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орма 8.8 ВЛ-2 42бис" sheetId="15" r:id="rId1"/>
    <sheet name="Приложение 1 к форме 8.8" sheetId="4" r:id="rId2"/>
    <sheet name="Приложение 2 к Форме 8.8" sheetId="3" r:id="rId3"/>
    <sheet name="приложение 3 к форме 8.8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48" i="15" l="1"/>
  <c r="V17" i="15"/>
  <c r="U17" i="15"/>
  <c r="S17" i="15"/>
  <c r="R17" i="15"/>
  <c r="D41" i="15" s="1"/>
  <c r="Q17" i="15"/>
  <c r="M17" i="15" s="1"/>
  <c r="O17" i="15"/>
  <c r="N17" i="15"/>
  <c r="L17" i="15"/>
  <c r="D49" i="15" s="1"/>
  <c r="K17" i="15"/>
  <c r="J17" i="15"/>
  <c r="I17" i="15"/>
  <c r="H17" i="15"/>
  <c r="T17" i="15" s="1"/>
  <c r="G17" i="15"/>
  <c r="F17" i="15"/>
  <c r="E17" i="15"/>
  <c r="E19" i="15" s="1"/>
  <c r="Y16" i="15"/>
  <c r="M16" i="15"/>
  <c r="E16" i="15"/>
  <c r="M15" i="15"/>
  <c r="Y15" i="15" s="1"/>
  <c r="E15" i="15"/>
  <c r="B13" i="15"/>
  <c r="E9" i="15"/>
  <c r="E21" i="15" l="1"/>
  <c r="E26" i="15" s="1"/>
  <c r="E27" i="15"/>
  <c r="W17" i="15"/>
  <c r="X17" i="15"/>
  <c r="Y17" i="15" s="1"/>
  <c r="Y18" i="15" l="1"/>
  <c r="Y19" i="15" s="1"/>
  <c r="Y22" i="15" l="1"/>
  <c r="Y21" i="15"/>
  <c r="Y26" i="15" s="1"/>
  <c r="Y27" i="15" s="1"/>
  <c r="Y28" i="15" l="1"/>
  <c r="Y29" i="15" s="1"/>
  <c r="Y30" i="15" s="1"/>
  <c r="Y31" i="15" l="1"/>
  <c r="Y32" i="15" s="1"/>
  <c r="J12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<sst xmlns="http://schemas.openxmlformats.org/spreadsheetml/2006/main" count="181" uniqueCount="146">
  <si>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</si>
  <si>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</si>
  <si>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</si>
  <si>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</si>
  <si>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</si>
  <si>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</si>
  <si>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</si>
  <si>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</si>
  <si>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</si>
  <si>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</si>
  <si>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</si>
  <si>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</si>
  <si>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</si>
  <si>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</si>
  <si>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</si>
  <si>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</si>
  <si>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</si>
  <si>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</si>
  <si>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</si>
  <si>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</si>
  <si>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</si>
  <si>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</si>
  <si>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</si>
  <si>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</si>
  <si>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</si>
  <si>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</si>
  <si>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</si>
  <si>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</si>
  <si>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</si>
  <si>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</si>
  <si>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</si>
  <si>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</si>
  <si>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</si>
  <si>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</si>
  <si>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</si>
  <si>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</si>
  <si>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</si>
  <si>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</si>
  <si>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</si>
  <si>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</si>
  <si>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</si>
  <si>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</si>
  <si>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</si>
  <si>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</si>
  <si>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</si>
  <si>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</si>
  <si>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</si>
  <si>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</si>
  <si>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</si>
  <si>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</si>
  <si>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</si>
  <si>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</si>
  <si>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</si>
  <si>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</si>
  <si>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</si>
  <si>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</si>
  <si>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</si>
  <si>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</si>
  <si>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</si>
  <si>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</si>
  <si>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</si>
  <si>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</si>
  <si>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</si>
  <si>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</si>
  <si>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</si>
  <si>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</si>
  <si>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</si>
  <si>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</si>
  <si>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</si>
  <si>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</si>
  <si>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</si>
  <si>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</si>
  <si>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</si>
  <si>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</si>
  <si>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</si>
  <si>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</si>
  <si>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</si>
  <si>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</si>
  <si>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</si>
  <si>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</si>
  <si>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</si>
  <si>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</si>
  <si>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</si>
  <si>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</si>
  <si>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</si>
  <si>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</si>
  <si>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</si>
  <si>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</si>
  <si>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</si>
  <si>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</si>
  <si>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</si>
  <si>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</si>
  <si>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</si>
  <si>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</si>
  <si>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</si>
  <si>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</si>
  <si>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</si>
  <si>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</si>
  <si>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</si>
  <si>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</si>
  <si>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</si>
  <si>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</si>
  <si>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</si>
  <si>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</si>
  <si>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</si>
  <si>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</si>
  <si>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</si>
  <si>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</si>
  <si>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</si>
  <si>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</si>
  <si>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</si>
  <si>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</si>
  <si>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</si>
  <si>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</si>
  <si>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</si>
  <si>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</si>
  <si>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</si>
  <si>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</si>
  <si>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</si>
  <si>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</si>
  <si>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</si>
  <si>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</si>
  <si>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</si>
  <si>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</si>
  <si>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</si>
  <si>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</si>
  <si>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</si>
  <si>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</si>
  <si>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</si>
  <si>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</si>
  <si>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</si>
  <si>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</si>
  <si>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Подвеска проводов</t>
  </si>
  <si>
    <t>Обустройство Тайлаковского месторождения нефти. Куст скважин № 42бис</t>
  </si>
  <si>
    <t>ВЛ-6 кВ №2 на куст скважин № 42 бис</t>
  </si>
  <si>
    <t>ВЛ-6 кВ №2</t>
  </si>
  <si>
    <t>04-С130(Р42бис)-02-01</t>
  </si>
  <si>
    <t>Установку опор ВЛ-6кВ №2</t>
  </si>
  <si>
    <t>04-С130(Р42бис)-02-02</t>
  </si>
  <si>
    <t>Форма 8.8.</t>
  </si>
  <si>
    <t>Приложение №1 к форме 8 .8</t>
  </si>
  <si>
    <t>Приложение №2 к форме 8 .8</t>
  </si>
  <si>
    <t>Приложение № 3 к форме 8.8</t>
  </si>
  <si>
    <t>Временные здания и сооружения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</si>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</sst>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  <numFmt numFmtId="194" formatCode="0.0000"/>
    <numFmt numFmtId="195" formatCode="#,##0.0000"/>
    <numFmt numFmtId="196" formatCode="#,##0_ ;\-#,##0\ 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76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  <xf numFmtId="4" fontId="9" fillId="0" borderId="0">
      <alignment vertical="center"/>
    </xf>
  </cellStyleXfs>
  <cellXfs count="424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194" fontId="60" fillId="0" borderId="0" xfId="1" applyNumberFormat="1" applyFont="1" applyFill="1" applyAlignment="1">
      <alignment horizontal="center" vertical="top"/>
    </xf>
    <xf numFmtId="195" fontId="94" fillId="33" borderId="8" xfId="1575" applyNumberFormat="1" applyFont="1" applyFill="1" applyBorder="1" applyAlignment="1">
      <alignment horizontal="center" vertical="center" wrapText="1"/>
    </xf>
    <xf numFmtId="1" fontId="6" fillId="0" borderId="103" xfId="1569" quotePrefix="1" applyNumberFormat="1" applyFont="1" applyFill="1" applyBorder="1" applyAlignment="1" applyProtection="1">
      <alignment horizontal="center"/>
      <protection locked="0"/>
    </xf>
    <xf numFmtId="49" fontId="86" fillId="0" borderId="71" xfId="1574" applyNumberFormat="1" applyFont="1" applyFill="1" applyBorder="1" applyAlignment="1">
      <alignment horizontal="left" vertical="top" wrapText="1"/>
    </xf>
    <xf numFmtId="3" fontId="95" fillId="0" borderId="9" xfId="1567" applyNumberFormat="1" applyFont="1" applyFill="1" applyBorder="1" applyAlignment="1">
      <alignment horizontal="center" vertical="center" wrapText="1"/>
    </xf>
    <xf numFmtId="196" fontId="88" fillId="0" borderId="0" xfId="1568" applyNumberFormat="1" applyFont="1"/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1310.1.17  БКНС-1 Тайл.м.м" xfId="1575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2/&#1042;&#1051;-6&#1082;&#1042;%20&#1050;&#1055;%2042&#1073;&#1080;&#1089;%20&#1058;&#1072;&#1081;&#1083;-&#1075;&#1086;%20&#1084;.&#1088;%20&#1092;.8.7.8.,9/&#1056;&#1040;&#1057;&#1063;&#1045;&#1058;%20&#1042;&#1051;6&#1082;&#1042;%20&#1050;&#1055;%2042%20&#1073;&#1080;&#1089;%20&#1058;&#1072;&#1081;&#1083;&#1072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ф8 вл 1"/>
      <sheetName val="ф8 вл 1 (2)"/>
      <sheetName val="м ВЛ1"/>
      <sheetName val="вл6кВ№1 ресурс"/>
      <sheetName val="перебаз"/>
      <sheetName val="тр-т ВЛ 1"/>
      <sheetName val="ф8  ВЛ 2"/>
      <sheetName val="ф8  ВЛ 2  в расылку"/>
      <sheetName val="м ВЛ2 "/>
      <sheetName val="вл6кВ№2 ресурс"/>
      <sheetName val="тр-т ВЛ 2"/>
      <sheetName val="ОБ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7">
          <cell r="F67">
            <v>779228</v>
          </cell>
          <cell r="I67">
            <v>56568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59"/>
  <sheetViews>
    <sheetView view="pageBreakPreview" zoomScale="77" zoomScaleNormal="55" zoomScaleSheetLayoutView="77" workbookViewId="0">
      <selection activeCell="D57" sqref="D57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37" t="s">
        <v>139</v>
      </c>
      <c r="Y1" s="337"/>
    </row>
    <row r="2" spans="1:27" ht="15.75" x14ac:dyDescent="0.25">
      <c r="A2" s="133"/>
      <c r="X2" s="326"/>
      <c r="Y2" s="326"/>
    </row>
    <row r="3" spans="1:27" x14ac:dyDescent="0.2">
      <c r="A3" s="367" t="s">
        <v>66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</row>
    <row r="4" spans="1:27" x14ac:dyDescent="0.2">
      <c r="A4" s="337" t="s">
        <v>67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</row>
    <row r="5" spans="1:27" ht="14.25" x14ac:dyDescent="0.2">
      <c r="A5" s="1" t="s">
        <v>68</v>
      </c>
      <c r="B5" s="368" t="s">
        <v>133</v>
      </c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</row>
    <row r="6" spans="1:27" ht="14.25" x14ac:dyDescent="0.2">
      <c r="A6" s="1" t="s">
        <v>69</v>
      </c>
      <c r="B6" s="368" t="s">
        <v>134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8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30">
        <f>D14</f>
        <v>0.40250000000000002</v>
      </c>
      <c r="F9" s="138" t="s">
        <v>71</v>
      </c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</row>
    <row r="10" spans="1:27" x14ac:dyDescent="0.2">
      <c r="A10" s="369" t="s">
        <v>72</v>
      </c>
      <c r="B10" s="372" t="s">
        <v>73</v>
      </c>
      <c r="C10" s="375" t="s">
        <v>74</v>
      </c>
      <c r="D10" s="376" t="s">
        <v>55</v>
      </c>
      <c r="E10" s="379" t="s">
        <v>75</v>
      </c>
      <c r="F10" s="380"/>
      <c r="G10" s="380"/>
      <c r="H10" s="380"/>
      <c r="I10" s="380"/>
      <c r="J10" s="380"/>
      <c r="K10" s="380"/>
      <c r="L10" s="380"/>
      <c r="M10" s="353" t="s">
        <v>76</v>
      </c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5"/>
    </row>
    <row r="11" spans="1:27" x14ac:dyDescent="0.2">
      <c r="A11" s="370"/>
      <c r="B11" s="373"/>
      <c r="C11" s="356"/>
      <c r="D11" s="377"/>
      <c r="E11" s="356" t="s">
        <v>77</v>
      </c>
      <c r="F11" s="358" t="s">
        <v>78</v>
      </c>
      <c r="G11" s="359"/>
      <c r="H11" s="359"/>
      <c r="I11" s="359"/>
      <c r="J11" s="359"/>
      <c r="K11" s="359"/>
      <c r="L11" s="359"/>
      <c r="M11" s="360" t="s">
        <v>79</v>
      </c>
      <c r="N11" s="362" t="s">
        <v>80</v>
      </c>
      <c r="O11" s="362"/>
      <c r="P11" s="362" t="s">
        <v>81</v>
      </c>
      <c r="Q11" s="362"/>
      <c r="R11" s="363" t="s">
        <v>82</v>
      </c>
      <c r="S11" s="338" t="s">
        <v>83</v>
      </c>
      <c r="T11" s="363" t="s">
        <v>84</v>
      </c>
      <c r="U11" s="340" t="s">
        <v>85</v>
      </c>
      <c r="V11" s="338" t="s">
        <v>86</v>
      </c>
      <c r="W11" s="340" t="s">
        <v>87</v>
      </c>
      <c r="X11" s="340" t="s">
        <v>88</v>
      </c>
      <c r="Y11" s="365" t="s">
        <v>89</v>
      </c>
    </row>
    <row r="12" spans="1:27" ht="74.25" customHeight="1" thickBot="1" x14ac:dyDescent="0.25">
      <c r="A12" s="371"/>
      <c r="B12" s="374"/>
      <c r="C12" s="357"/>
      <c r="D12" s="378"/>
      <c r="E12" s="357"/>
      <c r="F12" s="329" t="s">
        <v>90</v>
      </c>
      <c r="G12" s="329" t="s">
        <v>91</v>
      </c>
      <c r="H12" s="329" t="s">
        <v>92</v>
      </c>
      <c r="I12" s="329" t="s">
        <v>93</v>
      </c>
      <c r="J12" s="329" t="s">
        <v>94</v>
      </c>
      <c r="K12" s="329" t="s">
        <v>87</v>
      </c>
      <c r="L12" s="139" t="s">
        <v>88</v>
      </c>
      <c r="M12" s="361"/>
      <c r="N12" s="140" t="s">
        <v>95</v>
      </c>
      <c r="O12" s="141" t="s">
        <v>96</v>
      </c>
      <c r="P12" s="140" t="s">
        <v>95</v>
      </c>
      <c r="Q12" s="141" t="s">
        <v>96</v>
      </c>
      <c r="R12" s="364"/>
      <c r="S12" s="339"/>
      <c r="T12" s="364"/>
      <c r="U12" s="341"/>
      <c r="V12" s="339"/>
      <c r="W12" s="341"/>
      <c r="X12" s="341"/>
      <c r="Y12" s="366"/>
    </row>
    <row r="13" spans="1:27" s="326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6" customFormat="1" ht="13.5" thickBot="1" x14ac:dyDescent="0.25">
      <c r="A14" s="142"/>
      <c r="B14" s="150" t="s">
        <v>135</v>
      </c>
      <c r="C14" s="143"/>
      <c r="D14" s="331">
        <v>0.40250000000000002</v>
      </c>
      <c r="E14" s="143"/>
      <c r="F14" s="144"/>
      <c r="G14" s="144"/>
      <c r="H14" s="144"/>
      <c r="I14" s="144"/>
      <c r="J14" s="144"/>
      <c r="K14" s="144"/>
      <c r="L14" s="151"/>
      <c r="M14" s="146"/>
      <c r="N14" s="147"/>
      <c r="O14" s="147"/>
      <c r="P14" s="147"/>
      <c r="Q14" s="332"/>
      <c r="R14" s="146"/>
      <c r="S14" s="146"/>
      <c r="T14" s="149"/>
      <c r="U14" s="149"/>
      <c r="V14" s="149"/>
      <c r="W14" s="149"/>
      <c r="X14" s="149"/>
      <c r="Y14" s="148"/>
    </row>
    <row r="15" spans="1:27" ht="39.75" customHeight="1" x14ac:dyDescent="0.2">
      <c r="A15" s="152" t="s">
        <v>136</v>
      </c>
      <c r="B15" s="153" t="s">
        <v>137</v>
      </c>
      <c r="C15" s="153"/>
      <c r="D15" s="153"/>
      <c r="E15" s="154">
        <f t="shared" ref="E15:E16" si="0">F15+G15+H15+K15+L15</f>
        <v>279372</v>
      </c>
      <c r="F15" s="154">
        <v>171591</v>
      </c>
      <c r="G15" s="154">
        <v>29684</v>
      </c>
      <c r="H15" s="154">
        <v>27776</v>
      </c>
      <c r="I15" s="154"/>
      <c r="J15" s="154">
        <v>3089</v>
      </c>
      <c r="K15" s="154">
        <v>28280</v>
      </c>
      <c r="L15" s="154">
        <v>22041</v>
      </c>
      <c r="M15" s="154">
        <f t="shared" ref="M15:M16" si="1">O15+Q15</f>
        <v>0</v>
      </c>
      <c r="N15" s="154"/>
      <c r="O15" s="154"/>
      <c r="P15" s="154"/>
      <c r="Q15" s="154"/>
      <c r="R15" s="154"/>
      <c r="S15" s="155">
        <v>1015.81</v>
      </c>
      <c r="T15" s="154"/>
      <c r="U15" s="154"/>
      <c r="V15" s="155">
        <v>75.010000000000005</v>
      </c>
      <c r="W15" s="154"/>
      <c r="X15" s="154"/>
      <c r="Y15" s="156">
        <f t="shared" ref="Y15:Y16" si="2">R15+T15+W15+X15+M15</f>
        <v>0</v>
      </c>
      <c r="AA15" s="157"/>
    </row>
    <row r="16" spans="1:27" ht="24.75" customHeight="1" thickBot="1" x14ac:dyDescent="0.25">
      <c r="A16" s="321" t="s">
        <v>138</v>
      </c>
      <c r="B16" s="322" t="s">
        <v>132</v>
      </c>
      <c r="C16" s="322"/>
      <c r="D16" s="322"/>
      <c r="E16" s="323">
        <f t="shared" si="0"/>
        <v>83483</v>
      </c>
      <c r="F16" s="323">
        <v>70617</v>
      </c>
      <c r="G16" s="323">
        <v>3403</v>
      </c>
      <c r="H16" s="323">
        <v>2964</v>
      </c>
      <c r="I16" s="323"/>
      <c r="J16" s="323">
        <v>397</v>
      </c>
      <c r="K16" s="323">
        <v>4174</v>
      </c>
      <c r="L16" s="323">
        <v>2325</v>
      </c>
      <c r="M16" s="323">
        <f t="shared" si="1"/>
        <v>0</v>
      </c>
      <c r="N16" s="323"/>
      <c r="O16" s="323"/>
      <c r="P16" s="323"/>
      <c r="Q16" s="323"/>
      <c r="R16" s="323"/>
      <c r="S16" s="324">
        <v>114.48</v>
      </c>
      <c r="T16" s="323"/>
      <c r="U16" s="323"/>
      <c r="V16" s="324">
        <v>10.6</v>
      </c>
      <c r="W16" s="323"/>
      <c r="X16" s="323"/>
      <c r="Y16" s="325">
        <f t="shared" si="2"/>
        <v>0</v>
      </c>
      <c r="AA16" s="157"/>
    </row>
    <row r="17" spans="1:254" ht="26.25" customHeight="1" thickBot="1" x14ac:dyDescent="0.25">
      <c r="A17" s="158"/>
      <c r="B17" s="159" t="s">
        <v>97</v>
      </c>
      <c r="C17" s="160"/>
      <c r="D17" s="161"/>
      <c r="E17" s="162">
        <f t="shared" ref="E17:L17" si="3">SUM(E14:E16)</f>
        <v>362855</v>
      </c>
      <c r="F17" s="162">
        <f t="shared" si="3"/>
        <v>242208</v>
      </c>
      <c r="G17" s="162">
        <f t="shared" si="3"/>
        <v>33087</v>
      </c>
      <c r="H17" s="162">
        <f t="shared" si="3"/>
        <v>30740</v>
      </c>
      <c r="I17" s="162">
        <f t="shared" si="3"/>
        <v>0</v>
      </c>
      <c r="J17" s="162">
        <f t="shared" si="3"/>
        <v>3486</v>
      </c>
      <c r="K17" s="162">
        <f t="shared" si="3"/>
        <v>32454</v>
      </c>
      <c r="L17" s="163">
        <f t="shared" si="3"/>
        <v>24366</v>
      </c>
      <c r="M17" s="164">
        <f>Q17+P17+O17+N17</f>
        <v>835796</v>
      </c>
      <c r="N17" s="165">
        <f>SUM(N14:N16)</f>
        <v>0</v>
      </c>
      <c r="O17" s="165">
        <f>'[5]м ВЛ2 '!F67</f>
        <v>779228</v>
      </c>
      <c r="P17" s="165">
        <v>0</v>
      </c>
      <c r="Q17" s="162">
        <f>'[5]м ВЛ2 '!I67</f>
        <v>56568</v>
      </c>
      <c r="R17" s="166">
        <f>G17*$D$42</f>
        <v>0</v>
      </c>
      <c r="S17" s="167">
        <f>SUM(S14:S16)</f>
        <v>1130.29</v>
      </c>
      <c r="T17" s="166">
        <f>(H17-I17)*$D$43</f>
        <v>0</v>
      </c>
      <c r="U17" s="168">
        <f>J17*$D$42</f>
        <v>0</v>
      </c>
      <c r="V17" s="167">
        <f>SUM(V14:V16)</f>
        <v>85.61</v>
      </c>
      <c r="W17" s="166">
        <f>(R17+U17)*$D$48</f>
        <v>0</v>
      </c>
      <c r="X17" s="166">
        <f>(R17+U17)*$D$49</f>
        <v>0</v>
      </c>
      <c r="Y17" s="169">
        <f>M17+R17+T17+W17+X17</f>
        <v>835796</v>
      </c>
      <c r="Z17" s="157"/>
    </row>
    <row r="18" spans="1:254" ht="40.5" x14ac:dyDescent="0.2">
      <c r="A18" s="170" t="s">
        <v>98</v>
      </c>
      <c r="B18" s="171" t="s">
        <v>143</v>
      </c>
      <c r="C18" s="172"/>
      <c r="D18" s="173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5">
        <f>(Y17-O17-N17)*D44</f>
        <v>1979.88</v>
      </c>
    </row>
    <row r="19" spans="1:254" ht="13.5" thickBot="1" x14ac:dyDescent="0.25">
      <c r="A19" s="176"/>
      <c r="B19" s="177" t="s">
        <v>99</v>
      </c>
      <c r="C19" s="178"/>
      <c r="D19" s="179"/>
      <c r="E19" s="180">
        <f>E17+E18</f>
        <v>362855</v>
      </c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1">
        <f>Y17+Y18</f>
        <v>837775.88</v>
      </c>
    </row>
    <row r="20" spans="1:254" x14ac:dyDescent="0.2">
      <c r="A20" s="182"/>
      <c r="B20" s="183" t="s">
        <v>100</v>
      </c>
      <c r="C20" s="184"/>
      <c r="D20" s="185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7"/>
      <c r="T20" s="186"/>
      <c r="U20" s="186"/>
      <c r="V20" s="187"/>
      <c r="W20" s="186"/>
      <c r="X20" s="186"/>
      <c r="Y20" s="188"/>
      <c r="Z20" s="157"/>
    </row>
    <row r="21" spans="1:254" ht="25.5" x14ac:dyDescent="0.2">
      <c r="A21" s="176" t="s">
        <v>98</v>
      </c>
      <c r="B21" s="189" t="s">
        <v>144</v>
      </c>
      <c r="C21" s="190"/>
      <c r="D21" s="191"/>
      <c r="E21" s="192">
        <f>E19*D45</f>
        <v>23041.2925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3">
        <f>(Y19-O17-N17)*D45</f>
        <v>3717.7903800000004</v>
      </c>
      <c r="Z21" s="157"/>
    </row>
    <row r="22" spans="1:254" ht="51" x14ac:dyDescent="0.2">
      <c r="A22" s="176" t="s">
        <v>98</v>
      </c>
      <c r="B22" s="194" t="s">
        <v>145</v>
      </c>
      <c r="C22" s="195"/>
      <c r="D22" s="196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7">
        <f>(Y19-O17-N17)*D46</f>
        <v>878.21820000000002</v>
      </c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</row>
    <row r="23" spans="1:254" ht="25.5" x14ac:dyDescent="0.2">
      <c r="A23" s="176"/>
      <c r="B23" s="199" t="s">
        <v>101</v>
      </c>
      <c r="C23" s="200"/>
      <c r="D23" s="201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202"/>
    </row>
    <row r="24" spans="1:254" ht="25.5" x14ac:dyDescent="0.2">
      <c r="A24" s="203"/>
      <c r="B24" s="204" t="s">
        <v>102</v>
      </c>
      <c r="C24" s="205"/>
      <c r="D24" s="206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3"/>
    </row>
    <row r="25" spans="1:254" ht="38.25" x14ac:dyDescent="0.2">
      <c r="A25" s="176"/>
      <c r="B25" s="333" t="s">
        <v>103</v>
      </c>
      <c r="C25" s="207"/>
      <c r="D25" s="208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334"/>
    </row>
    <row r="26" spans="1:254" x14ac:dyDescent="0.2">
      <c r="A26" s="176"/>
      <c r="B26" s="210" t="s">
        <v>104</v>
      </c>
      <c r="C26" s="211"/>
      <c r="D26" s="212"/>
      <c r="E26" s="192">
        <f>E21+E22+E23+E24+E25</f>
        <v>23041.2925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7">
        <f>Y21+Y22+Y23+Y24</f>
        <v>4596.0085800000006</v>
      </c>
    </row>
    <row r="27" spans="1:254" ht="13.5" thickBot="1" x14ac:dyDescent="0.25">
      <c r="A27" s="213"/>
      <c r="B27" s="214" t="s">
        <v>105</v>
      </c>
      <c r="C27" s="215"/>
      <c r="D27" s="216"/>
      <c r="E27" s="217">
        <f>E19+E26</f>
        <v>385896.29249999998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8">
        <f>Y19+Y26</f>
        <v>842371.88858000003</v>
      </c>
    </row>
    <row r="28" spans="1:254" ht="13.5" x14ac:dyDescent="0.2">
      <c r="A28" s="170" t="s">
        <v>98</v>
      </c>
      <c r="B28" s="219" t="s">
        <v>106</v>
      </c>
      <c r="C28" s="220"/>
      <c r="D28" s="221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3"/>
      <c r="Y28" s="224">
        <f>Y27*D47</f>
        <v>12635.578328699999</v>
      </c>
    </row>
    <row r="29" spans="1:254" ht="13.5" thickBot="1" x14ac:dyDescent="0.25">
      <c r="A29" s="225"/>
      <c r="B29" s="226" t="s">
        <v>107</v>
      </c>
      <c r="C29" s="227"/>
      <c r="D29" s="228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30"/>
      <c r="Y29" s="231">
        <f>Y27+Y28</f>
        <v>855007.46690870007</v>
      </c>
    </row>
    <row r="30" spans="1:254" x14ac:dyDescent="0.2">
      <c r="A30" s="232"/>
      <c r="B30" s="233" t="s">
        <v>108</v>
      </c>
      <c r="C30" s="234"/>
      <c r="D30" s="234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6">
        <f>Y29</f>
        <v>855007.46690870007</v>
      </c>
    </row>
    <row r="31" spans="1:254" x14ac:dyDescent="0.2">
      <c r="A31" s="237"/>
      <c r="B31" s="238" t="s">
        <v>109</v>
      </c>
      <c r="C31" s="239"/>
      <c r="D31" s="239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1"/>
      <c r="S31" s="241"/>
      <c r="T31" s="241"/>
      <c r="U31" s="241"/>
      <c r="V31" s="241"/>
      <c r="W31" s="241"/>
      <c r="X31" s="241"/>
      <c r="Y31" s="242">
        <f>Y30*0.18</f>
        <v>153901.344043566</v>
      </c>
    </row>
    <row r="32" spans="1:254" ht="13.5" thickBot="1" x14ac:dyDescent="0.25">
      <c r="A32" s="243"/>
      <c r="B32" s="244" t="s">
        <v>110</v>
      </c>
      <c r="C32" s="245"/>
      <c r="D32" s="245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7">
        <f>Y30+Y31</f>
        <v>1008908.8109522661</v>
      </c>
    </row>
    <row r="33" spans="1:26" x14ac:dyDescent="0.2">
      <c r="A33" s="248"/>
      <c r="B33" s="249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1"/>
      <c r="U33" s="251"/>
      <c r="V33" s="251"/>
      <c r="W33" s="251"/>
      <c r="X33" s="251"/>
      <c r="Y33" s="251"/>
      <c r="Z33" s="251"/>
    </row>
    <row r="34" spans="1:26" s="254" customFormat="1" x14ac:dyDescent="0.2">
      <c r="A34" s="252"/>
      <c r="B34" s="342"/>
      <c r="C34" s="343"/>
      <c r="D34" s="346" t="s">
        <v>111</v>
      </c>
      <c r="E34" s="348" t="s">
        <v>112</v>
      </c>
      <c r="F34" s="349"/>
      <c r="G34" s="349"/>
      <c r="H34" s="253"/>
      <c r="I34" s="253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</row>
    <row r="35" spans="1:26" s="254" customFormat="1" x14ac:dyDescent="0.2">
      <c r="A35" s="252"/>
      <c r="B35" s="344"/>
      <c r="C35" s="345"/>
      <c r="D35" s="347"/>
      <c r="E35" s="255">
        <v>2015</v>
      </c>
      <c r="F35" s="255">
        <v>2016</v>
      </c>
      <c r="G35" s="256">
        <v>2017</v>
      </c>
      <c r="H35" s="257"/>
      <c r="I35" s="257"/>
      <c r="J35" s="257"/>
      <c r="K35" s="350"/>
      <c r="L35" s="350"/>
      <c r="M35" s="350"/>
      <c r="N35" s="350"/>
      <c r="O35" s="350"/>
      <c r="P35" s="350"/>
      <c r="Q35" s="350"/>
      <c r="R35" s="350"/>
      <c r="S35" s="350"/>
      <c r="T35" s="350"/>
      <c r="U35" s="350"/>
      <c r="V35" s="350"/>
      <c r="W35" s="350"/>
    </row>
    <row r="36" spans="1:26" s="254" customFormat="1" ht="36" customHeight="1" x14ac:dyDescent="0.2">
      <c r="A36" s="252"/>
      <c r="B36" s="351" t="s">
        <v>113</v>
      </c>
      <c r="C36" s="352"/>
      <c r="D36" s="258"/>
      <c r="E36" s="259"/>
      <c r="F36" s="259"/>
      <c r="G36" s="259"/>
      <c r="H36" s="260"/>
      <c r="I36" s="260"/>
      <c r="J36" s="260"/>
      <c r="K36" s="261"/>
      <c r="L36" s="260"/>
      <c r="M36" s="262"/>
      <c r="N36" s="262"/>
      <c r="O36" s="263"/>
      <c r="P36" s="262"/>
      <c r="Q36" s="262"/>
      <c r="S36" s="264"/>
      <c r="U36" s="335"/>
      <c r="X36" s="265"/>
    </row>
    <row r="37" spans="1:26" s="254" customFormat="1" ht="13.5" x14ac:dyDescent="0.25">
      <c r="A37" s="266"/>
      <c r="B37" s="267"/>
      <c r="C37" s="268"/>
      <c r="D37" s="268"/>
      <c r="E37" s="268"/>
      <c r="F37" s="266"/>
      <c r="G37" s="266"/>
      <c r="H37" s="269"/>
      <c r="I37" s="269"/>
      <c r="J37" s="269"/>
      <c r="K37" s="269"/>
      <c r="L37" s="269"/>
      <c r="M37" s="270"/>
      <c r="N37" s="270"/>
      <c r="O37" s="270"/>
      <c r="P37" s="270"/>
      <c r="Q37" s="271"/>
      <c r="R37" s="272"/>
      <c r="S37" s="263"/>
      <c r="T37" s="272"/>
      <c r="U37" s="263"/>
      <c r="V37" s="273"/>
    </row>
    <row r="38" spans="1:26" s="254" customFormat="1" ht="13.5" x14ac:dyDescent="0.25">
      <c r="A38" s="274" t="s">
        <v>114</v>
      </c>
      <c r="B38" s="274"/>
      <c r="C38" s="274"/>
      <c r="D38" s="274"/>
      <c r="E38" s="274"/>
      <c r="F38" s="266"/>
      <c r="G38" s="266"/>
      <c r="H38" s="269"/>
      <c r="I38" s="269"/>
      <c r="J38" s="269"/>
      <c r="K38" s="269"/>
      <c r="L38" s="269"/>
      <c r="M38" s="270"/>
      <c r="N38" s="270"/>
      <c r="O38" s="270"/>
      <c r="P38" s="270"/>
      <c r="Q38" s="271"/>
      <c r="R38" s="272"/>
      <c r="S38" s="263"/>
      <c r="T38" s="272"/>
      <c r="U38" s="263"/>
      <c r="V38" s="273"/>
    </row>
    <row r="39" spans="1:26" ht="13.5" thickBot="1" x14ac:dyDescent="0.25">
      <c r="A39" s="274"/>
      <c r="B39" s="274"/>
      <c r="C39" s="274"/>
      <c r="D39" s="274"/>
      <c r="E39" s="274"/>
      <c r="F39" s="274"/>
      <c r="G39" s="275"/>
      <c r="H39" s="248"/>
      <c r="I39" s="248"/>
      <c r="J39" s="276"/>
      <c r="K39" s="248"/>
      <c r="L39" s="248"/>
      <c r="M39" s="248"/>
      <c r="N39" s="248"/>
      <c r="O39" s="248"/>
      <c r="P39" s="248"/>
      <c r="Q39" s="248"/>
      <c r="R39" s="248"/>
      <c r="S39" s="248"/>
      <c r="T39" s="277"/>
      <c r="U39" s="277"/>
      <c r="V39" s="277"/>
      <c r="W39" s="277"/>
      <c r="X39" s="277"/>
      <c r="Y39" s="278"/>
      <c r="Z39" s="279"/>
    </row>
    <row r="40" spans="1:26" ht="13.5" thickBot="1" x14ac:dyDescent="0.25">
      <c r="A40" s="280" t="s">
        <v>115</v>
      </c>
      <c r="B40" s="281" t="s">
        <v>116</v>
      </c>
      <c r="C40" s="282" t="s">
        <v>117</v>
      </c>
      <c r="D40" s="283" t="s">
        <v>118</v>
      </c>
      <c r="E40" s="284"/>
      <c r="F40" s="284"/>
      <c r="G40" s="284"/>
      <c r="I40" s="285"/>
      <c r="J40" s="285"/>
      <c r="K40" s="285"/>
      <c r="L40" s="285"/>
      <c r="M40" s="277"/>
      <c r="N40" s="277"/>
      <c r="O40" s="277"/>
      <c r="P40" s="277"/>
    </row>
    <row r="41" spans="1:26" ht="15.75" x14ac:dyDescent="0.25">
      <c r="A41" s="286"/>
      <c r="B41" s="287" t="s">
        <v>119</v>
      </c>
      <c r="C41" s="288" t="s">
        <v>120</v>
      </c>
      <c r="D41" s="289">
        <f>R17/S17</f>
        <v>0</v>
      </c>
      <c r="E41" s="284"/>
      <c r="F41" s="284"/>
      <c r="G41" s="284"/>
      <c r="I41" s="285"/>
      <c r="J41" s="285"/>
      <c r="K41" s="285"/>
      <c r="L41" s="285"/>
      <c r="M41" s="277"/>
      <c r="N41" s="277"/>
      <c r="O41" s="277"/>
      <c r="P41" s="277"/>
      <c r="R41" s="290"/>
      <c r="S41" s="157"/>
    </row>
    <row r="42" spans="1:26" ht="15.75" x14ac:dyDescent="0.25">
      <c r="A42" s="291">
        <v>1</v>
      </c>
      <c r="B42" s="292" t="s">
        <v>121</v>
      </c>
      <c r="C42" s="293"/>
      <c r="D42" s="294"/>
      <c r="E42" s="295"/>
      <c r="F42" s="295"/>
      <c r="G42" s="295"/>
      <c r="I42" s="295"/>
      <c r="J42" s="295"/>
      <c r="K42" s="295"/>
      <c r="L42" s="295"/>
      <c r="M42" s="277"/>
      <c r="N42" s="277"/>
      <c r="O42" s="277"/>
      <c r="P42" s="277"/>
      <c r="R42" s="290"/>
      <c r="S42" s="290"/>
    </row>
    <row r="43" spans="1:26" ht="25.5" x14ac:dyDescent="0.25">
      <c r="A43" s="291">
        <v>2</v>
      </c>
      <c r="B43" s="296" t="s">
        <v>122</v>
      </c>
      <c r="C43" s="293"/>
      <c r="D43" s="294"/>
      <c r="E43" s="297"/>
      <c r="F43" s="298"/>
      <c r="G43" s="298"/>
      <c r="I43" s="299"/>
      <c r="J43" s="299"/>
      <c r="K43" s="299"/>
      <c r="L43" s="299"/>
      <c r="M43" s="277"/>
      <c r="N43" s="277"/>
      <c r="O43" s="277"/>
      <c r="P43" s="277"/>
      <c r="R43" s="290"/>
      <c r="S43" s="290"/>
    </row>
    <row r="44" spans="1:26" x14ac:dyDescent="0.2">
      <c r="A44" s="291">
        <v>3</v>
      </c>
      <c r="B44" s="292" t="s">
        <v>123</v>
      </c>
      <c r="C44" s="293" t="s">
        <v>124</v>
      </c>
      <c r="D44" s="300">
        <v>3.5000000000000003E-2</v>
      </c>
      <c r="E44" s="301"/>
      <c r="F44" s="301"/>
      <c r="G44" s="301"/>
      <c r="H44" s="277"/>
      <c r="I44" s="277"/>
      <c r="J44" s="277"/>
      <c r="K44" s="277"/>
      <c r="L44" s="277"/>
      <c r="M44" s="277"/>
      <c r="N44" s="277"/>
      <c r="O44" s="277"/>
      <c r="P44" s="277"/>
      <c r="Q44" s="277"/>
    </row>
    <row r="45" spans="1:26" x14ac:dyDescent="0.2">
      <c r="A45" s="291">
        <v>4</v>
      </c>
      <c r="B45" s="302" t="s">
        <v>125</v>
      </c>
      <c r="C45" s="293" t="s">
        <v>124</v>
      </c>
      <c r="D45" s="303">
        <v>6.3500000000000001E-2</v>
      </c>
      <c r="E45" s="304"/>
      <c r="F45" s="304"/>
      <c r="G45" s="304"/>
    </row>
    <row r="46" spans="1:26" ht="38.25" x14ac:dyDescent="0.2">
      <c r="A46" s="291">
        <v>5</v>
      </c>
      <c r="B46" s="305" t="s">
        <v>126</v>
      </c>
      <c r="C46" s="293" t="s">
        <v>124</v>
      </c>
      <c r="D46" s="300">
        <v>1.4999999999999999E-2</v>
      </c>
      <c r="E46" s="304"/>
      <c r="F46" s="304"/>
      <c r="G46" s="304"/>
    </row>
    <row r="47" spans="1:26" x14ac:dyDescent="0.2">
      <c r="A47" s="291">
        <v>6</v>
      </c>
      <c r="B47" s="302" t="s">
        <v>127</v>
      </c>
      <c r="C47" s="293" t="s">
        <v>124</v>
      </c>
      <c r="D47" s="300">
        <v>1.4999999999999999E-2</v>
      </c>
      <c r="E47" s="304"/>
      <c r="F47" s="304"/>
      <c r="G47" s="304"/>
    </row>
    <row r="48" spans="1:26" x14ac:dyDescent="0.2">
      <c r="A48" s="291">
        <v>7</v>
      </c>
      <c r="B48" s="292" t="s">
        <v>128</v>
      </c>
      <c r="C48" s="293" t="s">
        <v>124</v>
      </c>
      <c r="D48" s="306">
        <f>K17*0.85/(G17+J17)</f>
        <v>0.7542695431055696</v>
      </c>
      <c r="E48" s="301"/>
      <c r="F48" s="307"/>
      <c r="G48" s="307"/>
      <c r="I48" s="277"/>
      <c r="J48" s="277"/>
      <c r="K48" s="277"/>
      <c r="L48" s="277"/>
      <c r="M48" s="277"/>
      <c r="N48" s="277"/>
      <c r="O48" s="277"/>
      <c r="P48" s="277"/>
    </row>
    <row r="49" spans="1:22" x14ac:dyDescent="0.2">
      <c r="A49" s="291">
        <v>8</v>
      </c>
      <c r="B49" s="292" t="s">
        <v>129</v>
      </c>
      <c r="C49" s="293" t="s">
        <v>124</v>
      </c>
      <c r="D49" s="306">
        <f>IF(L17*0.8/(G17+J17)&gt;=0.5,0.5,L17*0.8/(G17+J17))</f>
        <v>0.5</v>
      </c>
      <c r="E49" s="301"/>
      <c r="F49" s="307"/>
      <c r="G49" s="308"/>
      <c r="I49" s="277"/>
      <c r="J49" s="277"/>
      <c r="K49" s="277"/>
      <c r="L49" s="277"/>
      <c r="M49" s="277"/>
      <c r="N49" s="277"/>
      <c r="O49" s="277"/>
      <c r="P49" s="277"/>
    </row>
    <row r="50" spans="1:22" ht="13.5" thickBot="1" x14ac:dyDescent="0.25">
      <c r="A50" s="309">
        <v>9</v>
      </c>
      <c r="B50" s="310" t="s">
        <v>130</v>
      </c>
      <c r="C50" s="311" t="s">
        <v>131</v>
      </c>
      <c r="D50" s="312"/>
      <c r="E50" s="304"/>
      <c r="F50" s="304"/>
      <c r="G50" s="304"/>
    </row>
    <row r="51" spans="1:22" ht="15.75" x14ac:dyDescent="0.25">
      <c r="A51" s="304"/>
      <c r="B51" s="313"/>
      <c r="C51" s="314"/>
      <c r="D51" s="314"/>
      <c r="E51" s="315"/>
      <c r="F51" s="314"/>
      <c r="G51" s="314"/>
      <c r="H51" s="316"/>
    </row>
    <row r="52" spans="1:22" x14ac:dyDescent="0.2">
      <c r="B52" s="317"/>
      <c r="D52" s="318"/>
    </row>
    <row r="53" spans="1:22" x14ac:dyDescent="0.2">
      <c r="B53" s="37" t="s">
        <v>2</v>
      </c>
      <c r="D53" s="37" t="s">
        <v>3</v>
      </c>
      <c r="F53" s="336" t="s">
        <v>4</v>
      </c>
      <c r="G53" s="336"/>
    </row>
    <row r="54" spans="1:22" x14ac:dyDescent="0.2">
      <c r="G54" s="337" t="s">
        <v>5</v>
      </c>
      <c r="H54" s="337"/>
    </row>
    <row r="56" spans="1:22" x14ac:dyDescent="0.2">
      <c r="V56" s="319"/>
    </row>
    <row r="57" spans="1:22" x14ac:dyDescent="0.2">
      <c r="U57" s="157"/>
      <c r="V57" s="320"/>
    </row>
    <row r="59" spans="1:22" x14ac:dyDescent="0.2">
      <c r="B59" s="317"/>
      <c r="C59" s="317"/>
      <c r="D59" s="317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3:G53"/>
    <mergeCell ref="G54:H54"/>
    <mergeCell ref="V11:V12"/>
    <mergeCell ref="W11:W12"/>
    <mergeCell ref="B34:C35"/>
    <mergeCell ref="D34:D35"/>
    <mergeCell ref="E34:G34"/>
    <mergeCell ref="K34:W35"/>
    <mergeCell ref="B36:C36"/>
  </mergeCells>
  <pageMargins left="0.7" right="0.7" top="0.75" bottom="0.75" header="0.3" footer="0.3"/>
  <pageSetup paperSize="9" scale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6" t="s">
        <v>140</v>
      </c>
      <c r="J1" s="386"/>
    </row>
    <row r="2" spans="1:16" s="3" customFormat="1" x14ac:dyDescent="0.2">
      <c r="A2" s="2" t="s">
        <v>6</v>
      </c>
    </row>
    <row r="3" spans="1:16" x14ac:dyDescent="0.2">
      <c r="A3" s="387" t="s">
        <v>39</v>
      </c>
      <c r="B3" s="387"/>
      <c r="C3" s="387"/>
      <c r="D3" s="387"/>
      <c r="E3" s="387"/>
      <c r="F3" s="387"/>
      <c r="G3" s="387"/>
      <c r="H3" s="387"/>
      <c r="I3" s="387"/>
      <c r="J3" s="387"/>
    </row>
    <row r="4" spans="1:16" ht="15" customHeight="1" x14ac:dyDescent="0.2">
      <c r="A4" s="388" t="s">
        <v>0</v>
      </c>
      <c r="B4" s="388"/>
      <c r="C4" s="388"/>
      <c r="D4" s="388"/>
      <c r="E4" s="388"/>
      <c r="F4" s="388"/>
      <c r="G4" s="388"/>
      <c r="H4" s="388"/>
      <c r="I4" s="388"/>
      <c r="J4" s="388"/>
      <c r="K4" s="4"/>
      <c r="L4" s="4"/>
      <c r="M4" s="4"/>
      <c r="N4" s="42"/>
      <c r="O4" s="42"/>
      <c r="P4" s="42"/>
    </row>
    <row r="5" spans="1:16" ht="15" customHeight="1" thickBot="1" x14ac:dyDescent="0.25">
      <c r="A5" s="388" t="s">
        <v>7</v>
      </c>
      <c r="B5" s="388"/>
      <c r="C5" s="388"/>
      <c r="D5" s="388"/>
      <c r="E5" s="388"/>
      <c r="F5" s="388"/>
      <c r="G5" s="388"/>
      <c r="H5" s="388"/>
      <c r="I5" s="388"/>
      <c r="J5" s="388"/>
      <c r="K5" s="4"/>
      <c r="L5" s="4"/>
      <c r="M5" s="4"/>
    </row>
    <row r="6" spans="1:16" ht="20.25" customHeight="1" x14ac:dyDescent="0.2">
      <c r="A6" s="381" t="s">
        <v>40</v>
      </c>
      <c r="B6" s="381" t="s">
        <v>41</v>
      </c>
      <c r="C6" s="381" t="s">
        <v>42</v>
      </c>
      <c r="D6" s="381" t="s">
        <v>43</v>
      </c>
      <c r="E6" s="381" t="s">
        <v>44</v>
      </c>
      <c r="F6" s="381" t="s">
        <v>45</v>
      </c>
      <c r="G6" s="390" t="s">
        <v>46</v>
      </c>
      <c r="H6" s="381" t="s">
        <v>47</v>
      </c>
      <c r="I6" s="381" t="s">
        <v>14</v>
      </c>
      <c r="J6" s="381" t="s">
        <v>48</v>
      </c>
    </row>
    <row r="7" spans="1:16" ht="68.25" customHeight="1" thickBot="1" x14ac:dyDescent="0.25">
      <c r="A7" s="382"/>
      <c r="B7" s="382"/>
      <c r="C7" s="382"/>
      <c r="D7" s="382"/>
      <c r="E7" s="382"/>
      <c r="F7" s="382"/>
      <c r="G7" s="391"/>
      <c r="H7" s="382"/>
      <c r="I7" s="382"/>
      <c r="J7" s="382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83" t="s">
        <v>49</v>
      </c>
      <c r="B12" s="384"/>
      <c r="C12" s="384"/>
      <c r="D12" s="384"/>
      <c r="E12" s="384"/>
      <c r="F12" s="384"/>
      <c r="G12" s="384"/>
      <c r="H12" s="384"/>
      <c r="I12" s="385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36" t="s">
        <v>3</v>
      </c>
      <c r="D15" s="336"/>
      <c r="E15" s="1"/>
      <c r="F15" s="336" t="s">
        <v>4</v>
      </c>
      <c r="G15" s="336"/>
      <c r="H15" s="336"/>
    </row>
    <row r="16" spans="1:16" x14ac:dyDescent="0.2">
      <c r="A16" s="1"/>
      <c r="B16" s="1"/>
      <c r="C16" s="1"/>
      <c r="D16" s="1"/>
      <c r="E16" s="1"/>
      <c r="F16" s="389" t="s">
        <v>5</v>
      </c>
      <c r="G16" s="389"/>
      <c r="H16" s="389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C15:D15"/>
    <mergeCell ref="F15:H15"/>
    <mergeCell ref="F16:H16"/>
    <mergeCell ref="G6:G7"/>
    <mergeCell ref="H6:H7"/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6" t="s">
        <v>141</v>
      </c>
      <c r="L1" s="396"/>
      <c r="M1" s="396"/>
    </row>
    <row r="2" spans="1:14" s="3" customFormat="1" x14ac:dyDescent="0.2">
      <c r="A2" s="2" t="s">
        <v>6</v>
      </c>
    </row>
    <row r="5" spans="1:14" x14ac:dyDescent="0.2">
      <c r="A5" s="397" t="s">
        <v>10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4" x14ac:dyDescent="0.2">
      <c r="A6" s="388" t="s">
        <v>0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4"/>
    </row>
    <row r="7" spans="1:14" ht="13.5" thickBot="1" x14ac:dyDescent="0.25">
      <c r="A7" s="388" t="s">
        <v>7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4"/>
    </row>
    <row r="8" spans="1:14" ht="25.5" customHeight="1" x14ac:dyDescent="0.2">
      <c r="A8" s="398" t="s">
        <v>8</v>
      </c>
      <c r="B8" s="400" t="s">
        <v>11</v>
      </c>
      <c r="C8" s="402" t="s">
        <v>12</v>
      </c>
      <c r="D8" s="402" t="s">
        <v>13</v>
      </c>
      <c r="E8" s="400" t="s">
        <v>14</v>
      </c>
      <c r="F8" s="400" t="s">
        <v>15</v>
      </c>
      <c r="G8" s="400" t="s">
        <v>16</v>
      </c>
      <c r="H8" s="400" t="s">
        <v>17</v>
      </c>
      <c r="I8" s="400"/>
      <c r="J8" s="400"/>
      <c r="K8" s="400" t="s">
        <v>18</v>
      </c>
      <c r="L8" s="400"/>
      <c r="M8" s="392" t="s">
        <v>19</v>
      </c>
    </row>
    <row r="9" spans="1:14" s="64" customFormat="1" ht="42" customHeight="1" x14ac:dyDescent="0.25">
      <c r="A9" s="399"/>
      <c r="B9" s="401"/>
      <c r="C9" s="403"/>
      <c r="D9" s="403"/>
      <c r="E9" s="401"/>
      <c r="F9" s="401"/>
      <c r="G9" s="401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3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4"/>
      <c r="K21" s="395"/>
      <c r="M21" s="36"/>
    </row>
    <row r="22" spans="1:18" s="1" customFormat="1" x14ac:dyDescent="0.2">
      <c r="B22" s="37" t="s">
        <v>2</v>
      </c>
      <c r="D22" s="336" t="s">
        <v>3</v>
      </c>
      <c r="E22" s="336"/>
      <c r="G22" s="336" t="s">
        <v>4</v>
      </c>
      <c r="H22" s="336"/>
      <c r="I22" s="336"/>
    </row>
    <row r="23" spans="1:18" s="1" customFormat="1" x14ac:dyDescent="0.2">
      <c r="G23" s="389" t="s">
        <v>5</v>
      </c>
      <c r="H23" s="389"/>
      <c r="I23" s="389"/>
    </row>
    <row r="24" spans="1:18" s="1" customFormat="1" x14ac:dyDescent="0.2"/>
    <row r="25" spans="1:18" x14ac:dyDescent="0.2">
      <c r="J25" s="394"/>
      <c r="K25" s="395"/>
      <c r="M25" s="36"/>
    </row>
    <row r="26" spans="1:18" x14ac:dyDescent="0.2">
      <c r="K26" s="38"/>
      <c r="M26" s="36"/>
    </row>
    <row r="27" spans="1:18" x14ac:dyDescent="0.2">
      <c r="K27" s="404"/>
    </row>
    <row r="28" spans="1:18" x14ac:dyDescent="0.2">
      <c r="K28" s="405"/>
    </row>
    <row r="29" spans="1:18" x14ac:dyDescent="0.2">
      <c r="K29" s="405"/>
    </row>
    <row r="30" spans="1:18" x14ac:dyDescent="0.2">
      <c r="K30" s="405"/>
    </row>
    <row r="31" spans="1:18" x14ac:dyDescent="0.2">
      <c r="K31" s="405"/>
    </row>
    <row r="32" spans="1:18" x14ac:dyDescent="0.2">
      <c r="K32" s="405"/>
    </row>
    <row r="33" spans="11:11" x14ac:dyDescent="0.2">
      <c r="K33" s="405"/>
    </row>
    <row r="34" spans="11:11" x14ac:dyDescent="0.2">
      <c r="K34" s="405"/>
    </row>
    <row r="35" spans="11:11" x14ac:dyDescent="0.2">
      <c r="K35" s="40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="84" zoomScaleNormal="100" zoomScaleSheetLayoutView="84" workbookViewId="0">
      <selection activeCell="K40" sqref="K40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142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6"/>
      <c r="B4" s="406"/>
      <c r="C4" s="406"/>
      <c r="D4" s="406"/>
      <c r="E4" s="406"/>
      <c r="F4" s="406"/>
      <c r="G4" s="406"/>
      <c r="H4" s="406"/>
      <c r="I4" s="101"/>
      <c r="J4" s="101"/>
      <c r="K4" s="101"/>
      <c r="L4" s="101"/>
    </row>
    <row r="5" spans="1:14" s="3" customFormat="1" x14ac:dyDescent="0.2">
      <c r="A5" s="406" t="s">
        <v>51</v>
      </c>
      <c r="B5" s="406"/>
      <c r="C5" s="406"/>
      <c r="D5" s="406"/>
      <c r="E5" s="406"/>
      <c r="F5" s="406"/>
      <c r="G5" s="406"/>
      <c r="H5" s="406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7" t="s">
        <v>8</v>
      </c>
      <c r="B9" s="409" t="s">
        <v>52</v>
      </c>
      <c r="C9" s="411" t="s">
        <v>53</v>
      </c>
      <c r="D9" s="412" t="s">
        <v>54</v>
      </c>
      <c r="E9" s="412" t="s">
        <v>55</v>
      </c>
      <c r="F9" s="412" t="s">
        <v>56</v>
      </c>
      <c r="G9" s="414" t="s">
        <v>57</v>
      </c>
      <c r="H9" s="416" t="s">
        <v>58</v>
      </c>
    </row>
    <row r="10" spans="1:14" s="3" customFormat="1" ht="13.5" thickBot="1" x14ac:dyDescent="0.25">
      <c r="A10" s="408"/>
      <c r="B10" s="410"/>
      <c r="C10" s="410"/>
      <c r="D10" s="413"/>
      <c r="E10" s="413"/>
      <c r="F10" s="413"/>
      <c r="G10" s="415"/>
      <c r="H10" s="417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8" t="s">
        <v>59</v>
      </c>
      <c r="B12" s="419"/>
      <c r="C12" s="419"/>
      <c r="D12" s="419"/>
      <c r="E12" s="419"/>
      <c r="F12" s="419"/>
      <c r="G12" s="420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8" t="s">
        <v>63</v>
      </c>
      <c r="B17" s="419"/>
      <c r="C17" s="419"/>
      <c r="D17" s="419"/>
      <c r="E17" s="419"/>
      <c r="F17" s="419"/>
      <c r="G17" s="420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1" t="s">
        <v>2</v>
      </c>
      <c r="B25" s="421"/>
      <c r="C25" s="422" t="s">
        <v>3</v>
      </c>
      <c r="D25" s="422"/>
      <c r="E25" s="1"/>
      <c r="F25" s="423" t="s">
        <v>4</v>
      </c>
      <c r="G25" s="423"/>
      <c r="H25" s="423"/>
    </row>
    <row r="26" spans="1:8" s="124" customFormat="1" x14ac:dyDescent="0.2">
      <c r="A26" s="1"/>
      <c r="B26" s="1"/>
      <c r="C26" s="1"/>
      <c r="D26" s="1"/>
      <c r="E26" s="1"/>
      <c r="F26" s="389" t="s">
        <v>5</v>
      </c>
      <c r="G26" s="389"/>
      <c r="H26" s="389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8.8 ВЛ-2 42бис</vt:lpstr>
      <vt:lpstr>Приложение 1 к форме 8.8</vt:lpstr>
      <vt:lpstr>Приложение 2 к Форме 8.8</vt:lpstr>
      <vt:lpstr>приложение 3 к форме 8.8</vt:lpstr>
      <vt:lpstr>'Приложение 2 к Форме 8.8'!Заголовки_для_печати</vt:lpstr>
      <vt:lpstr>'Приложение 2 к Форме 8.8'!Область_печати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2015-08-13T06:18:46Z</dcterms:modified>
</cp:coreProperties>
</file>