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9" i="11" l="1"/>
  <c r="S19" i="11"/>
  <c r="R19" i="11" s="1"/>
  <c r="L19" i="11"/>
  <c r="K19" i="11"/>
  <c r="J19" i="11"/>
  <c r="U19" i="11" s="1"/>
  <c r="I19" i="11"/>
  <c r="H19" i="11"/>
  <c r="T19" i="11" s="1"/>
  <c r="G19" i="11"/>
  <c r="F19" i="11"/>
  <c r="Y18" i="11"/>
  <c r="E18" i="11"/>
  <c r="Y17" i="11"/>
  <c r="E17" i="11"/>
  <c r="Y16" i="11"/>
  <c r="E16" i="11"/>
  <c r="Y15" i="11"/>
  <c r="E15" i="11"/>
  <c r="Y14" i="11"/>
  <c r="E14" i="11"/>
  <c r="B13" i="11"/>
  <c r="D48" i="11" l="1"/>
  <c r="E19" i="11"/>
  <c r="E21" i="11" s="1"/>
  <c r="E23" i="11" s="1"/>
  <c r="E26" i="11" s="1"/>
  <c r="D49" i="11"/>
  <c r="X19" i="11" s="1"/>
  <c r="W19" i="11"/>
  <c r="E27" i="11" l="1"/>
  <c r="Y19" i="11"/>
  <c r="Y23" i="11" s="1"/>
  <c r="Y24" i="11"/>
  <c r="Y26" i="11" l="1"/>
  <c r="Y21" i="11"/>
  <c r="Y27" i="11" s="1"/>
  <c r="Y28" i="11"/>
  <c r="Y29" i="11" s="1"/>
  <c r="Y30" i="11" s="1"/>
  <c r="Y31" i="11" l="1"/>
  <c r="Y32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<sst xmlns="http://schemas.openxmlformats.org/spreadsheetml/2006/main" count="93" uniqueCount="81">
  <si>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</si>
  <si>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</si>
  <si>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</si>
  <si>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</si>
  <si>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</si>
  <si>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</si>
  <si>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</si>
  <si>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</si>
  <si>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</si>
  <si>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</si>
  <si>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</si>
  <si>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</si>
  <si>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</si>
  <si>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</si>
  <si>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</si>
  <si>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</si>
  <si>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</si>
  <si>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</si>
  <si>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</si>
  <si>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</si>
  <si>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</si>
  <si>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</si>
  <si>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</si>
  <si>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</si>
  <si>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</si>
  <si>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</si>
  <si>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</si>
  <si>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</si>
  <si>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</si>
  <si>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</si>
  <si>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</si>
  <si>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</si>
  <si>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</si>
  <si>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</si>
  <si>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</si>
  <si>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</si>
  <si>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</si>
  <si>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</si>
  <si>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</si>
  <si>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</si>
  <si>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</si>
  <si>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</si>
  <si>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</si>
  <si>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</si>
  <si>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</si>
  <si>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</si>
  <si>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</si>
  <si>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</si>
  <si>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</si>
  <si>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</si>
  <si>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</si>
  <si>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</si>
  <si>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</si>
  <si>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</si>
  <si>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</si>
  <si>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</si>
  <si>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</si>
  <si>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</si>
  <si>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</si>
  <si>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</si>
  <si>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</si>
  <si>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</si>
  <si>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</si>
  <si>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</si>
  <si>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</si>
  <si>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Временные здания и сооружения 3,5%</t>
  </si>
  <si>
    <t>Форма 8</t>
  </si>
  <si>
    <t>843/2015</t>
  </si>
  <si>
    <t>ПНР пожарной сигнализации</t>
  </si>
  <si>
    <t>844/2015</t>
  </si>
  <si>
    <t>ПНР сети электрические</t>
  </si>
  <si>
    <t>845/2015</t>
  </si>
  <si>
    <t>ПНР Сетей КИПиА</t>
  </si>
  <si>
    <t>846/2015</t>
  </si>
  <si>
    <t>ПНР  ПМ1, ПМ2,ПМ-3,ПМ-4,ПМ-5,ПМ-6</t>
  </si>
  <si>
    <t>847/2015</t>
  </si>
  <si>
    <t>ПНР КТПН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</si>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</sst>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  <numFmt numFmtId="192" formatCode="0.00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71" fillId="0" borderId="0"/>
    <xf numFmtId="0" fontId="73" fillId="0" borderId="0"/>
  </cellStyleXfs>
  <cellXfs count="247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188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87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8" quotePrefix="1" applyNumberFormat="1" applyFont="1" applyFill="1" applyBorder="1" applyAlignment="1" applyProtection="1">
      <alignment horizontal="center"/>
      <protection locked="0"/>
    </xf>
    <xf numFmtId="1" fontId="5" fillId="0" borderId="50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1" fontId="5" fillId="0" borderId="38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4" fontId="60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3" xfId="1" applyFont="1" applyFill="1" applyBorder="1"/>
    <xf numFmtId="4" fontId="67" fillId="0" borderId="63" xfId="1" applyNumberFormat="1" applyFont="1" applyFill="1" applyBorder="1" applyAlignment="1">
      <alignment vertical="top" wrapText="1"/>
    </xf>
    <xf numFmtId="4" fontId="67" fillId="0" borderId="49" xfId="1" applyNumberFormat="1" applyFont="1" applyFill="1" applyBorder="1" applyAlignment="1">
      <alignment vertical="top" wrapText="1"/>
    </xf>
    <xf numFmtId="4" fontId="67" fillId="0" borderId="30" xfId="1" applyNumberFormat="1" applyFont="1" applyFill="1" applyBorder="1" applyAlignment="1">
      <alignment vertical="top" wrapText="1"/>
    </xf>
    <xf numFmtId="3" fontId="5" fillId="0" borderId="30" xfId="1" applyNumberFormat="1" applyFont="1" applyFill="1" applyBorder="1" applyAlignment="1">
      <alignment horizontal="center" vertical="center" wrapText="1"/>
    </xf>
    <xf numFmtId="3" fontId="5" fillId="0" borderId="41" xfId="1" applyNumberFormat="1" applyFont="1" applyFill="1" applyBorder="1" applyAlignment="1">
      <alignment horizontal="center" vertical="center" wrapText="1"/>
    </xf>
    <xf numFmtId="0" fontId="5" fillId="0" borderId="59" xfId="1" applyFont="1" applyFill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5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vertical="top" wrapText="1"/>
    </xf>
    <xf numFmtId="4" fontId="72" fillId="0" borderId="46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59" xfId="1571" applyNumberFormat="1" applyFont="1" applyFill="1" applyBorder="1" applyAlignment="1">
      <alignment horizontal="left" vertical="top" wrapText="1"/>
    </xf>
    <xf numFmtId="49" fontId="67" fillId="0" borderId="46" xfId="1571" applyNumberFormat="1" applyFont="1" applyFill="1" applyBorder="1" applyAlignment="1">
      <alignment horizontal="left" vertical="top" wrapText="1"/>
    </xf>
    <xf numFmtId="49" fontId="67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6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3" fontId="74" fillId="0" borderId="9" xfId="1567" applyNumberFormat="1" applyFont="1" applyFill="1" applyBorder="1" applyAlignment="1">
      <alignment horizontal="center" vertical="center" wrapText="1"/>
    </xf>
    <xf numFmtId="49" fontId="59" fillId="0" borderId="59" xfId="1571" applyNumberFormat="1" applyFont="1" applyFill="1" applyBorder="1" applyAlignment="1">
      <alignment horizontal="left" vertical="top" wrapText="1"/>
    </xf>
    <xf numFmtId="49" fontId="59" fillId="0" borderId="46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1" xfId="1" applyFont="1" applyFill="1" applyBorder="1"/>
    <xf numFmtId="4" fontId="59" fillId="0" borderId="61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3" fontId="59" fillId="0" borderId="43" xfId="1" applyNumberFormat="1" applyFont="1" applyFill="1" applyBorder="1" applyAlignment="1">
      <alignment horizontal="center" vertical="center" wrapText="1"/>
    </xf>
    <xf numFmtId="3" fontId="59" fillId="0" borderId="44" xfId="1" applyNumberFormat="1" applyFont="1" applyFill="1" applyBorder="1" applyAlignment="1">
      <alignment horizontal="center" vertical="center" wrapText="1"/>
    </xf>
    <xf numFmtId="4" fontId="67" fillId="0" borderId="55" xfId="1" applyNumberFormat="1" applyFont="1" applyFill="1" applyBorder="1" applyAlignment="1">
      <alignment vertical="top" wrapText="1"/>
    </xf>
    <xf numFmtId="4" fontId="67" fillId="0" borderId="56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3" fontId="59" fillId="0" borderId="34" xfId="1" applyNumberFormat="1" applyFont="1" applyFill="1" applyBorder="1" applyAlignment="1">
      <alignment horizontal="center" vertical="center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67" xfId="1" applyNumberFormat="1" applyFont="1" applyFill="1" applyBorder="1" applyAlignment="1">
      <alignment horizontal="center" vertical="center" wrapText="1"/>
    </xf>
    <xf numFmtId="0" fontId="75" fillId="16" borderId="39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9" xfId="1" applyNumberFormat="1" applyFont="1" applyFill="1" applyBorder="1" applyAlignment="1">
      <alignment vertical="top" wrapText="1"/>
    </xf>
    <xf numFmtId="3" fontId="59" fillId="16" borderId="70" xfId="1" applyNumberFormat="1" applyFont="1" applyFill="1" applyBorder="1" applyAlignment="1">
      <alignment horizontal="center" vertical="center" wrapText="1"/>
    </xf>
    <xf numFmtId="3" fontId="59" fillId="16" borderId="71" xfId="1" applyNumberFormat="1" applyFont="1" applyFill="1" applyBorder="1" applyAlignment="1">
      <alignment horizontal="center" vertical="center" wrapText="1"/>
    </xf>
    <xf numFmtId="0" fontId="75" fillId="16" borderId="72" xfId="1" applyFont="1" applyFill="1" applyBorder="1"/>
    <xf numFmtId="0" fontId="59" fillId="16" borderId="73" xfId="977" applyFont="1" applyFill="1" applyBorder="1" applyAlignment="1">
      <alignment horizontal="left" vertical="top"/>
    </xf>
    <xf numFmtId="0" fontId="59" fillId="16" borderId="74" xfId="977" applyFont="1" applyFill="1" applyBorder="1" applyAlignment="1">
      <alignment horizontal="left" vertical="top"/>
    </xf>
    <xf numFmtId="3" fontId="59" fillId="16" borderId="36" xfId="1567" applyNumberFormat="1" applyFont="1" applyFill="1" applyBorder="1" applyAlignment="1">
      <alignment horizontal="center" vertical="center" wrapText="1"/>
    </xf>
    <xf numFmtId="3" fontId="59" fillId="16" borderId="36" xfId="1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0" fontId="75" fillId="16" borderId="40" xfId="1" applyFont="1" applyFill="1" applyBorder="1"/>
    <xf numFmtId="4" fontId="59" fillId="16" borderId="75" xfId="1" applyNumberFormat="1" applyFont="1" applyFill="1" applyBorder="1" applyAlignment="1">
      <alignment vertical="top" wrapText="1"/>
    </xf>
    <xf numFmtId="4" fontId="59" fillId="16" borderId="76" xfId="1" applyNumberFormat="1" applyFont="1" applyFill="1" applyBorder="1" applyAlignment="1">
      <alignment vertical="top" wrapText="1"/>
    </xf>
    <xf numFmtId="3" fontId="59" fillId="16" borderId="77" xfId="1" applyNumberFormat="1" applyFont="1" applyFill="1" applyBorder="1" applyAlignment="1">
      <alignment horizontal="center" vertical="center" wrapText="1"/>
    </xf>
    <xf numFmtId="3" fontId="59" fillId="16" borderId="78" xfId="1" applyNumberFormat="1" applyFont="1" applyFill="1" applyBorder="1" applyAlignment="1">
      <alignment horizontal="center" vertical="center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0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8" xfId="977" applyFont="1" applyFill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65" fillId="0" borderId="0" xfId="0" applyFont="1" applyBorder="1"/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6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6" fillId="0" borderId="0" xfId="1" applyNumberFormat="1" applyFont="1" applyFill="1" applyBorder="1" applyAlignment="1">
      <alignment horizontal="center" vertical="center"/>
    </xf>
    <xf numFmtId="0" fontId="75" fillId="0" borderId="0" xfId="1" applyFont="1" applyFill="1" applyBorder="1" applyAlignment="1">
      <alignment vertical="center"/>
    </xf>
    <xf numFmtId="0" fontId="75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2" xfId="1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4" fontId="60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9" xfId="1568" quotePrefix="1" applyNumberFormat="1" applyFont="1" applyFill="1" applyBorder="1" applyAlignment="1" applyProtection="1">
      <alignment horizontal="center"/>
      <protection locked="0"/>
    </xf>
    <xf numFmtId="3" fontId="74" fillId="0" borderId="1" xfId="1" applyNumberFormat="1" applyFont="1" applyFill="1" applyBorder="1" applyAlignment="1">
      <alignment horizontal="center" vertical="center" wrapText="1"/>
    </xf>
    <xf numFmtId="3" fontId="74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10" fontId="74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8" fillId="0" borderId="0" xfId="1" applyNumberFormat="1" applyFont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568" applyFont="1" applyFill="1" applyBorder="1" applyAlignment="1" applyProtection="1">
      <alignment horizontal="center" vertical="center" wrapText="1"/>
      <protection locked="0"/>
    </xf>
    <xf numFmtId="0" fontId="5" fillId="0" borderId="3" xfId="1568" applyFont="1" applyFill="1" applyBorder="1" applyAlignment="1" applyProtection="1">
      <alignment horizontal="center" vertical="center" wrapText="1"/>
      <protection locked="0"/>
    </xf>
    <xf numFmtId="49" fontId="66" fillId="0" borderId="79" xfId="1" applyNumberFormat="1" applyFont="1" applyFill="1" applyBorder="1" applyAlignment="1">
      <alignment horizontal="center" wrapText="1"/>
    </xf>
    <xf numFmtId="1" fontId="5" fillId="0" borderId="55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9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1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49" xfId="1568" quotePrefix="1" applyNumberFormat="1" applyFont="1" applyFill="1" applyBorder="1" applyAlignment="1" applyProtection="1">
      <alignment horizontal="center"/>
      <protection locked="0"/>
    </xf>
    <xf numFmtId="3" fontId="5" fillId="0" borderId="30" xfId="1568" quotePrefix="1" applyNumberFormat="1" applyFont="1" applyFill="1" applyBorder="1" applyAlignment="1" applyProtection="1">
      <alignment horizontal="left"/>
      <protection locked="0"/>
    </xf>
    <xf numFmtId="3" fontId="5" fillId="0" borderId="30" xfId="1568" quotePrefix="1" applyNumberFormat="1" applyFont="1" applyFill="1" applyBorder="1" applyAlignment="1" applyProtection="1">
      <alignment horizontal="center"/>
      <protection locked="0"/>
    </xf>
    <xf numFmtId="3" fontId="5" fillId="0" borderId="31" xfId="1568" quotePrefix="1" applyNumberFormat="1" applyFont="1" applyFill="1" applyBorder="1" applyAlignment="1" applyProtection="1">
      <alignment horizontal="center"/>
      <protection locked="0"/>
    </xf>
    <xf numFmtId="3" fontId="5" fillId="0" borderId="4" xfId="1568" quotePrefix="1" applyNumberFormat="1" applyFont="1" applyFill="1" applyBorder="1" applyAlignment="1" applyProtection="1">
      <alignment horizontal="center"/>
      <protection locked="0"/>
    </xf>
    <xf numFmtId="49" fontId="66" fillId="0" borderId="79" xfId="1" quotePrefix="1" applyNumberFormat="1" applyFont="1" applyFill="1" applyBorder="1" applyAlignment="1">
      <alignment horizontal="center" wrapText="1"/>
    </xf>
    <xf numFmtId="1" fontId="5" fillId="0" borderId="63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7" xfId="1568" quotePrefix="1" applyNumberFormat="1" applyFont="1" applyFill="1" applyBorder="1" applyAlignment="1" applyProtection="1">
      <alignment horizontal="center"/>
      <protection locked="0"/>
    </xf>
    <xf numFmtId="49" fontId="64" fillId="0" borderId="59" xfId="977" applyNumberFormat="1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92" fontId="59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1" fontId="59" fillId="29" borderId="6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67" fillId="25" borderId="62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31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4" fontId="59" fillId="16" borderId="62" xfId="0" applyNumberFormat="1" applyFont="1" applyFill="1" applyBorder="1" applyAlignment="1">
      <alignment horizontal="center" vertical="center" wrapText="1"/>
    </xf>
    <xf numFmtId="4" fontId="59" fillId="16" borderId="30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6" xfId="0" applyNumberFormat="1" applyFont="1" applyFill="1" applyBorder="1" applyAlignment="1">
      <alignment vertical="center" wrapText="1"/>
    </xf>
    <xf numFmtId="0" fontId="59" fillId="0" borderId="0" xfId="1" applyFont="1" applyFill="1" applyAlignment="1">
      <alignment horizontal="center" vertical="top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46" xfId="1568" applyFont="1" applyFill="1" applyBorder="1" applyAlignment="1" applyProtection="1">
      <alignment horizontal="center" vertical="center" wrapText="1"/>
      <protection locked="0"/>
    </xf>
    <xf numFmtId="0" fontId="5" fillId="0" borderId="33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1" fillId="0" borderId="57" xfId="1" applyFont="1" applyBorder="1" applyAlignment="1">
      <alignment horizontal="center"/>
    </xf>
    <xf numFmtId="0" fontId="61" fillId="0" borderId="58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8" fillId="0" borderId="0" xfId="1" applyNumberFormat="1" applyFont="1" applyAlignment="1">
      <alignment horizontal="center"/>
    </xf>
    <xf numFmtId="0" fontId="69" fillId="0" borderId="8" xfId="1569" applyFont="1" applyFill="1" applyBorder="1" applyAlignment="1">
      <alignment horizontal="center" vertical="center" wrapText="1"/>
    </xf>
    <xf numFmtId="0" fontId="69" fillId="0" borderId="43" xfId="1569" applyFont="1" applyFill="1" applyBorder="1" applyAlignment="1">
      <alignment horizontal="center" vertical="center" wrapText="1"/>
    </xf>
    <xf numFmtId="188" fontId="69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9" fillId="0" borderId="44" xfId="1568" applyNumberFormat="1" applyFont="1" applyFill="1" applyBorder="1" applyAlignment="1" applyProtection="1">
      <alignment horizontal="center" vertical="center" wrapText="1"/>
      <protection locked="0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3" xfId="1569" applyFont="1" applyFill="1" applyBorder="1" applyAlignment="1">
      <alignment horizontal="center" vertical="center" wrapText="1"/>
    </xf>
    <xf numFmtId="0" fontId="5" fillId="0" borderId="72" xfId="1" applyFont="1" applyBorder="1" applyAlignment="1">
      <alignment horizontal="center"/>
    </xf>
    <xf numFmtId="0" fontId="69" fillId="0" borderId="8" xfId="1" applyFont="1" applyBorder="1" applyAlignment="1">
      <alignment horizontal="center" wrapText="1"/>
    </xf>
    <xf numFmtId="0" fontId="70" fillId="0" borderId="34" xfId="1569" applyFont="1" applyFill="1" applyBorder="1" applyAlignment="1">
      <alignment horizontal="center" vertical="center" wrapText="1"/>
    </xf>
    <xf numFmtId="0" fontId="70" fillId="0" borderId="11" xfId="1569" applyFont="1" applyFill="1" applyBorder="1" applyAlignment="1">
      <alignment horizontal="center" vertic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2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0" fontId="59" fillId="0" borderId="43" xfId="977" applyFont="1" applyFill="1" applyBorder="1" applyAlignment="1">
      <alignment horizontal="left" vertical="center"/>
    </xf>
    <xf numFmtId="9" fontId="74" fillId="0" borderId="44" xfId="1" applyNumberFormat="1" applyFont="1" applyFill="1" applyBorder="1" applyAlignment="1">
      <alignment horizontal="center" vertical="center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70"/>
  <sheetViews>
    <sheetView tabSelected="1" zoomScale="70" zoomScaleNormal="70" workbookViewId="0">
      <selection activeCell="K37" sqref="K37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9.5703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00" t="s">
        <v>66</v>
      </c>
      <c r="Y1" s="200"/>
    </row>
    <row r="2" spans="1:27" ht="15.75" x14ac:dyDescent="0.25">
      <c r="A2" s="7"/>
      <c r="X2" s="172"/>
      <c r="Y2" s="172"/>
    </row>
    <row r="3" spans="1:27" x14ac:dyDescent="0.2">
      <c r="A3" s="212" t="s">
        <v>10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</row>
    <row r="4" spans="1:27" x14ac:dyDescent="0.2">
      <c r="A4" s="200" t="s">
        <v>11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</row>
    <row r="5" spans="1:27" ht="14.25" x14ac:dyDescent="0.2">
      <c r="A5" s="2" t="s">
        <v>12</v>
      </c>
      <c r="B5" s="230" t="s">
        <v>63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</row>
    <row r="6" spans="1:27" ht="14.25" x14ac:dyDescent="0.2">
      <c r="A6" s="2" t="s">
        <v>13</v>
      </c>
      <c r="B6" s="230" t="s">
        <v>64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75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/>
      <c r="C9" s="11"/>
      <c r="D9" s="11"/>
      <c r="E9" s="173"/>
      <c r="F9" s="12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27" ht="12.75" customHeight="1" x14ac:dyDescent="0.2">
      <c r="A10" s="213" t="s">
        <v>14</v>
      </c>
      <c r="B10" s="216" t="s">
        <v>15</v>
      </c>
      <c r="C10" s="219" t="s">
        <v>16</v>
      </c>
      <c r="D10" s="222" t="s">
        <v>9</v>
      </c>
      <c r="E10" s="225" t="s">
        <v>17</v>
      </c>
      <c r="F10" s="226"/>
      <c r="G10" s="226"/>
      <c r="H10" s="226"/>
      <c r="I10" s="226"/>
      <c r="J10" s="226"/>
      <c r="K10" s="226"/>
      <c r="L10" s="226"/>
      <c r="M10" s="227" t="s">
        <v>18</v>
      </c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9"/>
      <c r="Z10" s="237"/>
      <c r="AA10" s="200"/>
    </row>
    <row r="11" spans="1:27" ht="12.75" customHeight="1" x14ac:dyDescent="0.2">
      <c r="A11" s="214"/>
      <c r="B11" s="217"/>
      <c r="C11" s="220"/>
      <c r="D11" s="223"/>
      <c r="E11" s="220" t="s">
        <v>19</v>
      </c>
      <c r="F11" s="241" t="s">
        <v>20</v>
      </c>
      <c r="G11" s="242"/>
      <c r="H11" s="242"/>
      <c r="I11" s="242"/>
      <c r="J11" s="242"/>
      <c r="K11" s="242"/>
      <c r="L11" s="242"/>
      <c r="M11" s="243" t="s">
        <v>21</v>
      </c>
      <c r="N11" s="238" t="s">
        <v>22</v>
      </c>
      <c r="O11" s="238"/>
      <c r="P11" s="238" t="s">
        <v>23</v>
      </c>
      <c r="Q11" s="238"/>
      <c r="R11" s="235" t="s">
        <v>24</v>
      </c>
      <c r="S11" s="239" t="s">
        <v>25</v>
      </c>
      <c r="T11" s="235" t="s">
        <v>26</v>
      </c>
      <c r="U11" s="231" t="s">
        <v>27</v>
      </c>
      <c r="V11" s="239" t="s">
        <v>28</v>
      </c>
      <c r="W11" s="231" t="s">
        <v>29</v>
      </c>
      <c r="X11" s="231" t="s">
        <v>7</v>
      </c>
      <c r="Y11" s="233" t="s">
        <v>30</v>
      </c>
    </row>
    <row r="12" spans="1:27" ht="64.5" thickBot="1" x14ac:dyDescent="0.25">
      <c r="A12" s="215"/>
      <c r="B12" s="218"/>
      <c r="C12" s="221"/>
      <c r="D12" s="224"/>
      <c r="E12" s="221"/>
      <c r="F12" s="174" t="s">
        <v>31</v>
      </c>
      <c r="G12" s="174" t="s">
        <v>32</v>
      </c>
      <c r="H12" s="174" t="s">
        <v>33</v>
      </c>
      <c r="I12" s="174" t="s">
        <v>34</v>
      </c>
      <c r="J12" s="174" t="s">
        <v>35</v>
      </c>
      <c r="K12" s="174" t="s">
        <v>29</v>
      </c>
      <c r="L12" s="13" t="s">
        <v>7</v>
      </c>
      <c r="M12" s="244"/>
      <c r="N12" s="14" t="s">
        <v>36</v>
      </c>
      <c r="O12" s="15" t="s">
        <v>37</v>
      </c>
      <c r="P12" s="14" t="s">
        <v>36</v>
      </c>
      <c r="Q12" s="15" t="s">
        <v>37</v>
      </c>
      <c r="R12" s="236"/>
      <c r="S12" s="240"/>
      <c r="T12" s="236"/>
      <c r="U12" s="232"/>
      <c r="V12" s="240"/>
      <c r="W12" s="232"/>
      <c r="X12" s="232"/>
      <c r="Y12" s="234"/>
      <c r="Z12" s="161"/>
    </row>
    <row r="13" spans="1:27" s="172" customFormat="1" ht="13.5" thickBot="1" x14ac:dyDescent="0.25">
      <c r="A13" s="176">
        <v>1</v>
      </c>
      <c r="B13" s="16">
        <f>A13+1</f>
        <v>2</v>
      </c>
      <c r="C13" s="16">
        <v>3</v>
      </c>
      <c r="D13" s="16">
        <v>4</v>
      </c>
      <c r="E13" s="16">
        <v>5</v>
      </c>
      <c r="F13" s="177">
        <v>6</v>
      </c>
      <c r="G13" s="177">
        <v>7</v>
      </c>
      <c r="H13" s="177">
        <v>8</v>
      </c>
      <c r="I13" s="177">
        <v>9</v>
      </c>
      <c r="J13" s="177">
        <v>10</v>
      </c>
      <c r="K13" s="177">
        <v>11</v>
      </c>
      <c r="L13" s="178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7" ht="22.5" customHeight="1" x14ac:dyDescent="0.2">
      <c r="A14" s="179" t="s">
        <v>67</v>
      </c>
      <c r="B14" s="180" t="s">
        <v>68</v>
      </c>
      <c r="C14" s="181"/>
      <c r="D14" s="182"/>
      <c r="E14" s="183">
        <f>F14+G14+H14+K14+L14</f>
        <v>24085</v>
      </c>
      <c r="F14" s="184"/>
      <c r="G14" s="185">
        <v>11579</v>
      </c>
      <c r="H14" s="185"/>
      <c r="I14" s="185"/>
      <c r="J14" s="185"/>
      <c r="K14" s="185">
        <v>7874</v>
      </c>
      <c r="L14" s="186">
        <v>4632</v>
      </c>
      <c r="M14" s="187"/>
      <c r="N14" s="21"/>
      <c r="O14" s="21"/>
      <c r="P14" s="21"/>
      <c r="Q14" s="21"/>
      <c r="R14" s="21"/>
      <c r="S14" s="22">
        <v>248.99</v>
      </c>
      <c r="T14" s="21"/>
      <c r="U14" s="21"/>
      <c r="V14" s="22"/>
      <c r="W14" s="21"/>
      <c r="X14" s="21"/>
      <c r="Y14" s="23">
        <f>R14+T14+W14+X14+M14</f>
        <v>0</v>
      </c>
    </row>
    <row r="15" spans="1:27" ht="21" customHeight="1" x14ac:dyDescent="0.2">
      <c r="A15" s="188" t="s">
        <v>69</v>
      </c>
      <c r="B15" s="189" t="s">
        <v>70</v>
      </c>
      <c r="C15" s="181"/>
      <c r="D15" s="182"/>
      <c r="E15" s="183">
        <f t="shared" ref="E15:E18" si="0">F15+G15+H15+K15+L15</f>
        <v>67775</v>
      </c>
      <c r="F15" s="185"/>
      <c r="G15" s="185">
        <v>32584</v>
      </c>
      <c r="H15" s="185"/>
      <c r="I15" s="185"/>
      <c r="J15" s="185"/>
      <c r="K15" s="185">
        <v>22157</v>
      </c>
      <c r="L15" s="186">
        <v>13034</v>
      </c>
      <c r="M15" s="190"/>
      <c r="N15" s="164"/>
      <c r="O15" s="164"/>
      <c r="P15" s="164"/>
      <c r="Q15" s="164"/>
      <c r="R15" s="164"/>
      <c r="S15" s="165">
        <v>811.92</v>
      </c>
      <c r="T15" s="164"/>
      <c r="U15" s="164"/>
      <c r="V15" s="165"/>
      <c r="W15" s="164"/>
      <c r="X15" s="164"/>
      <c r="Y15" s="166">
        <f t="shared" ref="Y15:Y18" si="1">R15+T15+W15+X15+M15</f>
        <v>0</v>
      </c>
    </row>
    <row r="16" spans="1:27" ht="19.5" customHeight="1" x14ac:dyDescent="0.2">
      <c r="A16" s="179" t="s">
        <v>71</v>
      </c>
      <c r="B16" s="189" t="s">
        <v>72</v>
      </c>
      <c r="C16" s="181"/>
      <c r="D16" s="182"/>
      <c r="E16" s="183">
        <f t="shared" si="0"/>
        <v>2182</v>
      </c>
      <c r="F16" s="185"/>
      <c r="G16" s="185">
        <v>1049</v>
      </c>
      <c r="H16" s="185"/>
      <c r="I16" s="185"/>
      <c r="J16" s="185"/>
      <c r="K16" s="185">
        <v>713</v>
      </c>
      <c r="L16" s="186">
        <v>420</v>
      </c>
      <c r="M16" s="190"/>
      <c r="N16" s="164"/>
      <c r="O16" s="164"/>
      <c r="P16" s="164"/>
      <c r="Q16" s="164"/>
      <c r="R16" s="164"/>
      <c r="S16" s="165">
        <v>23.52</v>
      </c>
      <c r="T16" s="164"/>
      <c r="U16" s="164"/>
      <c r="V16" s="165"/>
      <c r="W16" s="164"/>
      <c r="X16" s="164"/>
      <c r="Y16" s="166">
        <f t="shared" si="1"/>
        <v>0</v>
      </c>
    </row>
    <row r="17" spans="1:259" ht="25.5" x14ac:dyDescent="0.2">
      <c r="A17" s="179" t="s">
        <v>73</v>
      </c>
      <c r="B17" s="189" t="s">
        <v>74</v>
      </c>
      <c r="C17" s="181"/>
      <c r="D17" s="182"/>
      <c r="E17" s="183">
        <f t="shared" si="0"/>
        <v>81420</v>
      </c>
      <c r="F17" s="185"/>
      <c r="G17" s="185">
        <v>39144</v>
      </c>
      <c r="H17" s="185"/>
      <c r="I17" s="185"/>
      <c r="J17" s="185"/>
      <c r="K17" s="185">
        <v>26618</v>
      </c>
      <c r="L17" s="186">
        <v>15658</v>
      </c>
      <c r="M17" s="190"/>
      <c r="N17" s="164"/>
      <c r="O17" s="164"/>
      <c r="P17" s="164"/>
      <c r="Q17" s="164"/>
      <c r="R17" s="164"/>
      <c r="S17" s="165">
        <v>1050.05</v>
      </c>
      <c r="T17" s="164"/>
      <c r="U17" s="164"/>
      <c r="V17" s="165"/>
      <c r="W17" s="164"/>
      <c r="X17" s="164"/>
      <c r="Y17" s="166">
        <f t="shared" si="1"/>
        <v>0</v>
      </c>
    </row>
    <row r="18" spans="1:259" ht="18" customHeight="1" thickBot="1" x14ac:dyDescent="0.25">
      <c r="A18" s="179" t="s">
        <v>75</v>
      </c>
      <c r="B18" s="189" t="s">
        <v>76</v>
      </c>
      <c r="C18" s="181"/>
      <c r="D18" s="182"/>
      <c r="E18" s="183">
        <f t="shared" si="0"/>
        <v>43046</v>
      </c>
      <c r="F18" s="185"/>
      <c r="G18" s="185">
        <v>20695</v>
      </c>
      <c r="H18" s="185"/>
      <c r="I18" s="185"/>
      <c r="J18" s="185"/>
      <c r="K18" s="185">
        <v>14073</v>
      </c>
      <c r="L18" s="186">
        <v>8278</v>
      </c>
      <c r="M18" s="190"/>
      <c r="N18" s="164"/>
      <c r="O18" s="164"/>
      <c r="P18" s="164"/>
      <c r="Q18" s="164"/>
      <c r="R18" s="164"/>
      <c r="S18" s="165">
        <v>554.88</v>
      </c>
      <c r="T18" s="164"/>
      <c r="U18" s="164"/>
      <c r="V18" s="165"/>
      <c r="W18" s="164"/>
      <c r="X18" s="164"/>
      <c r="Y18" s="166">
        <f t="shared" si="1"/>
        <v>0</v>
      </c>
    </row>
    <row r="19" spans="1:259" ht="13.5" thickBot="1" x14ac:dyDescent="0.25">
      <c r="A19" s="24"/>
      <c r="B19" s="25" t="s">
        <v>38</v>
      </c>
      <c r="C19" s="26"/>
      <c r="D19" s="27"/>
      <c r="E19" s="28">
        <f t="shared" ref="E19:L19" si="2">SUM(E14:E18)</f>
        <v>218508</v>
      </c>
      <c r="F19" s="28">
        <f t="shared" si="2"/>
        <v>0</v>
      </c>
      <c r="G19" s="28">
        <f t="shared" si="2"/>
        <v>105051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71435</v>
      </c>
      <c r="L19" s="28">
        <f t="shared" si="2"/>
        <v>42022</v>
      </c>
      <c r="M19" s="167"/>
      <c r="N19" s="29"/>
      <c r="O19" s="29"/>
      <c r="P19" s="29"/>
      <c r="Q19" s="28"/>
      <c r="R19" s="168">
        <f>S19*D41/164.25</f>
        <v>0</v>
      </c>
      <c r="S19" s="169">
        <f>SUM(S14:S18)</f>
        <v>2689.3599999999997</v>
      </c>
      <c r="T19" s="168">
        <f>(H19-I19)*$D$43</f>
        <v>0</v>
      </c>
      <c r="U19" s="170">
        <f>J19*$D$42</f>
        <v>0</v>
      </c>
      <c r="V19" s="169">
        <f>SUM(V14:V18)</f>
        <v>0</v>
      </c>
      <c r="W19" s="168">
        <f>(R19+U19)*$D$48</f>
        <v>0</v>
      </c>
      <c r="X19" s="168">
        <f>(R19+U19)*$D$49</f>
        <v>0</v>
      </c>
      <c r="Y19" s="30">
        <f>M19+R19+T19+W19+X19</f>
        <v>0</v>
      </c>
      <c r="Z19" s="31"/>
    </row>
    <row r="20" spans="1:259" ht="27" x14ac:dyDescent="0.2">
      <c r="A20" s="32" t="s">
        <v>39</v>
      </c>
      <c r="B20" s="33" t="s">
        <v>65</v>
      </c>
      <c r="C20" s="34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7"/>
    </row>
    <row r="21" spans="1:259" ht="13.5" thickBot="1" x14ac:dyDescent="0.25">
      <c r="A21" s="38"/>
      <c r="B21" s="39" t="s">
        <v>40</v>
      </c>
      <c r="C21" s="40"/>
      <c r="D21" s="41"/>
      <c r="E21" s="42">
        <f>E19+E20</f>
        <v>218508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3">
        <f>Y19+Y20</f>
        <v>0</v>
      </c>
    </row>
    <row r="22" spans="1:259" x14ac:dyDescent="0.2">
      <c r="A22" s="44"/>
      <c r="B22" s="45" t="s">
        <v>41</v>
      </c>
      <c r="C22" s="46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9"/>
      <c r="T22" s="48"/>
      <c r="U22" s="48"/>
      <c r="V22" s="49"/>
      <c r="W22" s="48"/>
      <c r="X22" s="48"/>
      <c r="Y22" s="50"/>
      <c r="Z22" s="31"/>
    </row>
    <row r="23" spans="1:259" ht="13.5" x14ac:dyDescent="0.2">
      <c r="A23" s="38" t="s">
        <v>39</v>
      </c>
      <c r="B23" s="51" t="s">
        <v>77</v>
      </c>
      <c r="C23" s="52"/>
      <c r="D23" s="53"/>
      <c r="E23" s="54">
        <f>E21*D45</f>
        <v>3277.62</v>
      </c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5">
        <f>(Y19-O19)*D45</f>
        <v>0</v>
      </c>
      <c r="Z23" s="31"/>
    </row>
    <row r="24" spans="1:259" ht="12.75" customHeight="1" x14ac:dyDescent="0.2">
      <c r="A24" s="38" t="s">
        <v>39</v>
      </c>
      <c r="B24" s="56" t="s">
        <v>42</v>
      </c>
      <c r="C24" s="57"/>
      <c r="D24" s="5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9">
        <f>(Y19-O19)*D46</f>
        <v>0</v>
      </c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  <c r="IO24" s="60"/>
      <c r="IP24" s="60"/>
      <c r="IQ24" s="60"/>
      <c r="IR24" s="60"/>
      <c r="IS24" s="60"/>
      <c r="IT24" s="60"/>
      <c r="IU24" s="60"/>
      <c r="IV24" s="60"/>
      <c r="IW24" s="60"/>
      <c r="IX24" s="60"/>
      <c r="IY24" s="60"/>
    </row>
    <row r="25" spans="1:259" ht="25.5" customHeight="1" x14ac:dyDescent="0.2">
      <c r="A25" s="38"/>
      <c r="B25" s="191" t="s">
        <v>78</v>
      </c>
      <c r="C25" s="61"/>
      <c r="D25" s="62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4"/>
    </row>
    <row r="26" spans="1:259" ht="38.25" customHeight="1" x14ac:dyDescent="0.2">
      <c r="A26" s="38"/>
      <c r="B26" s="65" t="s">
        <v>43</v>
      </c>
      <c r="C26" s="66"/>
      <c r="D26" s="67"/>
      <c r="E26" s="54">
        <f>E23+E24+E25</f>
        <v>3277.62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9">
        <f>Y23+Y24</f>
        <v>0</v>
      </c>
    </row>
    <row r="27" spans="1:259" ht="13.5" thickBot="1" x14ac:dyDescent="0.25">
      <c r="A27" s="68"/>
      <c r="B27" s="69" t="s">
        <v>44</v>
      </c>
      <c r="C27" s="70"/>
      <c r="D27" s="71"/>
      <c r="E27" s="72">
        <f>E19+E26</f>
        <v>221785.62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>
        <f>Y21+Y26</f>
        <v>0</v>
      </c>
    </row>
    <row r="28" spans="1:259" ht="13.5" x14ac:dyDescent="0.2">
      <c r="A28" s="32" t="s">
        <v>39</v>
      </c>
      <c r="B28" s="74" t="s">
        <v>45</v>
      </c>
      <c r="C28" s="75"/>
      <c r="D28" s="76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79">
        <f>Y27*D47</f>
        <v>0</v>
      </c>
    </row>
    <row r="29" spans="1:259" ht="13.5" thickBot="1" x14ac:dyDescent="0.25">
      <c r="A29" s="80"/>
      <c r="B29" s="81" t="s">
        <v>46</v>
      </c>
      <c r="C29" s="82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/>
      <c r="Y29" s="86">
        <f>Y27+Y28</f>
        <v>0</v>
      </c>
    </row>
    <row r="30" spans="1:259" x14ac:dyDescent="0.2">
      <c r="A30" s="87"/>
      <c r="B30" s="88" t="s">
        <v>47</v>
      </c>
      <c r="C30" s="89"/>
      <c r="D30" s="89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1">
        <f>Y29</f>
        <v>0</v>
      </c>
    </row>
    <row r="31" spans="1:259" x14ac:dyDescent="0.2">
      <c r="A31" s="92"/>
      <c r="B31" s="93" t="s">
        <v>48</v>
      </c>
      <c r="C31" s="94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6"/>
      <c r="S31" s="96"/>
      <c r="T31" s="96"/>
      <c r="U31" s="96"/>
      <c r="V31" s="96"/>
      <c r="W31" s="96"/>
      <c r="X31" s="96"/>
      <c r="Y31" s="97">
        <f>Y30*0.18</f>
        <v>0</v>
      </c>
    </row>
    <row r="32" spans="1:259" ht="13.5" thickBot="1" x14ac:dyDescent="0.25">
      <c r="A32" s="98"/>
      <c r="B32" s="99" t="s">
        <v>49</v>
      </c>
      <c r="C32" s="100"/>
      <c r="D32" s="100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2">
        <f>Y30+Y31</f>
        <v>0</v>
      </c>
    </row>
    <row r="33" spans="1:27" x14ac:dyDescent="0.2">
      <c r="A33" s="3"/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5"/>
      <c r="U33" s="105"/>
      <c r="V33" s="105"/>
      <c r="W33" s="105"/>
      <c r="X33" s="105"/>
      <c r="Y33" s="105"/>
      <c r="Z33" s="105"/>
      <c r="AA33" s="105"/>
    </row>
    <row r="34" spans="1:27" s="4" customFormat="1" x14ac:dyDescent="0.2">
      <c r="A34" s="106"/>
      <c r="B34" s="201"/>
      <c r="C34" s="202"/>
      <c r="D34" s="205" t="s">
        <v>50</v>
      </c>
      <c r="E34" s="207" t="s">
        <v>51</v>
      </c>
      <c r="F34" s="208"/>
      <c r="G34" s="208"/>
      <c r="H34" s="107"/>
      <c r="I34" s="107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  <c r="W34" s="209"/>
    </row>
    <row r="35" spans="1:27" s="4" customFormat="1" x14ac:dyDescent="0.2">
      <c r="A35" s="106"/>
      <c r="B35" s="203"/>
      <c r="C35" s="204"/>
      <c r="D35" s="206"/>
      <c r="E35" s="108">
        <v>2015</v>
      </c>
      <c r="F35" s="108">
        <v>2016</v>
      </c>
      <c r="G35" s="109">
        <v>2017</v>
      </c>
      <c r="H35" s="110"/>
      <c r="I35" s="110"/>
      <c r="J35" s="110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</row>
    <row r="36" spans="1:27" s="4" customFormat="1" ht="13.5" x14ac:dyDescent="0.2">
      <c r="A36" s="106"/>
      <c r="B36" s="210" t="s">
        <v>52</v>
      </c>
      <c r="C36" s="211"/>
      <c r="D36" s="111"/>
      <c r="E36" s="112"/>
      <c r="F36" s="112"/>
      <c r="G36" s="112"/>
      <c r="H36" s="113"/>
      <c r="I36" s="113"/>
      <c r="J36" s="113"/>
      <c r="K36" s="114"/>
      <c r="L36" s="113"/>
      <c r="M36" s="115"/>
      <c r="N36" s="115"/>
      <c r="O36" s="116"/>
      <c r="P36" s="115"/>
      <c r="Q36" s="115"/>
      <c r="S36" s="117"/>
      <c r="U36" s="117"/>
      <c r="X36" s="118"/>
    </row>
    <row r="37" spans="1:27" s="4" customFormat="1" ht="13.5" x14ac:dyDescent="0.25">
      <c r="A37" s="119"/>
      <c r="B37" s="120"/>
      <c r="C37" s="121"/>
      <c r="D37" s="121"/>
      <c r="E37" s="121"/>
      <c r="F37" s="119"/>
      <c r="G37" s="119"/>
      <c r="H37" s="6"/>
      <c r="I37" s="6"/>
      <c r="J37" s="6"/>
      <c r="K37" s="6"/>
      <c r="L37" s="6"/>
      <c r="M37" s="122"/>
      <c r="N37" s="122"/>
      <c r="O37" s="122"/>
      <c r="P37" s="122"/>
      <c r="Q37" s="123"/>
      <c r="R37" s="124"/>
      <c r="S37" s="116"/>
      <c r="T37" s="124"/>
      <c r="U37" s="116"/>
      <c r="V37" s="125"/>
    </row>
    <row r="38" spans="1:27" s="4" customFormat="1" ht="23.25" customHeight="1" x14ac:dyDescent="0.25">
      <c r="A38" s="126" t="s">
        <v>62</v>
      </c>
      <c r="B38" s="126"/>
      <c r="C38" s="126"/>
      <c r="D38" s="126"/>
      <c r="E38" s="126"/>
      <c r="F38" s="119"/>
      <c r="G38" s="119"/>
      <c r="H38" s="6"/>
      <c r="I38" s="6"/>
      <c r="J38" s="6"/>
      <c r="K38" s="6"/>
      <c r="L38" s="6"/>
      <c r="M38" s="116"/>
      <c r="N38" s="122"/>
      <c r="O38" s="122"/>
      <c r="P38" s="122"/>
      <c r="Q38" s="123"/>
      <c r="R38" s="124"/>
      <c r="S38" s="116"/>
      <c r="T38" s="124"/>
      <c r="U38" s="116"/>
      <c r="V38" s="125"/>
    </row>
    <row r="39" spans="1:27" ht="12.75" customHeight="1" thickBot="1" x14ac:dyDescent="0.25">
      <c r="A39" s="126"/>
      <c r="B39" s="126"/>
      <c r="C39" s="126"/>
      <c r="D39" s="126"/>
      <c r="E39" s="126"/>
      <c r="F39" s="126"/>
      <c r="G39" s="1"/>
      <c r="H39" s="3"/>
      <c r="I39" s="3"/>
      <c r="J39" s="127"/>
      <c r="K39" s="3"/>
      <c r="L39" s="3"/>
      <c r="M39" s="198"/>
      <c r="N39" s="3"/>
      <c r="O39" s="3"/>
      <c r="P39" s="3"/>
      <c r="Q39" s="3"/>
      <c r="R39" s="3"/>
      <c r="S39" s="3"/>
      <c r="T39" s="128"/>
      <c r="U39" s="128"/>
      <c r="V39" s="128"/>
      <c r="W39" s="128"/>
      <c r="X39" s="128"/>
      <c r="Z39" s="192"/>
      <c r="AA39" s="129"/>
    </row>
    <row r="40" spans="1:27" ht="13.5" customHeight="1" thickBot="1" x14ac:dyDescent="0.25">
      <c r="A40" s="130" t="s">
        <v>53</v>
      </c>
      <c r="B40" s="131" t="s">
        <v>0</v>
      </c>
      <c r="C40" s="132" t="s">
        <v>1</v>
      </c>
      <c r="D40" s="133" t="s">
        <v>54</v>
      </c>
      <c r="E40" s="134"/>
      <c r="F40" s="134"/>
      <c r="G40" s="134"/>
      <c r="I40" s="135"/>
      <c r="J40" s="135"/>
      <c r="K40" s="135"/>
      <c r="L40" s="135"/>
      <c r="M40" s="128"/>
      <c r="N40" s="128"/>
      <c r="O40" s="128"/>
      <c r="P40" s="128"/>
    </row>
    <row r="41" spans="1:27" x14ac:dyDescent="0.2">
      <c r="A41" s="136"/>
      <c r="B41" s="137" t="s">
        <v>55</v>
      </c>
      <c r="C41" s="138" t="s">
        <v>79</v>
      </c>
      <c r="D41" s="197"/>
      <c r="E41" s="134"/>
      <c r="F41" s="134"/>
      <c r="I41" s="135"/>
      <c r="J41" s="135"/>
      <c r="K41" s="135"/>
      <c r="L41" s="135"/>
      <c r="M41" s="128"/>
      <c r="N41" s="128"/>
      <c r="O41" s="128"/>
      <c r="P41" s="128"/>
    </row>
    <row r="42" spans="1:27" ht="21.75" customHeight="1" x14ac:dyDescent="0.2">
      <c r="A42" s="139">
        <v>1</v>
      </c>
      <c r="B42" s="140" t="s">
        <v>56</v>
      </c>
      <c r="C42" s="141"/>
      <c r="D42" s="193"/>
      <c r="E42" s="142"/>
      <c r="F42" s="142"/>
      <c r="G42" s="142"/>
      <c r="I42" s="142"/>
      <c r="J42" s="142"/>
      <c r="K42" s="142"/>
      <c r="L42" s="142"/>
      <c r="M42" s="128"/>
      <c r="N42" s="128"/>
      <c r="O42" s="128"/>
      <c r="P42" s="128"/>
    </row>
    <row r="43" spans="1:27" ht="25.5" x14ac:dyDescent="0.2">
      <c r="A43" s="139">
        <v>2</v>
      </c>
      <c r="B43" s="143" t="s">
        <v>57</v>
      </c>
      <c r="C43" s="141"/>
      <c r="D43" s="193"/>
      <c r="E43" s="144"/>
      <c r="F43" s="145"/>
      <c r="G43" s="145"/>
      <c r="I43" s="146"/>
      <c r="J43" s="146"/>
      <c r="K43" s="146"/>
      <c r="L43" s="146"/>
      <c r="M43" s="128"/>
      <c r="N43" s="128"/>
      <c r="O43" s="128"/>
      <c r="P43" s="128"/>
    </row>
    <row r="44" spans="1:27" x14ac:dyDescent="0.2">
      <c r="A44" s="139">
        <v>3</v>
      </c>
      <c r="B44" s="140" t="s">
        <v>8</v>
      </c>
      <c r="C44" s="141" t="s">
        <v>2</v>
      </c>
      <c r="D44" s="147">
        <v>3.5000000000000003E-2</v>
      </c>
      <c r="E44" s="148"/>
      <c r="F44" s="148"/>
      <c r="G44" s="148"/>
      <c r="H44" s="128"/>
      <c r="I44" s="128"/>
      <c r="J44" s="128"/>
      <c r="K44" s="128"/>
      <c r="L44" s="128"/>
      <c r="M44" s="128"/>
      <c r="N44" s="128"/>
      <c r="O44" s="128"/>
      <c r="P44" s="128"/>
      <c r="Q44" s="128"/>
    </row>
    <row r="45" spans="1:27" x14ac:dyDescent="0.2">
      <c r="A45" s="139">
        <v>4</v>
      </c>
      <c r="B45" s="149" t="s">
        <v>80</v>
      </c>
      <c r="C45" s="141" t="s">
        <v>2</v>
      </c>
      <c r="D45" s="194">
        <v>1.4999999999999999E-2</v>
      </c>
      <c r="E45" s="150"/>
      <c r="F45" s="150"/>
      <c r="G45" s="150"/>
    </row>
    <row r="46" spans="1:27" ht="38.25" x14ac:dyDescent="0.2">
      <c r="A46" s="139">
        <v>5</v>
      </c>
      <c r="B46" s="151" t="s">
        <v>58</v>
      </c>
      <c r="C46" s="141" t="s">
        <v>2</v>
      </c>
      <c r="D46" s="147">
        <v>1.4999999999999999E-2</v>
      </c>
      <c r="E46" s="150"/>
      <c r="F46" s="150"/>
      <c r="G46" s="150"/>
    </row>
    <row r="47" spans="1:27" x14ac:dyDescent="0.2">
      <c r="A47" s="139">
        <v>6</v>
      </c>
      <c r="B47" s="149" t="s">
        <v>59</v>
      </c>
      <c r="C47" s="141" t="s">
        <v>2</v>
      </c>
      <c r="D47" s="147">
        <v>1.4999999999999999E-2</v>
      </c>
      <c r="E47" s="150"/>
      <c r="F47" s="150"/>
      <c r="G47" s="150"/>
    </row>
    <row r="48" spans="1:27" x14ac:dyDescent="0.2">
      <c r="A48" s="139">
        <v>7</v>
      </c>
      <c r="B48" s="140" t="s">
        <v>60</v>
      </c>
      <c r="C48" s="141" t="s">
        <v>2</v>
      </c>
      <c r="D48" s="171">
        <f>K19*0.85/(G19+J19)</f>
        <v>0.57800258921857006</v>
      </c>
      <c r="E48" s="148"/>
      <c r="F48" s="152"/>
      <c r="G48" s="152"/>
      <c r="I48" s="128"/>
      <c r="J48" s="128"/>
      <c r="K48" s="128"/>
      <c r="L48" s="128"/>
      <c r="M48" s="128"/>
      <c r="N48" s="128"/>
      <c r="O48" s="128"/>
      <c r="P48" s="128"/>
    </row>
    <row r="49" spans="1:22" ht="13.5" thickBot="1" x14ac:dyDescent="0.25">
      <c r="A49" s="154">
        <v>8</v>
      </c>
      <c r="B49" s="245" t="s">
        <v>61</v>
      </c>
      <c r="C49" s="155" t="s">
        <v>2</v>
      </c>
      <c r="D49" s="246">
        <f>IF(L19*0.8/(G19+J19)&gt;=0.5,0.5,L19*0.8/(G19+J19))</f>
        <v>0.32001218455797659</v>
      </c>
      <c r="E49" s="148"/>
      <c r="F49" s="152"/>
      <c r="G49" s="153"/>
      <c r="I49" s="128"/>
      <c r="J49" s="128"/>
      <c r="K49" s="128"/>
      <c r="L49" s="128"/>
      <c r="M49" s="128"/>
      <c r="N49" s="128"/>
      <c r="O49" s="128"/>
      <c r="P49" s="128"/>
    </row>
    <row r="50" spans="1:22" ht="15.75" x14ac:dyDescent="0.25">
      <c r="A50" s="150"/>
      <c r="B50" s="156"/>
      <c r="C50" s="157"/>
      <c r="D50" s="157"/>
      <c r="E50" s="158"/>
      <c r="F50" s="157"/>
      <c r="G50" s="157"/>
      <c r="H50" s="159"/>
    </row>
    <row r="51" spans="1:22" x14ac:dyDescent="0.2">
      <c r="B51" s="160"/>
      <c r="D51" s="161"/>
    </row>
    <row r="52" spans="1:22" x14ac:dyDescent="0.2">
      <c r="B52" s="5" t="s">
        <v>3</v>
      </c>
      <c r="D52" s="5" t="s">
        <v>4</v>
      </c>
      <c r="F52" s="199" t="s">
        <v>5</v>
      </c>
      <c r="G52" s="199"/>
    </row>
    <row r="53" spans="1:22" x14ac:dyDescent="0.2">
      <c r="G53" s="200" t="s">
        <v>6</v>
      </c>
      <c r="H53" s="200"/>
    </row>
    <row r="54" spans="1:22" ht="12.75" customHeight="1" x14ac:dyDescent="0.2"/>
    <row r="55" spans="1:22" ht="12.75" customHeight="1" x14ac:dyDescent="0.2">
      <c r="V55" s="162"/>
    </row>
    <row r="56" spans="1:22" ht="13.5" customHeight="1" x14ac:dyDescent="0.2">
      <c r="U56" s="31"/>
      <c r="V56" s="163"/>
    </row>
    <row r="58" spans="1:22" x14ac:dyDescent="0.2">
      <c r="B58" s="160"/>
      <c r="C58" s="160"/>
      <c r="D58" s="160"/>
    </row>
    <row r="59" spans="1:22" x14ac:dyDescent="0.2">
      <c r="C59" s="195"/>
      <c r="D59" s="195"/>
      <c r="E59" s="195"/>
      <c r="F59" s="195"/>
    </row>
    <row r="60" spans="1:22" x14ac:dyDescent="0.2">
      <c r="C60" s="195"/>
      <c r="D60" s="195"/>
      <c r="E60" s="195"/>
      <c r="F60" s="195"/>
    </row>
    <row r="61" spans="1:22" x14ac:dyDescent="0.2">
      <c r="C61" s="195"/>
      <c r="D61" s="195"/>
      <c r="E61" s="195"/>
      <c r="F61" s="195"/>
    </row>
    <row r="62" spans="1:22" x14ac:dyDescent="0.2">
      <c r="C62" s="195"/>
      <c r="D62" s="195"/>
      <c r="E62" s="195"/>
      <c r="F62" s="196"/>
    </row>
    <row r="63" spans="1:22" x14ac:dyDescent="0.2">
      <c r="C63" s="195"/>
      <c r="D63" s="195"/>
      <c r="E63" s="195"/>
      <c r="F63" s="195"/>
    </row>
    <row r="64" spans="1:22" x14ac:dyDescent="0.2">
      <c r="C64" s="195"/>
      <c r="D64" s="195"/>
      <c r="E64" s="195"/>
      <c r="F64" s="195"/>
    </row>
    <row r="65" spans="3:6" x14ac:dyDescent="0.2">
      <c r="C65" s="195"/>
      <c r="D65" s="195"/>
      <c r="E65" s="195"/>
      <c r="F65" s="195"/>
    </row>
    <row r="66" spans="3:6" x14ac:dyDescent="0.2">
      <c r="C66" s="195"/>
      <c r="D66" s="195"/>
      <c r="E66" s="195"/>
      <c r="F66" s="195"/>
    </row>
    <row r="70" spans="3:6" ht="13.5" hidden="1" customHeight="1" thickBot="1" x14ac:dyDescent="0.25"/>
  </sheetData>
  <mergeCells count="32">
    <mergeCell ref="F11:L11"/>
    <mergeCell ref="M11:M12"/>
    <mergeCell ref="N11:O11"/>
    <mergeCell ref="T11:T12"/>
    <mergeCell ref="U11:U12"/>
    <mergeCell ref="Z10:AA10"/>
    <mergeCell ref="P11:Q11"/>
    <mergeCell ref="R11:R12"/>
    <mergeCell ref="S11:S12"/>
    <mergeCell ref="V11:V12"/>
    <mergeCell ref="W11:W12"/>
    <mergeCell ref="K34:W35"/>
    <mergeCell ref="B36:C36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F52:G52"/>
    <mergeCell ref="G53:H53"/>
    <mergeCell ref="B34:C35"/>
    <mergeCell ref="D34:D35"/>
    <mergeCell ref="E34:G34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2015-07-09T08:54:13Z</dcterms:modified>
</cp:coreProperties>
</file>