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3" sheetId="11" r:id="rId1"/>
    <sheet name="Приложение 1 к форме 8.3" sheetId="4" r:id="rId2"/>
    <sheet name="Приложение 2 к Форме 8.3" sheetId="3" r:id="rId3"/>
    <sheet name="пр 3 к ф8.3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49" i="11" l="1"/>
  <c r="V19" i="11"/>
  <c r="S19" i="11"/>
  <c r="D42" i="11"/>
  <c r="Q19" i="11"/>
  <c r="M19" i="11" s="1"/>
  <c r="O19" i="11"/>
  <c r="N19" i="11"/>
  <c r="L19" i="11"/>
  <c r="D50" i="11" s="1"/>
  <c r="K19" i="11"/>
  <c r="J19" i="11"/>
  <c r="I19" i="11"/>
  <c r="H19" i="11"/>
  <c r="G19" i="11"/>
  <c r="F19" i="11"/>
  <c r="M18" i="11"/>
  <c r="E18" i="11"/>
  <c r="M17" i="11"/>
  <c r="E17" i="11"/>
  <c r="M16" i="11"/>
  <c r="I16" i="11"/>
  <c r="E16" i="11"/>
  <c r="E19" i="11" s="1"/>
  <c r="E21" i="11" s="1"/>
  <c r="M15" i="11"/>
  <c r="E15" i="11"/>
  <c r="B13" i="11"/>
  <c r="E23" i="11" l="1"/>
  <c r="E27" i="11" s="1"/>
  <c r="E28" i="11" s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<sst xmlns="http://schemas.openxmlformats.org/spreadsheetml/2006/main" count="184" uniqueCount="149">
  <si>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</si>
  <si>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</si>
  <si>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</si>
  <si>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</si>
  <si>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</si>
  <si>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</si>
  <si>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</si>
  <si>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</si>
  <si>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</si>
  <si>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</si>
  <si>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</si>
  <si>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</si>
  <si>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</si>
  <si>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</si>
  <si>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</si>
  <si>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</si>
  <si>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</si>
  <si>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</si>
  <si>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</si>
  <si>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</si>
  <si>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</si>
  <si>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</si>
  <si>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</si>
  <si>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</si>
  <si>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</si>
  <si>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</si>
  <si>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</si>
  <si>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</si>
  <si>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</si>
  <si>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</si>
  <si>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</si>
  <si>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</si>
  <si>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</si>
  <si>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</si>
  <si>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</si>
  <si>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</si>
  <si>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</si>
  <si>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</si>
  <si>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</si>
  <si>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</si>
  <si>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</si>
  <si>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</si>
  <si>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</si>
  <si>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</si>
  <si>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</si>
  <si>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</si>
  <si>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</si>
  <si>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</si>
  <si>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</si>
  <si>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</si>
  <si>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</si>
  <si>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</si>
  <si>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</si>
  <si>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</si>
  <si>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</si>
  <si>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</si>
  <si>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</si>
  <si>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</si>
  <si>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</si>
  <si>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</si>
  <si>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</si>
  <si>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</si>
  <si>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</si>
  <si>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Устройство лежневого настила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</si>
  <si>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</si>
  <si>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</si>
  <si>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</si>
  <si>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</si>
  <si>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</si>
  <si>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</si>
  <si>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</si>
  <si>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</si>
  <si>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</si>
  <si>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</si>
  <si>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</si>
  <si>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</si>
  <si>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</si>
  <si>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</si>
  <si>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</si>
  <si>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</si>
  <si>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</si>
  <si>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</si>
  <si>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</si>
  <si>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</si>
  <si>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</si>
  <si>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</si>
  <si>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</si>
  <si>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</si>
  <si>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</si>
  <si>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</si>
  <si>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</si>
  <si>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</si>
  <si>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</si>
  <si>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</si>
  <si>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</si>
  <si>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</si>
  <si>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</si>
  <si>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</si>
  <si>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</si>
  <si>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</si>
  <si>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</si>
  <si>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</si>
  <si>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</si>
  <si>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</si>
  <si>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</si>
  <si>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</si>
  <si>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</si>
  <si>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</si>
  <si>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</si>
  <si>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</si>
  <si>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</si>
  <si>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</si>
  <si>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</si>
  <si>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</si>
  <si>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</si>
  <si>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</si>
  <si>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</si>
  <si>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</si>
  <si>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</si>
  <si>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</si>
  <si>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</si>
  <si>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</si>
  <si>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</si>
  <si>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</si>
  <si>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</si>
  <si>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</si>
  <si>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</si>
  <si>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</si>
  <si>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</si>
  <si>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</si>
  <si>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</si>
  <si>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</si>
  <si>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</si>
  <si>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</si>
  <si>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Северо-Покурского месторождения нефти. Куст скважин № 106.</t>
  </si>
  <si>
    <t xml:space="preserve">ВЛ-6кВ №1 на куст скважин № 106. </t>
  </si>
  <si>
    <t>ВЛ-6 кВ №1</t>
  </si>
  <si>
    <t>01-01-01</t>
  </si>
  <si>
    <t xml:space="preserve"> Расчистка трассы от поросли</t>
  </si>
  <si>
    <t>02-02_2-01</t>
  </si>
  <si>
    <t>Фундамент ВЛ-6 кВ №1. Общестроительные работы</t>
  </si>
  <si>
    <t xml:space="preserve">02-02_2-02 </t>
  </si>
  <si>
    <t>ВЛ 6кВ №1 на куст скважин №106</t>
  </si>
  <si>
    <t xml:space="preserve">02-02_2-03 </t>
  </si>
  <si>
    <t>Переустройство ВЛ 6кВ ф-13</t>
  </si>
  <si>
    <t>Форма 8.3.</t>
  </si>
  <si>
    <t>Приложение №1 к форме 8 .3.</t>
  </si>
  <si>
    <t>Приложение №2 к форме 8 .3.</t>
  </si>
  <si>
    <t>Приложение № 3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</si>
</sst>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47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190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83" xfId="1" applyFont="1" applyFill="1" applyBorder="1"/>
    <xf numFmtId="4" fontId="76" fillId="0" borderId="83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5" xfId="1" applyFont="1" applyBorder="1"/>
    <xf numFmtId="4" fontId="60" fillId="0" borderId="75" xfId="1" applyNumberFormat="1" applyFont="1" applyFill="1" applyBorder="1" applyAlignment="1">
      <alignment vertical="top" wrapText="1"/>
    </xf>
    <xf numFmtId="4" fontId="60" fillId="0" borderId="76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9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9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9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9" xfId="1" applyNumberFormat="1" applyFont="1" applyFill="1" applyBorder="1"/>
    <xf numFmtId="49" fontId="72" fillId="0" borderId="79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9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84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5" xfId="1" applyNumberFormat="1" applyFont="1" applyFill="1" applyBorder="1" applyAlignment="1">
      <alignment vertical="top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7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88" xfId="1" applyNumberFormat="1" applyFont="1" applyFill="1" applyBorder="1" applyAlignment="1">
      <alignment vertical="top" wrapText="1"/>
    </xf>
    <xf numFmtId="4" fontId="60" fillId="16" borderId="89" xfId="1" applyNumberFormat="1" applyFont="1" applyFill="1" applyBorder="1" applyAlignment="1">
      <alignment vertical="top" wrapText="1"/>
    </xf>
    <xf numFmtId="3" fontId="60" fillId="16" borderId="90" xfId="1" applyNumberFormat="1" applyFont="1" applyFill="1" applyBorder="1" applyAlignment="1">
      <alignment horizontal="center" vertical="center" wrapText="1"/>
    </xf>
    <xf numFmtId="3" fontId="60" fillId="16" borderId="91" xfId="1" applyNumberFormat="1" applyFont="1" applyFill="1" applyBorder="1" applyAlignment="1">
      <alignment horizontal="center" vertical="center" wrapText="1"/>
    </xf>
    <xf numFmtId="0" fontId="86" fillId="16" borderId="92" xfId="1" applyFont="1" applyFill="1" applyBorder="1"/>
    <xf numFmtId="0" fontId="60" fillId="16" borderId="93" xfId="979" applyFont="1" applyFill="1" applyBorder="1" applyAlignment="1">
      <alignment horizontal="left" vertical="top"/>
    </xf>
    <xf numFmtId="0" fontId="60" fillId="16" borderId="94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5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vertical="top" wrapText="1"/>
    </xf>
    <xf numFmtId="3" fontId="60" fillId="16" borderId="97" xfId="1" applyNumberFormat="1" applyFont="1" applyFill="1" applyBorder="1" applyAlignment="1">
      <alignment horizontal="center" vertical="center" wrapText="1"/>
    </xf>
    <xf numFmtId="3" fontId="60" fillId="16" borderId="98" xfId="1" applyNumberFormat="1" applyFont="1" applyFill="1" applyBorder="1" applyAlignment="1">
      <alignment horizontal="center" vertical="center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69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0" fontId="74" fillId="0" borderId="0" xfId="0" applyFont="1"/>
    <xf numFmtId="192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99" xfId="1570" applyFont="1" applyFill="1" applyBorder="1" applyAlignment="1" applyProtection="1">
      <alignment horizontal="center" vertical="center" wrapText="1"/>
      <protection locked="0"/>
    </xf>
    <xf numFmtId="0" fontId="6" fillId="0" borderId="58" xfId="1" applyFont="1" applyFill="1" applyBorder="1" applyAlignment="1">
      <alignment horizontal="left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100" xfId="1570" applyFont="1" applyFill="1" applyBorder="1" applyAlignment="1" applyProtection="1">
      <alignment horizontal="center" vertical="center" wrapText="1"/>
      <protection locked="0"/>
    </xf>
    <xf numFmtId="1" fontId="6" fillId="0" borderId="58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100" xfId="1570" quotePrefix="1" applyNumberFormat="1" applyFont="1" applyFill="1" applyBorder="1" applyAlignment="1" applyProtection="1">
      <alignment horizontal="center"/>
      <protection locked="0"/>
    </xf>
    <xf numFmtId="1" fontId="6" fillId="0" borderId="101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9" fontId="6" fillId="0" borderId="74" xfId="1" applyNumberFormat="1" applyFont="1" applyFill="1" applyBorder="1" applyAlignment="1">
      <alignment horizontal="center"/>
    </xf>
    <xf numFmtId="1" fontId="6" fillId="0" borderId="75" xfId="1570" quotePrefix="1" applyNumberFormat="1" applyFont="1" applyFill="1" applyBorder="1" applyAlignment="1" applyProtection="1">
      <alignment horizontal="left"/>
      <protection locked="0"/>
    </xf>
    <xf numFmtId="1" fontId="6" fillId="0" borderId="76" xfId="1570" quotePrefix="1" applyNumberFormat="1" applyFont="1" applyFill="1" applyBorder="1" applyAlignment="1" applyProtection="1">
      <alignment horizontal="center"/>
      <protection locked="0"/>
    </xf>
    <xf numFmtId="1" fontId="6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49" fontId="75" fillId="0" borderId="73" xfId="1" applyNumberFormat="1" applyFont="1" applyFill="1" applyBorder="1" applyAlignment="1">
      <alignment horizontal="center" wrapText="1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29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49" fontId="75" fillId="0" borderId="102" xfId="1" applyNumberFormat="1" applyFont="1" applyFill="1" applyBorder="1" applyAlignment="1">
      <alignment horizontal="center" wrapText="1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1" xfId="1570" quotePrefix="1" applyNumberFormat="1" applyFont="1" applyFill="1" applyBorder="1" applyAlignment="1" applyProtection="1">
      <alignment horizontal="center"/>
      <protection locked="0"/>
    </xf>
    <xf numFmtId="3" fontId="6" fillId="0" borderId="103" xfId="1570" quotePrefix="1" applyNumberFormat="1" applyFont="1" applyFill="1" applyBorder="1" applyAlignment="1" applyProtection="1">
      <alignment horizontal="center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4" fontId="64" fillId="0" borderId="61" xfId="1570" quotePrefix="1" applyNumberFormat="1" applyFont="1" applyFill="1" applyBorder="1" applyAlignment="1" applyProtection="1">
      <alignment horizontal="center"/>
      <protection locked="0"/>
    </xf>
    <xf numFmtId="3" fontId="6" fillId="0" borderId="62" xfId="1570" quotePrefix="1" applyNumberFormat="1" applyFont="1" applyFill="1" applyBorder="1" applyAlignment="1" applyProtection="1">
      <alignment horizontal="center"/>
      <protection locked="0"/>
    </xf>
    <xf numFmtId="0" fontId="6" fillId="0" borderId="56" xfId="1" applyFont="1" applyBorder="1"/>
    <xf numFmtId="4" fontId="60" fillId="0" borderId="55" xfId="1" applyNumberFormat="1" applyFont="1" applyFill="1" applyBorder="1" applyAlignment="1">
      <alignment vertical="top" wrapText="1"/>
    </xf>
    <xf numFmtId="4" fontId="60" fillId="0" borderId="104" xfId="1" applyNumberFormat="1" applyFont="1" applyFill="1" applyBorder="1" applyAlignment="1">
      <alignment vertical="top" wrapText="1"/>
    </xf>
    <xf numFmtId="4" fontId="60" fillId="0" borderId="11" xfId="1" applyNumberFormat="1" applyFont="1" applyFill="1" applyBorder="1" applyAlignment="1">
      <alignment vertical="top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85" fillId="0" borderId="104" xfId="1" applyNumberFormat="1" applyFont="1" applyFill="1" applyBorder="1" applyAlignment="1">
      <alignment horizontal="center" vertical="center" wrapText="1"/>
    </xf>
    <xf numFmtId="3" fontId="60" fillId="0" borderId="10" xfId="1" applyNumberFormat="1" applyFont="1" applyFill="1" applyBorder="1" applyAlignment="1">
      <alignment horizontal="center" vertical="center" wrapText="1"/>
    </xf>
    <xf numFmtId="3" fontId="85" fillId="0" borderId="11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11" xfId="1" applyNumberFormat="1" applyFont="1" applyFill="1" applyBorder="1" applyAlignment="1">
      <alignment horizontal="center" vertical="center" wrapText="1"/>
    </xf>
    <xf numFmtId="3" fontId="60" fillId="0" borderId="11" xfId="1570" quotePrefix="1" applyNumberFormat="1" applyFont="1" applyFill="1" applyBorder="1" applyAlignment="1" applyProtection="1">
      <alignment horizontal="center" vertical="center"/>
      <protection locked="0"/>
    </xf>
    <xf numFmtId="3" fontId="60" fillId="0" borderId="12" xfId="1" applyNumberFormat="1" applyFont="1" applyFill="1" applyBorder="1" applyAlignment="1">
      <alignment horizontal="center" vertical="center" wrapText="1"/>
    </xf>
    <xf numFmtId="3" fontId="74" fillId="0" borderId="0" xfId="0" applyNumberFormat="1" applyFont="1" applyFill="1" applyBorder="1"/>
    <xf numFmtId="3" fontId="6" fillId="0" borderId="0" xfId="0" applyNumberFormat="1" applyFont="1" applyFill="1"/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2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2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7" xfId="1" applyFont="1" applyBorder="1" applyAlignment="1">
      <alignment horizontal="center"/>
    </xf>
    <xf numFmtId="0" fontId="68" fillId="0" borderId="78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7" xfId="0" applyNumberFormat="1" applyFill="1" applyBorder="1" applyAlignment="1">
      <alignment horizontal="center" vertical="center" wrapText="1"/>
    </xf>
    <xf numFmtId="0" fontId="0" fillId="0" borderId="78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2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4;&#1086;&#1087;.%20&#1087;&#1088;&#1086;&#1075;&#1088;&#1072;&#1084;&#1084;&#1072;/1312.1.117%20&#1057;-&#1055;&#1086;&#1082;&#1091;&#1088;,%20&#1082;%20100,106%20&#1042;&#1051;/&#1057;-&#1055;&#1086;&#1082;&#1091;&#1088;%20&#1082;%20106%20&#1042;&#1051;%20&#1051;&#1054;&#1058;/&#1056;&#1040;&#1057;&#1063;&#1045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ПНР ВЛ 1"/>
      <sheetName val="м ВЛ1"/>
      <sheetName val="тр-т ВЛ 1"/>
      <sheetName val="перебаз"/>
      <sheetName val="ф8  ВЛ 2"/>
      <sheetName val="ПНР ВЛ 2"/>
      <sheetName val="м ВЛ2 "/>
      <sheetName val="тр-т ВЛ 2"/>
      <sheetName val="ОБОР"/>
      <sheetName val="р"/>
    </sheetNames>
    <sheetDataSet>
      <sheetData sheetId="0"/>
      <sheetData sheetId="1"/>
      <sheetData sheetId="2"/>
      <sheetData sheetId="3"/>
      <sheetData sheetId="4"/>
      <sheetData sheetId="5">
        <row r="145">
          <cell r="F145">
            <v>620269</v>
          </cell>
          <cell r="I145">
            <v>2014008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0"/>
  <sheetViews>
    <sheetView tabSelected="1" view="pageBreakPreview" topLeftCell="F1" zoomScale="60" zoomScaleNormal="70" workbookViewId="0">
      <selection activeCell="Y2" sqref="Y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0" t="s">
        <v>145</v>
      </c>
      <c r="Y1" s="360"/>
    </row>
    <row r="2" spans="1:27" ht="15.75" x14ac:dyDescent="0.25">
      <c r="A2" s="125"/>
      <c r="X2" s="307"/>
      <c r="Y2" s="307"/>
    </row>
    <row r="3" spans="1:27" x14ac:dyDescent="0.2">
      <c r="A3" s="383" t="s">
        <v>78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</row>
    <row r="4" spans="1:27" x14ac:dyDescent="0.2">
      <c r="A4" s="360" t="s">
        <v>79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</row>
    <row r="5" spans="1:27" ht="14.25" x14ac:dyDescent="0.2">
      <c r="A5" s="2" t="s">
        <v>80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79" t="s">
        <v>134</v>
      </c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</row>
    <row r="6" spans="1:27" ht="14.25" x14ac:dyDescent="0.2">
      <c r="A6" s="2" t="s">
        <v>81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79" t="s">
        <v>135</v>
      </c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79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82</v>
      </c>
      <c r="C9" s="129"/>
      <c r="D9" s="129"/>
      <c r="E9" s="308">
        <v>1.65</v>
      </c>
      <c r="F9" s="130" t="s">
        <v>83</v>
      </c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</row>
    <row r="10" spans="1:27" ht="12.75" customHeight="1" x14ac:dyDescent="0.2">
      <c r="A10" s="384" t="s">
        <v>84</v>
      </c>
      <c r="B10" s="387" t="s">
        <v>85</v>
      </c>
      <c r="C10" s="390" t="s">
        <v>86</v>
      </c>
      <c r="D10" s="393" t="s">
        <v>62</v>
      </c>
      <c r="E10" s="396" t="s">
        <v>87</v>
      </c>
      <c r="F10" s="397"/>
      <c r="G10" s="397"/>
      <c r="H10" s="397"/>
      <c r="I10" s="397"/>
      <c r="J10" s="397"/>
      <c r="K10" s="397"/>
      <c r="L10" s="397"/>
      <c r="M10" s="398" t="s">
        <v>88</v>
      </c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400"/>
    </row>
    <row r="11" spans="1:27" ht="12.75" customHeight="1" x14ac:dyDescent="0.2">
      <c r="A11" s="385"/>
      <c r="B11" s="388"/>
      <c r="C11" s="391"/>
      <c r="D11" s="394"/>
      <c r="E11" s="391" t="s">
        <v>89</v>
      </c>
      <c r="F11" s="374" t="s">
        <v>90</v>
      </c>
      <c r="G11" s="375"/>
      <c r="H11" s="375"/>
      <c r="I11" s="375"/>
      <c r="J11" s="375"/>
      <c r="K11" s="375"/>
      <c r="L11" s="375"/>
      <c r="M11" s="376" t="s">
        <v>91</v>
      </c>
      <c r="N11" s="378" t="s">
        <v>92</v>
      </c>
      <c r="O11" s="378"/>
      <c r="P11" s="378" t="s">
        <v>93</v>
      </c>
      <c r="Q11" s="378"/>
      <c r="R11" s="379" t="s">
        <v>94</v>
      </c>
      <c r="S11" s="381" t="s">
        <v>95</v>
      </c>
      <c r="T11" s="379" t="s">
        <v>96</v>
      </c>
      <c r="U11" s="372" t="s">
        <v>97</v>
      </c>
      <c r="V11" s="381" t="s">
        <v>98</v>
      </c>
      <c r="W11" s="372" t="s">
        <v>99</v>
      </c>
      <c r="X11" s="372" t="s">
        <v>57</v>
      </c>
      <c r="Y11" s="401" t="s">
        <v>100</v>
      </c>
    </row>
    <row r="12" spans="1:27" ht="108" customHeight="1" thickBot="1" x14ac:dyDescent="0.25">
      <c r="A12" s="386"/>
      <c r="B12" s="389"/>
      <c r="C12" s="392"/>
      <c r="D12" s="395"/>
      <c r="E12" s="392"/>
      <c r="F12" s="310" t="s">
        <v>101</v>
      </c>
      <c r="G12" s="310" t="s">
        <v>102</v>
      </c>
      <c r="H12" s="310" t="s">
        <v>103</v>
      </c>
      <c r="I12" s="310" t="s">
        <v>104</v>
      </c>
      <c r="J12" s="310" t="s">
        <v>105</v>
      </c>
      <c r="K12" s="310" t="s">
        <v>99</v>
      </c>
      <c r="L12" s="131" t="s">
        <v>57</v>
      </c>
      <c r="M12" s="377"/>
      <c r="N12" s="132" t="s">
        <v>106</v>
      </c>
      <c r="O12" s="133" t="s">
        <v>107</v>
      </c>
      <c r="P12" s="132" t="s">
        <v>106</v>
      </c>
      <c r="Q12" s="133" t="s">
        <v>107</v>
      </c>
      <c r="R12" s="380"/>
      <c r="S12" s="382"/>
      <c r="T12" s="380"/>
      <c r="U12" s="373"/>
      <c r="V12" s="382"/>
      <c r="W12" s="373"/>
      <c r="X12" s="373"/>
      <c r="Y12" s="402"/>
    </row>
    <row r="13" spans="1:27" s="307" customFormat="1" ht="13.5" thickBot="1" x14ac:dyDescent="0.25">
      <c r="A13" s="311">
        <v>1</v>
      </c>
      <c r="B13" s="312">
        <f>A13+1</f>
        <v>2</v>
      </c>
      <c r="C13" s="312">
        <v>3</v>
      </c>
      <c r="D13" s="312">
        <v>4</v>
      </c>
      <c r="E13" s="312">
        <v>5</v>
      </c>
      <c r="F13" s="313">
        <v>6</v>
      </c>
      <c r="G13" s="313">
        <v>7</v>
      </c>
      <c r="H13" s="313">
        <v>8</v>
      </c>
      <c r="I13" s="313">
        <v>9</v>
      </c>
      <c r="J13" s="313">
        <v>10</v>
      </c>
      <c r="K13" s="313">
        <v>11</v>
      </c>
      <c r="L13" s="314">
        <v>12</v>
      </c>
      <c r="M13" s="134">
        <v>13</v>
      </c>
      <c r="N13" s="135">
        <v>14</v>
      </c>
      <c r="O13" s="135">
        <v>15</v>
      </c>
      <c r="P13" s="135">
        <v>16</v>
      </c>
      <c r="Q13" s="136">
        <v>17</v>
      </c>
      <c r="R13" s="134">
        <v>18</v>
      </c>
      <c r="S13" s="134">
        <v>19</v>
      </c>
      <c r="T13" s="137">
        <v>20</v>
      </c>
      <c r="U13" s="137">
        <v>21</v>
      </c>
      <c r="V13" s="137">
        <v>22</v>
      </c>
      <c r="W13" s="137">
        <v>23</v>
      </c>
      <c r="X13" s="137">
        <v>24</v>
      </c>
      <c r="Y13" s="136">
        <v>25</v>
      </c>
    </row>
    <row r="14" spans="1:27" s="307" customFormat="1" ht="13.5" thickBot="1" x14ac:dyDescent="0.25">
      <c r="A14" s="315"/>
      <c r="B14" s="316" t="s">
        <v>136</v>
      </c>
      <c r="C14" s="312"/>
      <c r="D14" s="312"/>
      <c r="E14" s="312"/>
      <c r="F14" s="313"/>
      <c r="G14" s="313"/>
      <c r="H14" s="313"/>
      <c r="I14" s="313"/>
      <c r="J14" s="313"/>
      <c r="K14" s="313"/>
      <c r="L14" s="317"/>
      <c r="M14" s="318"/>
      <c r="N14" s="319"/>
      <c r="O14" s="319"/>
      <c r="P14" s="319"/>
      <c r="Q14" s="320"/>
      <c r="R14" s="321"/>
      <c r="S14" s="321"/>
      <c r="T14" s="312"/>
      <c r="U14" s="312"/>
      <c r="V14" s="312"/>
      <c r="W14" s="312"/>
      <c r="X14" s="312"/>
      <c r="Y14" s="322"/>
    </row>
    <row r="15" spans="1:27" s="307" customFormat="1" ht="33" customHeight="1" x14ac:dyDescent="0.2">
      <c r="A15" s="323" t="s">
        <v>137</v>
      </c>
      <c r="B15" s="324" t="s">
        <v>138</v>
      </c>
      <c r="C15" s="325"/>
      <c r="D15" s="326"/>
      <c r="E15" s="327">
        <f t="shared" ref="E15:E18" si="0">F15+G15+H15+K15+L15</f>
        <v>75862</v>
      </c>
      <c r="F15" s="309"/>
      <c r="G15" s="309"/>
      <c r="H15" s="309">
        <v>63946</v>
      </c>
      <c r="I15" s="309"/>
      <c r="J15" s="309">
        <v>11457</v>
      </c>
      <c r="K15" s="309">
        <v>7791</v>
      </c>
      <c r="L15" s="328">
        <v>4125</v>
      </c>
      <c r="M15" s="329">
        <f t="shared" ref="M15:M18" si="1">O15+Q15</f>
        <v>0</v>
      </c>
      <c r="N15" s="326"/>
      <c r="O15" s="326"/>
      <c r="P15" s="326"/>
      <c r="Q15" s="326"/>
      <c r="R15" s="326"/>
      <c r="S15" s="326"/>
      <c r="T15" s="326"/>
      <c r="U15" s="326"/>
      <c r="V15" s="326">
        <v>265</v>
      </c>
      <c r="W15" s="326"/>
      <c r="X15" s="326"/>
      <c r="Y15" s="330"/>
    </row>
    <row r="16" spans="1:27" ht="25.5" x14ac:dyDescent="0.2">
      <c r="A16" s="331" t="s">
        <v>139</v>
      </c>
      <c r="B16" s="332" t="s">
        <v>140</v>
      </c>
      <c r="C16" s="333"/>
      <c r="D16" s="334"/>
      <c r="E16" s="327">
        <f t="shared" si="0"/>
        <v>523425</v>
      </c>
      <c r="F16" s="327">
        <v>346933</v>
      </c>
      <c r="G16" s="327">
        <v>28581</v>
      </c>
      <c r="H16" s="327">
        <v>77838</v>
      </c>
      <c r="I16" s="327">
        <f>122+84+31+21+84+58+224+154+56+38+196+134+31+21+141+1425+859</f>
        <v>3679</v>
      </c>
      <c r="J16" s="327">
        <v>8216</v>
      </c>
      <c r="K16" s="327">
        <v>44377</v>
      </c>
      <c r="L16" s="335">
        <v>25696</v>
      </c>
      <c r="M16" s="329">
        <f t="shared" si="1"/>
        <v>0</v>
      </c>
      <c r="N16" s="327"/>
      <c r="O16" s="327"/>
      <c r="P16" s="327"/>
      <c r="Q16" s="327"/>
      <c r="R16" s="327"/>
      <c r="S16" s="336">
        <v>983.19</v>
      </c>
      <c r="T16" s="327"/>
      <c r="U16" s="327"/>
      <c r="V16" s="336">
        <v>212.59</v>
      </c>
      <c r="W16" s="327"/>
      <c r="X16" s="327"/>
      <c r="Y16" s="330"/>
      <c r="AA16" s="138"/>
    </row>
    <row r="17" spans="1:254" x14ac:dyDescent="0.2">
      <c r="A17" s="331" t="s">
        <v>141</v>
      </c>
      <c r="B17" s="332" t="s">
        <v>142</v>
      </c>
      <c r="C17" s="333"/>
      <c r="D17" s="334"/>
      <c r="E17" s="327">
        <f t="shared" si="0"/>
        <v>570095</v>
      </c>
      <c r="F17" s="327">
        <v>453980</v>
      </c>
      <c r="G17" s="327">
        <v>23079</v>
      </c>
      <c r="H17" s="327">
        <v>44986</v>
      </c>
      <c r="I17" s="327"/>
      <c r="J17" s="327">
        <v>5591</v>
      </c>
      <c r="K17" s="327">
        <v>31195</v>
      </c>
      <c r="L17" s="335">
        <v>16855</v>
      </c>
      <c r="M17" s="329">
        <f t="shared" si="1"/>
        <v>0</v>
      </c>
      <c r="N17" s="327"/>
      <c r="O17" s="327"/>
      <c r="P17" s="327"/>
      <c r="Q17" s="327"/>
      <c r="R17" s="327"/>
      <c r="S17" s="336">
        <v>801.18</v>
      </c>
      <c r="T17" s="327"/>
      <c r="U17" s="327"/>
      <c r="V17" s="336">
        <v>155.4</v>
      </c>
      <c r="W17" s="327"/>
      <c r="X17" s="327"/>
      <c r="Y17" s="330"/>
      <c r="AA17" s="138"/>
    </row>
    <row r="18" spans="1:254" ht="13.5" thickBot="1" x14ac:dyDescent="0.25">
      <c r="A18" s="337" t="s">
        <v>143</v>
      </c>
      <c r="B18" s="338" t="s">
        <v>144</v>
      </c>
      <c r="C18" s="339"/>
      <c r="D18" s="340"/>
      <c r="E18" s="341">
        <f t="shared" si="0"/>
        <v>43844</v>
      </c>
      <c r="F18" s="341">
        <v>36580</v>
      </c>
      <c r="G18" s="341">
        <v>1219</v>
      </c>
      <c r="H18" s="341">
        <v>3188</v>
      </c>
      <c r="I18" s="341"/>
      <c r="J18" s="341">
        <v>432</v>
      </c>
      <c r="K18" s="341">
        <v>1866</v>
      </c>
      <c r="L18" s="342">
        <v>991</v>
      </c>
      <c r="M18" s="343">
        <f t="shared" si="1"/>
        <v>0</v>
      </c>
      <c r="N18" s="341"/>
      <c r="O18" s="341"/>
      <c r="P18" s="341"/>
      <c r="Q18" s="341"/>
      <c r="R18" s="341"/>
      <c r="S18" s="344">
        <v>40.85</v>
      </c>
      <c r="T18" s="341"/>
      <c r="U18" s="341"/>
      <c r="V18" s="344">
        <v>11.98</v>
      </c>
      <c r="W18" s="341"/>
      <c r="X18" s="341"/>
      <c r="Y18" s="345"/>
    </row>
    <row r="19" spans="1:254" ht="13.5" thickBot="1" x14ac:dyDescent="0.25">
      <c r="A19" s="346"/>
      <c r="B19" s="347" t="s">
        <v>108</v>
      </c>
      <c r="C19" s="348"/>
      <c r="D19" s="349"/>
      <c r="E19" s="350">
        <f>SUM(E15:E18)</f>
        <v>1213226</v>
      </c>
      <c r="F19" s="350">
        <f t="shared" ref="F19:L19" si="2">SUM(F15:F18)</f>
        <v>837493</v>
      </c>
      <c r="G19" s="350">
        <f t="shared" si="2"/>
        <v>52879</v>
      </c>
      <c r="H19" s="350">
        <f t="shared" si="2"/>
        <v>189958</v>
      </c>
      <c r="I19" s="350">
        <f t="shared" si="2"/>
        <v>3679</v>
      </c>
      <c r="J19" s="350">
        <f t="shared" si="2"/>
        <v>25696</v>
      </c>
      <c r="K19" s="350">
        <f t="shared" si="2"/>
        <v>85229</v>
      </c>
      <c r="L19" s="350">
        <f t="shared" si="2"/>
        <v>47667</v>
      </c>
      <c r="M19" s="351">
        <f>Q19+P19+O19+N19</f>
        <v>2634277</v>
      </c>
      <c r="N19" s="352">
        <f>SUM(N16:N18)</f>
        <v>0</v>
      </c>
      <c r="O19" s="352">
        <f>'[5]м ВЛ1'!F145</f>
        <v>620269</v>
      </c>
      <c r="P19" s="352">
        <v>0</v>
      </c>
      <c r="Q19" s="350">
        <f>'[5]м ВЛ1'!I145</f>
        <v>2014008</v>
      </c>
      <c r="R19" s="353"/>
      <c r="S19" s="354">
        <f>SUM(S15:S18)</f>
        <v>1825.2199999999998</v>
      </c>
      <c r="T19" s="353"/>
      <c r="U19" s="355"/>
      <c r="V19" s="354">
        <f>SUM(V15:V18)</f>
        <v>644.97</v>
      </c>
      <c r="W19" s="353"/>
      <c r="X19" s="353"/>
      <c r="Y19" s="356"/>
      <c r="Z19" s="138"/>
    </row>
    <row r="20" spans="1:254" ht="12.75" customHeight="1" x14ac:dyDescent="0.2">
      <c r="A20" s="139" t="s">
        <v>109</v>
      </c>
      <c r="B20" s="140" t="s">
        <v>110</v>
      </c>
      <c r="C20" s="141"/>
      <c r="D20" s="142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4"/>
    </row>
    <row r="21" spans="1:254" ht="12.75" customHeight="1" thickBot="1" x14ac:dyDescent="0.25">
      <c r="A21" s="145"/>
      <c r="B21" s="146" t="s">
        <v>111</v>
      </c>
      <c r="C21" s="147"/>
      <c r="D21" s="148"/>
      <c r="E21" s="149">
        <f>E19+E20</f>
        <v>1213226</v>
      </c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50"/>
    </row>
    <row r="22" spans="1:254" ht="12.75" customHeight="1" x14ac:dyDescent="0.2">
      <c r="A22" s="151"/>
      <c r="B22" s="152" t="s">
        <v>112</v>
      </c>
      <c r="C22" s="153"/>
      <c r="D22" s="154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6"/>
      <c r="T22" s="155"/>
      <c r="U22" s="155"/>
      <c r="V22" s="156"/>
      <c r="W22" s="155"/>
      <c r="X22" s="155"/>
      <c r="Y22" s="157"/>
      <c r="Z22" s="138"/>
    </row>
    <row r="23" spans="1:254" ht="12.75" customHeight="1" x14ac:dyDescent="0.2">
      <c r="A23" s="145" t="s">
        <v>109</v>
      </c>
      <c r="B23" s="158" t="s">
        <v>113</v>
      </c>
      <c r="C23" s="159"/>
      <c r="D23" s="160"/>
      <c r="E23" s="161">
        <f>E21*D46</f>
        <v>77039.850999999995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2"/>
      <c r="Z23" s="138"/>
    </row>
    <row r="24" spans="1:254" ht="13.5" customHeight="1" x14ac:dyDescent="0.2">
      <c r="A24" s="145" t="s">
        <v>109</v>
      </c>
      <c r="B24" s="163" t="s">
        <v>114</v>
      </c>
      <c r="C24" s="164"/>
      <c r="D24" s="165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6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  <c r="IP24" s="167"/>
      <c r="IQ24" s="167"/>
      <c r="IR24" s="167"/>
      <c r="IS24" s="167"/>
      <c r="IT24" s="167"/>
    </row>
    <row r="25" spans="1:254" ht="12.75" customHeight="1" x14ac:dyDescent="0.2">
      <c r="A25" s="145"/>
      <c r="B25" s="168" t="s">
        <v>115</v>
      </c>
      <c r="C25" s="169"/>
      <c r="D25" s="170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71"/>
    </row>
    <row r="26" spans="1:254" ht="12.75" customHeight="1" x14ac:dyDescent="0.2">
      <c r="A26" s="172"/>
      <c r="B26" s="173" t="s">
        <v>116</v>
      </c>
      <c r="C26" s="174"/>
      <c r="D26" s="175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2"/>
    </row>
    <row r="27" spans="1:254" x14ac:dyDescent="0.2">
      <c r="A27" s="145"/>
      <c r="B27" s="176" t="s">
        <v>117</v>
      </c>
      <c r="C27" s="177"/>
      <c r="D27" s="178"/>
      <c r="E27" s="161">
        <f>E23+E24+E25+E26</f>
        <v>77039.850999999995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6"/>
    </row>
    <row r="28" spans="1:254" ht="13.5" thickBot="1" x14ac:dyDescent="0.25">
      <c r="A28" s="179"/>
      <c r="B28" s="180" t="s">
        <v>118</v>
      </c>
      <c r="C28" s="181"/>
      <c r="D28" s="182"/>
      <c r="E28" s="183">
        <f>E21+E27</f>
        <v>1290265.851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</row>
    <row r="29" spans="1:254" ht="13.5" x14ac:dyDescent="0.2">
      <c r="A29" s="139" t="s">
        <v>109</v>
      </c>
      <c r="B29" s="185" t="s">
        <v>119</v>
      </c>
      <c r="C29" s="186"/>
      <c r="D29" s="187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9"/>
      <c r="Y29" s="190"/>
    </row>
    <row r="30" spans="1:254" ht="13.5" thickBot="1" x14ac:dyDescent="0.25">
      <c r="A30" s="191"/>
      <c r="B30" s="192" t="s">
        <v>120</v>
      </c>
      <c r="C30" s="193"/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6"/>
      <c r="Y30" s="197"/>
    </row>
    <row r="31" spans="1:254" x14ac:dyDescent="0.2">
      <c r="A31" s="198"/>
      <c r="B31" s="199" t="s">
        <v>121</v>
      </c>
      <c r="C31" s="200"/>
      <c r="D31" s="200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2"/>
    </row>
    <row r="32" spans="1:254" ht="12.75" customHeight="1" x14ac:dyDescent="0.2">
      <c r="A32" s="203"/>
      <c r="B32" s="204" t="s">
        <v>122</v>
      </c>
      <c r="C32" s="205"/>
      <c r="D32" s="205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7"/>
      <c r="S32" s="207"/>
      <c r="T32" s="207"/>
      <c r="U32" s="207"/>
      <c r="V32" s="207"/>
      <c r="W32" s="207"/>
      <c r="X32" s="207"/>
      <c r="Y32" s="208"/>
    </row>
    <row r="33" spans="1:26" ht="12.75" customHeight="1" thickBot="1" x14ac:dyDescent="0.25">
      <c r="A33" s="209"/>
      <c r="B33" s="210" t="s">
        <v>123</v>
      </c>
      <c r="C33" s="211"/>
      <c r="D33" s="211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3"/>
    </row>
    <row r="34" spans="1:26" ht="13.5" customHeight="1" x14ac:dyDescent="0.2">
      <c r="A34" s="3"/>
      <c r="B34" s="214"/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6"/>
      <c r="U34" s="216"/>
      <c r="V34" s="216"/>
      <c r="W34" s="216"/>
      <c r="X34" s="216"/>
      <c r="Y34" s="216"/>
      <c r="Z34" s="216"/>
    </row>
    <row r="35" spans="1:26" s="5" customFormat="1" x14ac:dyDescent="0.2">
      <c r="A35" s="217"/>
      <c r="B35" s="361"/>
      <c r="C35" s="362"/>
      <c r="D35" s="365" t="s">
        <v>124</v>
      </c>
      <c r="E35" s="367" t="s">
        <v>125</v>
      </c>
      <c r="F35" s="368"/>
      <c r="G35" s="368"/>
      <c r="H35" s="218"/>
      <c r="I35" s="218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</row>
    <row r="36" spans="1:26" s="5" customFormat="1" x14ac:dyDescent="0.2">
      <c r="A36" s="217"/>
      <c r="B36" s="363"/>
      <c r="C36" s="364"/>
      <c r="D36" s="366"/>
      <c r="E36" s="219">
        <v>2015</v>
      </c>
      <c r="F36" s="219">
        <v>2016</v>
      </c>
      <c r="G36" s="220">
        <v>2017</v>
      </c>
      <c r="H36" s="221"/>
      <c r="I36" s="221"/>
      <c r="J36" s="221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Y36" s="7"/>
    </row>
    <row r="37" spans="1:26" s="5" customFormat="1" ht="13.5" x14ac:dyDescent="0.2">
      <c r="A37" s="217"/>
      <c r="B37" s="370" t="s">
        <v>64</v>
      </c>
      <c r="C37" s="371"/>
      <c r="D37" s="222"/>
      <c r="E37" s="223"/>
      <c r="F37" s="223"/>
      <c r="G37" s="223"/>
      <c r="H37" s="224"/>
      <c r="I37" s="224"/>
      <c r="J37" s="224"/>
      <c r="K37" s="225"/>
      <c r="L37" s="224"/>
      <c r="M37" s="226"/>
      <c r="N37" s="226"/>
      <c r="O37" s="227"/>
      <c r="P37" s="226"/>
      <c r="Q37" s="226"/>
      <c r="S37" s="303"/>
      <c r="U37" s="303"/>
      <c r="X37" s="304"/>
      <c r="Y37" s="358"/>
    </row>
    <row r="38" spans="1:26" s="5" customFormat="1" ht="21.75" customHeight="1" x14ac:dyDescent="0.25">
      <c r="A38" s="228"/>
      <c r="B38" s="229"/>
      <c r="C38" s="230"/>
      <c r="D38" s="230"/>
      <c r="E38" s="230"/>
      <c r="F38" s="228"/>
      <c r="G38" s="228"/>
      <c r="H38" s="122"/>
      <c r="I38" s="122"/>
      <c r="J38" s="122"/>
      <c r="K38" s="122"/>
      <c r="L38" s="122"/>
      <c r="M38" s="305"/>
      <c r="N38" s="305"/>
      <c r="O38" s="305"/>
      <c r="P38" s="305"/>
      <c r="Q38" s="231"/>
      <c r="R38" s="232"/>
      <c r="S38" s="227"/>
      <c r="T38" s="232"/>
      <c r="U38" s="227"/>
      <c r="V38" s="306"/>
      <c r="Y38" s="7"/>
    </row>
    <row r="39" spans="1:26" s="5" customFormat="1" ht="13.5" x14ac:dyDescent="0.25">
      <c r="A39" s="233" t="s">
        <v>77</v>
      </c>
      <c r="B39" s="233"/>
      <c r="C39" s="233"/>
      <c r="D39" s="233"/>
      <c r="E39" s="233"/>
      <c r="F39" s="228"/>
      <c r="G39" s="228"/>
      <c r="H39" s="122"/>
      <c r="I39" s="122"/>
      <c r="J39" s="122"/>
      <c r="K39" s="122"/>
      <c r="L39" s="122"/>
      <c r="M39" s="305"/>
      <c r="N39" s="305"/>
      <c r="O39" s="305"/>
      <c r="P39" s="305"/>
      <c r="Q39" s="231"/>
      <c r="R39" s="232"/>
      <c r="S39" s="357"/>
      <c r="T39" s="232"/>
      <c r="U39" s="227"/>
      <c r="V39" s="306"/>
      <c r="Y39" s="7"/>
    </row>
    <row r="40" spans="1:26" ht="13.5" thickBot="1" x14ac:dyDescent="0.25">
      <c r="A40" s="233"/>
      <c r="B40" s="233"/>
      <c r="C40" s="233"/>
      <c r="D40" s="233"/>
      <c r="E40" s="233"/>
      <c r="F40" s="233"/>
      <c r="G40" s="1"/>
      <c r="H40" s="3"/>
      <c r="I40" s="3"/>
      <c r="J40" s="234"/>
      <c r="K40" s="3"/>
      <c r="L40" s="3"/>
      <c r="M40" s="3"/>
      <c r="N40" s="3"/>
      <c r="O40" s="3"/>
      <c r="P40" s="3"/>
      <c r="Q40" s="3"/>
      <c r="R40" s="3"/>
      <c r="S40" s="3"/>
      <c r="T40" s="235"/>
      <c r="U40" s="235"/>
      <c r="V40" s="235"/>
      <c r="W40" s="235"/>
      <c r="X40" s="235"/>
      <c r="Y40" s="236"/>
      <c r="Z40" s="237"/>
    </row>
    <row r="41" spans="1:26" ht="13.5" thickBot="1" x14ac:dyDescent="0.25">
      <c r="A41" s="238" t="s">
        <v>65</v>
      </c>
      <c r="B41" s="239" t="s">
        <v>1</v>
      </c>
      <c r="C41" s="240" t="s">
        <v>2</v>
      </c>
      <c r="D41" s="241" t="s">
        <v>66</v>
      </c>
      <c r="E41" s="242"/>
      <c r="F41" s="242"/>
      <c r="G41" s="242"/>
      <c r="I41" s="243"/>
      <c r="J41" s="243"/>
      <c r="K41" s="243"/>
      <c r="L41" s="243"/>
      <c r="M41" s="235"/>
      <c r="N41" s="235"/>
      <c r="O41" s="235"/>
      <c r="P41" s="235"/>
    </row>
    <row r="42" spans="1:26" ht="15.75" x14ac:dyDescent="0.25">
      <c r="A42" s="244"/>
      <c r="B42" s="245" t="s">
        <v>67</v>
      </c>
      <c r="C42" s="246" t="s">
        <v>68</v>
      </c>
      <c r="D42" s="247">
        <f>R19/S19</f>
        <v>0</v>
      </c>
      <c r="E42" s="242"/>
      <c r="F42" s="242"/>
      <c r="G42" s="242"/>
      <c r="I42" s="243"/>
      <c r="J42" s="243"/>
      <c r="K42" s="243"/>
      <c r="L42" s="243"/>
      <c r="M42" s="235"/>
      <c r="N42" s="235"/>
      <c r="O42" s="235"/>
      <c r="P42" s="235"/>
      <c r="R42" s="276"/>
      <c r="S42" s="138"/>
    </row>
    <row r="43" spans="1:26" ht="15.75" x14ac:dyDescent="0.25">
      <c r="A43" s="248">
        <v>1</v>
      </c>
      <c r="B43" s="249" t="s">
        <v>69</v>
      </c>
      <c r="C43" s="250"/>
      <c r="D43" s="277"/>
      <c r="E43" s="251"/>
      <c r="F43" s="251"/>
      <c r="G43" s="251"/>
      <c r="I43" s="251"/>
      <c r="J43" s="251"/>
      <c r="K43" s="251"/>
      <c r="L43" s="251"/>
      <c r="M43" s="235"/>
      <c r="N43" s="235"/>
      <c r="O43" s="235"/>
      <c r="P43" s="235"/>
      <c r="R43" s="276"/>
      <c r="S43" s="276"/>
    </row>
    <row r="44" spans="1:26" ht="25.5" x14ac:dyDescent="0.25">
      <c r="A44" s="248">
        <v>2</v>
      </c>
      <c r="B44" s="252" t="s">
        <v>70</v>
      </c>
      <c r="C44" s="250"/>
      <c r="D44" s="277"/>
      <c r="E44" s="253"/>
      <c r="F44" s="254"/>
      <c r="G44" s="254"/>
      <c r="I44" s="255"/>
      <c r="J44" s="255"/>
      <c r="K44" s="255"/>
      <c r="L44" s="255"/>
      <c r="M44" s="235"/>
      <c r="N44" s="235"/>
      <c r="O44" s="235"/>
      <c r="P44" s="235"/>
      <c r="R44" s="276"/>
      <c r="S44" s="276"/>
    </row>
    <row r="45" spans="1:26" x14ac:dyDescent="0.2">
      <c r="A45" s="248">
        <v>3</v>
      </c>
      <c r="B45" s="249" t="s">
        <v>58</v>
      </c>
      <c r="C45" s="250" t="s">
        <v>4</v>
      </c>
      <c r="D45" s="256">
        <v>3.5000000000000003E-2</v>
      </c>
      <c r="E45" s="257"/>
      <c r="F45" s="257"/>
      <c r="G45" s="257"/>
      <c r="H45" s="235"/>
      <c r="I45" s="235"/>
      <c r="J45" s="235"/>
      <c r="K45" s="235"/>
      <c r="L45" s="235"/>
      <c r="M45" s="235"/>
      <c r="N45" s="235"/>
      <c r="O45" s="235"/>
      <c r="P45" s="235"/>
      <c r="Q45" s="235"/>
    </row>
    <row r="46" spans="1:26" x14ac:dyDescent="0.2">
      <c r="A46" s="248">
        <v>4</v>
      </c>
      <c r="B46" s="258" t="s">
        <v>71</v>
      </c>
      <c r="C46" s="250" t="s">
        <v>4</v>
      </c>
      <c r="D46" s="259">
        <v>6.3500000000000001E-2</v>
      </c>
      <c r="E46" s="260"/>
      <c r="F46" s="260"/>
      <c r="G46" s="260"/>
    </row>
    <row r="47" spans="1:26" ht="38.25" x14ac:dyDescent="0.2">
      <c r="A47" s="248">
        <v>5</v>
      </c>
      <c r="B47" s="261" t="s">
        <v>72</v>
      </c>
      <c r="C47" s="250" t="s">
        <v>4</v>
      </c>
      <c r="D47" s="256">
        <v>1.4999999999999999E-2</v>
      </c>
      <c r="E47" s="260"/>
      <c r="F47" s="260"/>
      <c r="G47" s="260"/>
    </row>
    <row r="48" spans="1:26" x14ac:dyDescent="0.2">
      <c r="A48" s="248">
        <v>6</v>
      </c>
      <c r="B48" s="258" t="s">
        <v>73</v>
      </c>
      <c r="C48" s="250" t="s">
        <v>4</v>
      </c>
      <c r="D48" s="256">
        <v>1.4999999999999999E-2</v>
      </c>
      <c r="E48" s="260"/>
      <c r="F48" s="260"/>
      <c r="G48" s="260"/>
    </row>
    <row r="49" spans="1:22" x14ac:dyDescent="0.2">
      <c r="A49" s="248">
        <v>7</v>
      </c>
      <c r="B49" s="249" t="s">
        <v>74</v>
      </c>
      <c r="C49" s="250" t="s">
        <v>4</v>
      </c>
      <c r="D49" s="278">
        <f>K19*0.85/(G19+J19)</f>
        <v>0.92198090995863813</v>
      </c>
      <c r="E49" s="257"/>
      <c r="F49" s="262"/>
      <c r="G49" s="262"/>
      <c r="I49" s="235"/>
      <c r="J49" s="235"/>
      <c r="K49" s="235"/>
      <c r="L49" s="235"/>
      <c r="M49" s="235"/>
      <c r="N49" s="235"/>
      <c r="O49" s="235"/>
      <c r="P49" s="235"/>
    </row>
    <row r="50" spans="1:22" x14ac:dyDescent="0.2">
      <c r="A50" s="248">
        <v>8</v>
      </c>
      <c r="B50" s="249" t="s">
        <v>75</v>
      </c>
      <c r="C50" s="250" t="s">
        <v>4</v>
      </c>
      <c r="D50" s="278">
        <f>IF(L19*0.8/(G19+J19)&gt;=0.5,0.5,L19*0.8/(G19+J19))</f>
        <v>0.48531466751511293</v>
      </c>
      <c r="E50" s="257"/>
      <c r="F50" s="262"/>
      <c r="G50" s="263"/>
      <c r="I50" s="235"/>
      <c r="J50" s="235"/>
      <c r="K50" s="235"/>
      <c r="L50" s="235"/>
      <c r="M50" s="235"/>
      <c r="N50" s="235"/>
      <c r="O50" s="235"/>
      <c r="P50" s="235"/>
    </row>
    <row r="51" spans="1:22" ht="13.5" thickBot="1" x14ac:dyDescent="0.25">
      <c r="A51" s="264">
        <v>9</v>
      </c>
      <c r="B51" s="265" t="s">
        <v>63</v>
      </c>
      <c r="C51" s="266" t="s">
        <v>76</v>
      </c>
      <c r="D51" s="267"/>
      <c r="E51" s="260"/>
      <c r="F51" s="260"/>
      <c r="G51" s="260"/>
    </row>
    <row r="52" spans="1:22" ht="15.75" x14ac:dyDescent="0.25">
      <c r="A52" s="260"/>
      <c r="B52" s="268"/>
      <c r="C52" s="269"/>
      <c r="D52" s="269"/>
      <c r="E52" s="270"/>
      <c r="F52" s="269"/>
      <c r="G52" s="269"/>
      <c r="H52" s="271"/>
    </row>
    <row r="53" spans="1:22" x14ac:dyDescent="0.2">
      <c r="B53" s="272"/>
      <c r="D53" s="273"/>
    </row>
    <row r="54" spans="1:22" x14ac:dyDescent="0.2">
      <c r="B54" s="39" t="s">
        <v>5</v>
      </c>
      <c r="D54" s="39" t="s">
        <v>6</v>
      </c>
      <c r="F54" s="359" t="s">
        <v>7</v>
      </c>
      <c r="G54" s="359"/>
    </row>
    <row r="55" spans="1:22" x14ac:dyDescent="0.2">
      <c r="G55" s="360" t="s">
        <v>8</v>
      </c>
      <c r="H55" s="360"/>
    </row>
    <row r="57" spans="1:22" x14ac:dyDescent="0.2">
      <c r="V57" s="274"/>
    </row>
    <row r="58" spans="1:22" x14ac:dyDescent="0.2">
      <c r="U58" s="138"/>
      <c r="V58" s="275"/>
    </row>
    <row r="60" spans="1:22" x14ac:dyDescent="0.2">
      <c r="B60" s="272"/>
      <c r="C60" s="272"/>
      <c r="D60" s="272"/>
    </row>
  </sheetData>
  <mergeCells count="29"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K35:W36"/>
    <mergeCell ref="B37:C37"/>
    <mergeCell ref="W11:W12"/>
    <mergeCell ref="F11:L11"/>
    <mergeCell ref="M11:M12"/>
    <mergeCell ref="N11:O11"/>
    <mergeCell ref="T11:T12"/>
    <mergeCell ref="U11:U12"/>
    <mergeCell ref="S11:S12"/>
    <mergeCell ref="V11:V12"/>
    <mergeCell ref="P11:Q11"/>
    <mergeCell ref="R11:R12"/>
    <mergeCell ref="F54:G54"/>
    <mergeCell ref="G55:H55"/>
    <mergeCell ref="B35:C36"/>
    <mergeCell ref="D35:D36"/>
    <mergeCell ref="E35:G3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1" t="s">
        <v>146</v>
      </c>
    </row>
    <row r="2" spans="1:16" s="5" customFormat="1" x14ac:dyDescent="0.2">
      <c r="A2" s="4" t="s">
        <v>9</v>
      </c>
    </row>
    <row r="3" spans="1:16" x14ac:dyDescent="0.2">
      <c r="A3" s="413" t="s">
        <v>42</v>
      </c>
      <c r="B3" s="413"/>
      <c r="C3" s="413"/>
      <c r="D3" s="413"/>
      <c r="E3" s="413"/>
      <c r="F3" s="413"/>
      <c r="G3" s="413"/>
      <c r="H3" s="413"/>
      <c r="I3" s="413"/>
      <c r="J3" s="413"/>
    </row>
    <row r="4" spans="1:16" ht="15" customHeight="1" x14ac:dyDescent="0.2">
      <c r="A4" s="414" t="s">
        <v>0</v>
      </c>
      <c r="B4" s="414"/>
      <c r="C4" s="414"/>
      <c r="D4" s="414"/>
      <c r="E4" s="414"/>
      <c r="F4" s="414"/>
      <c r="G4" s="414"/>
      <c r="H4" s="414"/>
      <c r="I4" s="414"/>
      <c r="J4" s="414"/>
      <c r="K4" s="6"/>
      <c r="L4" s="6"/>
      <c r="M4" s="6"/>
      <c r="N4" s="44"/>
      <c r="O4" s="44"/>
      <c r="P4" s="44"/>
    </row>
    <row r="5" spans="1:16" ht="15" customHeight="1" thickBot="1" x14ac:dyDescent="0.25">
      <c r="A5" s="414" t="s">
        <v>10</v>
      </c>
      <c r="B5" s="414"/>
      <c r="C5" s="414"/>
      <c r="D5" s="414"/>
      <c r="E5" s="414"/>
      <c r="F5" s="414"/>
      <c r="G5" s="414"/>
      <c r="H5" s="414"/>
      <c r="I5" s="414"/>
      <c r="J5" s="414"/>
      <c r="K5" s="6"/>
      <c r="L5" s="6"/>
      <c r="M5" s="6"/>
    </row>
    <row r="6" spans="1:16" ht="20.25" customHeight="1" x14ac:dyDescent="0.2">
      <c r="A6" s="406" t="s">
        <v>43</v>
      </c>
      <c r="B6" s="406" t="s">
        <v>44</v>
      </c>
      <c r="C6" s="406" t="s">
        <v>45</v>
      </c>
      <c r="D6" s="406" t="s">
        <v>46</v>
      </c>
      <c r="E6" s="406" t="s">
        <v>47</v>
      </c>
      <c r="F6" s="406" t="s">
        <v>48</v>
      </c>
      <c r="G6" s="404" t="s">
        <v>49</v>
      </c>
      <c r="H6" s="406" t="s">
        <v>50</v>
      </c>
      <c r="I6" s="406" t="s">
        <v>17</v>
      </c>
      <c r="J6" s="406" t="s">
        <v>51</v>
      </c>
    </row>
    <row r="7" spans="1:16" ht="68.25" customHeight="1" thickBot="1" x14ac:dyDescent="0.25">
      <c r="A7" s="407"/>
      <c r="B7" s="407"/>
      <c r="C7" s="407"/>
      <c r="D7" s="407"/>
      <c r="E7" s="407"/>
      <c r="F7" s="407"/>
      <c r="G7" s="405"/>
      <c r="H7" s="407"/>
      <c r="I7" s="407"/>
      <c r="J7" s="40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08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9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9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10" t="s">
        <v>56</v>
      </c>
      <c r="B19" s="411"/>
      <c r="C19" s="411"/>
      <c r="D19" s="411"/>
      <c r="E19" s="411"/>
      <c r="F19" s="411"/>
      <c r="G19" s="411"/>
      <c r="H19" s="411"/>
      <c r="I19" s="412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59" t="s">
        <v>6</v>
      </c>
      <c r="D22" s="359"/>
      <c r="E22" s="2"/>
      <c r="F22" s="359" t="s">
        <v>7</v>
      </c>
      <c r="G22" s="359"/>
      <c r="H22" s="359"/>
    </row>
    <row r="23" spans="1:10" x14ac:dyDescent="0.2">
      <c r="A23" s="2"/>
      <c r="B23" s="2"/>
      <c r="C23" s="2"/>
      <c r="D23" s="2"/>
      <c r="E23" s="2"/>
      <c r="F23" s="403" t="s">
        <v>8</v>
      </c>
      <c r="G23" s="403"/>
      <c r="H23" s="403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23" t="s">
        <v>147</v>
      </c>
      <c r="L1" s="423"/>
      <c r="M1" s="423"/>
    </row>
    <row r="2" spans="1:14" s="5" customFormat="1" x14ac:dyDescent="0.2">
      <c r="A2" s="4" t="s">
        <v>9</v>
      </c>
    </row>
    <row r="5" spans="1:14" x14ac:dyDescent="0.2">
      <c r="A5" s="424" t="s">
        <v>13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</row>
    <row r="6" spans="1:14" x14ac:dyDescent="0.2">
      <c r="A6" s="414" t="s">
        <v>0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6"/>
    </row>
    <row r="7" spans="1:14" ht="13.5" thickBot="1" x14ac:dyDescent="0.25">
      <c r="A7" s="414" t="s">
        <v>10</v>
      </c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6"/>
    </row>
    <row r="8" spans="1:14" ht="25.5" customHeight="1" x14ac:dyDescent="0.2">
      <c r="A8" s="425" t="s">
        <v>11</v>
      </c>
      <c r="B8" s="419" t="s">
        <v>14</v>
      </c>
      <c r="C8" s="427" t="s">
        <v>15</v>
      </c>
      <c r="D8" s="427" t="s">
        <v>16</v>
      </c>
      <c r="E8" s="419" t="s">
        <v>17</v>
      </c>
      <c r="F8" s="419" t="s">
        <v>18</v>
      </c>
      <c r="G8" s="419" t="s">
        <v>19</v>
      </c>
      <c r="H8" s="419" t="s">
        <v>20</v>
      </c>
      <c r="I8" s="419"/>
      <c r="J8" s="419"/>
      <c r="K8" s="419" t="s">
        <v>21</v>
      </c>
      <c r="L8" s="419"/>
      <c r="M8" s="421" t="s">
        <v>22</v>
      </c>
    </row>
    <row r="9" spans="1:14" s="85" customFormat="1" ht="42" customHeight="1" x14ac:dyDescent="0.25">
      <c r="A9" s="426"/>
      <c r="B9" s="420"/>
      <c r="C9" s="428"/>
      <c r="D9" s="428"/>
      <c r="E9" s="420"/>
      <c r="F9" s="420"/>
      <c r="G9" s="420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22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15"/>
      <c r="K21" s="416"/>
      <c r="M21" s="38"/>
    </row>
    <row r="22" spans="1:18" s="2" customFormat="1" x14ac:dyDescent="0.2">
      <c r="B22" s="39" t="s">
        <v>5</v>
      </c>
      <c r="D22" s="359" t="s">
        <v>6</v>
      </c>
      <c r="E22" s="359"/>
      <c r="G22" s="359" t="s">
        <v>7</v>
      </c>
      <c r="H22" s="359"/>
      <c r="I22" s="359"/>
    </row>
    <row r="23" spans="1:18" s="2" customFormat="1" x14ac:dyDescent="0.2">
      <c r="G23" s="403" t="s">
        <v>8</v>
      </c>
      <c r="H23" s="403"/>
      <c r="I23" s="403"/>
    </row>
    <row r="24" spans="1:18" s="2" customFormat="1" x14ac:dyDescent="0.2"/>
    <row r="25" spans="1:18" x14ac:dyDescent="0.2">
      <c r="J25" s="415"/>
      <c r="K25" s="416"/>
      <c r="M25" s="38"/>
    </row>
    <row r="26" spans="1:18" x14ac:dyDescent="0.2">
      <c r="K26" s="40"/>
      <c r="M26" s="38"/>
    </row>
    <row r="27" spans="1:18" x14ac:dyDescent="0.2">
      <c r="K27" s="417"/>
    </row>
    <row r="28" spans="1:18" x14ac:dyDescent="0.2">
      <c r="K28" s="418"/>
    </row>
    <row r="29" spans="1:18" x14ac:dyDescent="0.2">
      <c r="K29" s="418"/>
    </row>
    <row r="30" spans="1:18" x14ac:dyDescent="0.2">
      <c r="K30" s="418"/>
    </row>
    <row r="31" spans="1:18" x14ac:dyDescent="0.2">
      <c r="K31" s="418"/>
    </row>
    <row r="32" spans="1:18" x14ac:dyDescent="0.2">
      <c r="K32" s="418"/>
    </row>
    <row r="33" spans="11:11" x14ac:dyDescent="0.2">
      <c r="K33" s="418"/>
    </row>
    <row r="34" spans="11:11" x14ac:dyDescent="0.2">
      <c r="K34" s="418"/>
    </row>
    <row r="35" spans="11:11" x14ac:dyDescent="0.2">
      <c r="K35" s="41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15" zoomScaleNormal="100" zoomScaleSheetLayoutView="115" workbookViewId="0">
      <selection activeCell="G18" sqref="G18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148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2" t="s">
        <v>10</v>
      </c>
      <c r="B3" s="282"/>
      <c r="C3" s="282"/>
      <c r="D3" s="282"/>
      <c r="E3" s="282"/>
      <c r="F3" s="282"/>
      <c r="G3" s="282"/>
      <c r="H3" s="282"/>
      <c r="I3" s="282"/>
      <c r="J3" s="282"/>
      <c r="K3" s="283"/>
      <c r="L3" s="283"/>
      <c r="M3" s="283"/>
    </row>
    <row r="4" spans="1:13" s="284" customFormat="1" x14ac:dyDescent="0.2"/>
    <row r="5" spans="1:13" s="284" customFormat="1" x14ac:dyDescent="0.2">
      <c r="A5" s="432" t="s">
        <v>60</v>
      </c>
      <c r="B5" s="432"/>
      <c r="C5" s="432"/>
      <c r="D5" s="432"/>
      <c r="E5" s="432"/>
      <c r="F5" s="432"/>
      <c r="G5" s="432"/>
      <c r="H5" s="432"/>
      <c r="I5" s="432"/>
    </row>
    <row r="6" spans="1:13" s="284" customFormat="1" x14ac:dyDescent="0.2">
      <c r="A6" s="433" t="s">
        <v>126</v>
      </c>
      <c r="B6" s="433"/>
      <c r="C6" s="433"/>
      <c r="D6" s="433"/>
      <c r="E6" s="433"/>
      <c r="F6" s="433"/>
      <c r="G6" s="433"/>
      <c r="H6" s="433"/>
      <c r="I6" s="433"/>
    </row>
    <row r="7" spans="1:13" s="284" customFormat="1" ht="13.5" thickBot="1" x14ac:dyDescent="0.25">
      <c r="A7" s="285"/>
      <c r="B7" s="285"/>
      <c r="C7" s="285"/>
      <c r="D7" s="285"/>
      <c r="E7" s="285"/>
      <c r="F7" s="285"/>
      <c r="G7" s="285"/>
      <c r="H7" s="285"/>
      <c r="I7" s="285"/>
    </row>
    <row r="8" spans="1:13" s="284" customFormat="1" ht="12.75" customHeight="1" x14ac:dyDescent="0.2">
      <c r="A8" s="434" t="s">
        <v>11</v>
      </c>
      <c r="B8" s="437" t="s">
        <v>127</v>
      </c>
      <c r="C8" s="437" t="s">
        <v>61</v>
      </c>
      <c r="D8" s="440" t="s">
        <v>128</v>
      </c>
      <c r="E8" s="441"/>
      <c r="F8" s="441"/>
      <c r="G8" s="441"/>
      <c r="H8" s="441"/>
      <c r="I8" s="442"/>
    </row>
    <row r="9" spans="1:13" s="284" customFormat="1" ht="12.75" customHeight="1" x14ac:dyDescent="0.2">
      <c r="A9" s="435"/>
      <c r="B9" s="438"/>
      <c r="C9" s="438"/>
      <c r="D9" s="443" t="s">
        <v>129</v>
      </c>
      <c r="E9" s="444"/>
      <c r="F9" s="445"/>
      <c r="G9" s="443" t="s">
        <v>130</v>
      </c>
      <c r="H9" s="444"/>
      <c r="I9" s="446"/>
    </row>
    <row r="10" spans="1:13" s="284" customFormat="1" ht="90.75" customHeight="1" thickBot="1" x14ac:dyDescent="0.25">
      <c r="A10" s="436"/>
      <c r="B10" s="439"/>
      <c r="C10" s="439"/>
      <c r="D10" s="286" t="s">
        <v>62</v>
      </c>
      <c r="E10" s="286" t="s">
        <v>131</v>
      </c>
      <c r="F10" s="286" t="s">
        <v>50</v>
      </c>
      <c r="G10" s="286" t="s">
        <v>62</v>
      </c>
      <c r="H10" s="286" t="s">
        <v>132</v>
      </c>
      <c r="I10" s="287" t="s">
        <v>50</v>
      </c>
    </row>
    <row r="11" spans="1:13" s="291" customFormat="1" ht="13.5" thickBot="1" x14ac:dyDescent="0.25">
      <c r="A11" s="288">
        <v>1</v>
      </c>
      <c r="B11" s="289">
        <v>2</v>
      </c>
      <c r="C11" s="289">
        <v>3</v>
      </c>
      <c r="D11" s="289">
        <v>4</v>
      </c>
      <c r="E11" s="289">
        <v>5</v>
      </c>
      <c r="F11" s="289">
        <v>6</v>
      </c>
      <c r="G11" s="289">
        <v>7</v>
      </c>
      <c r="H11" s="289">
        <v>8</v>
      </c>
      <c r="I11" s="290">
        <v>9</v>
      </c>
    </row>
    <row r="12" spans="1:13" s="284" customFormat="1" x14ac:dyDescent="0.2">
      <c r="A12" s="292"/>
      <c r="B12" s="293"/>
      <c r="C12" s="294"/>
      <c r="D12" s="294"/>
      <c r="E12" s="294"/>
      <c r="F12" s="294"/>
      <c r="G12" s="294"/>
      <c r="H12" s="294"/>
      <c r="I12" s="295"/>
    </row>
    <row r="13" spans="1:13" s="284" customFormat="1" x14ac:dyDescent="0.2">
      <c r="A13" s="296"/>
      <c r="B13" s="297"/>
      <c r="C13" s="297"/>
      <c r="D13" s="297"/>
      <c r="E13" s="297"/>
      <c r="F13" s="297"/>
      <c r="G13" s="297"/>
      <c r="H13" s="297"/>
      <c r="I13" s="298"/>
    </row>
    <row r="14" spans="1:13" s="284" customFormat="1" ht="13.5" thickBot="1" x14ac:dyDescent="0.25">
      <c r="A14" s="299"/>
      <c r="B14" s="300"/>
      <c r="C14" s="300"/>
      <c r="D14" s="300"/>
      <c r="E14" s="300"/>
      <c r="F14" s="300"/>
      <c r="G14" s="301"/>
      <c r="H14" s="300"/>
      <c r="I14" s="302"/>
    </row>
    <row r="15" spans="1:13" s="284" customFormat="1" x14ac:dyDescent="0.2"/>
    <row r="16" spans="1:13" s="284" customFormat="1" x14ac:dyDescent="0.2">
      <c r="A16" s="284" t="s">
        <v>133</v>
      </c>
    </row>
    <row r="17" spans="1:8" s="284" customFormat="1" x14ac:dyDescent="0.2"/>
    <row r="18" spans="1:8" s="284" customFormat="1" x14ac:dyDescent="0.2"/>
    <row r="19" spans="1:8" s="284" customFormat="1" x14ac:dyDescent="0.2"/>
    <row r="20" spans="1:8" s="124" customFormat="1" ht="24" customHeight="1" x14ac:dyDescent="0.2">
      <c r="A20" s="429" t="s">
        <v>5</v>
      </c>
      <c r="B20" s="429"/>
      <c r="C20" s="430" t="s">
        <v>6</v>
      </c>
      <c r="D20" s="430"/>
      <c r="E20" s="2"/>
      <c r="F20" s="431" t="s">
        <v>7</v>
      </c>
      <c r="G20" s="431"/>
      <c r="H20" s="431"/>
    </row>
    <row r="21" spans="1:8" s="124" customFormat="1" x14ac:dyDescent="0.2">
      <c r="A21" s="2"/>
      <c r="B21" s="2"/>
      <c r="C21" s="2"/>
      <c r="D21" s="2"/>
      <c r="E21" s="2"/>
      <c r="F21" s="403" t="s">
        <v>8</v>
      </c>
      <c r="G21" s="403"/>
      <c r="H21" s="403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ф8.3</vt:lpstr>
      <vt:lpstr>Приложение 1 к форме 8.3</vt:lpstr>
      <vt:lpstr>Приложение 2 к Форме 8.3</vt:lpstr>
      <vt:lpstr>пр 3 к ф8.3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2015-07-23T05:58:31Z</dcterms:modified>
</cp:coreProperties>
</file>