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" sheetId="17" r:id="rId1"/>
    <sheet name="Форма 8.1.1" sheetId="18" r:id="rId2"/>
    <sheet name="Приложение №1 к форме 8.1" sheetId="20" r:id="rId3"/>
    <sheet name="Приложение №2 к Форме 8.1" sheetId="21" r:id="rId4"/>
    <sheet name="Приложение №3 к форме 8.1" sheetId="19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>#REF!</definedName>
    <definedName name="_xlnm._FilterDatabase" localSheetId="4" hidden="1">'Приложение №3 к форме 8.1'!$A$10:$J$487</definedName>
    <definedName name="DATE_1">#N/A</definedName>
    <definedName name="deviation1" localSheetId="4">#REF!</definedName>
    <definedName name="deviation1" localSheetId="0">#REF!</definedName>
    <definedName name="deviation1" localSheetId="1">#REF!</definedName>
    <definedName name="deviation1">#REF!</definedName>
    <definedName name="DiscontRate" localSheetId="4">#REF!</definedName>
    <definedName name="DiscontRate" localSheetId="0">#REF!</definedName>
    <definedName name="DiscontRate" localSheetId="1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 localSheetId="1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'Приложение №2 к Форме 8.1'!$8:$8</definedName>
    <definedName name="_xlnm.Print_Titles" localSheetId="4">'Приложение №3 к форме 8.1'!#REF!</definedName>
    <definedName name="_xlnm.Print_Titles">#N/A</definedName>
    <definedName name="Заказчик" localSheetId="4">#REF!</definedName>
    <definedName name="Заказчик" localSheetId="1">#REF!</definedName>
    <definedName name="Заказчик">#REF!</definedName>
    <definedName name="зоя">#REF!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1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'Приложение №2 к Форме 8.1'!$A$1:$M$26</definedName>
    <definedName name="_xlnm.Print_Area" localSheetId="4">'Приложение №3 к форме 8.1'!$A$1:$J$502</definedName>
    <definedName name="_xlnm.Print_Area" localSheetId="0">'Форма 8.1'!$A$1:$Y$115</definedName>
    <definedName name="_xlnm.Print_Area" localSheetId="1">'Форма 8.1.1'!$A$1:$N$36</definedName>
    <definedName name="оборз" localSheetId="4">#REF!</definedName>
    <definedName name="оборз" localSheetId="0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0">#REF!</definedName>
    <definedName name="ператр1" localSheetId="1">#REF!</definedName>
    <definedName name="ператр1">#REF!</definedName>
    <definedName name="ператр2" localSheetId="0">#REF!</definedName>
    <definedName name="ператр2" localSheetId="1">#REF!</definedName>
    <definedName name="ператр2">#REF!</definedName>
    <definedName name="перм" localSheetId="0">#REF!</definedName>
    <definedName name="перм" localSheetId="1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4">#REF!</definedName>
    <definedName name="прем" localSheetId="0">#REF!</definedName>
    <definedName name="прем" localSheetId="1">#REF!</definedName>
    <definedName name="прем">#REF!</definedName>
    <definedName name="премввод" localSheetId="0">#REF!</definedName>
    <definedName name="премввод" localSheetId="1">#REF!</definedName>
    <definedName name="премввод">#REF!</definedName>
    <definedName name="прибыль" localSheetId="0">#REF!</definedName>
    <definedName name="прибыль" localSheetId="1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4">#REF!</definedName>
    <definedName name="р_пр" localSheetId="0">#REF!</definedName>
    <definedName name="р_пр" localSheetId="1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 localSheetId="1">#REF!</definedName>
    <definedName name="шшшшшшшшш">#REF!</definedName>
    <definedName name="ьж" localSheetId="1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H71" i="17" l="1"/>
  <c r="E71" i="17"/>
  <c r="M20" i="21"/>
  <c r="J14" i="20"/>
  <c r="J12" i="19" l="1"/>
  <c r="J13" i="19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44" i="19"/>
  <c r="J45" i="19"/>
  <c r="J46" i="19"/>
  <c r="J47" i="19"/>
  <c r="J48" i="19"/>
  <c r="J49" i="19"/>
  <c r="J50" i="19"/>
  <c r="J51" i="19"/>
  <c r="J52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2" i="19"/>
  <c r="J133" i="19"/>
  <c r="J134" i="19"/>
  <c r="J135" i="19"/>
  <c r="J136" i="19"/>
  <c r="J137" i="19"/>
  <c r="J138" i="19"/>
  <c r="J139" i="19"/>
  <c r="J140" i="19"/>
  <c r="J141" i="19"/>
  <c r="J142" i="19"/>
  <c r="J143" i="19"/>
  <c r="J144" i="19"/>
  <c r="J145" i="19"/>
  <c r="J146" i="19"/>
  <c r="J147" i="19"/>
  <c r="J148" i="19"/>
  <c r="J149" i="19"/>
  <c r="J150" i="19"/>
  <c r="J151" i="19"/>
  <c r="J152" i="19"/>
  <c r="J153" i="19"/>
  <c r="J154" i="19"/>
  <c r="J155" i="19"/>
  <c r="J156" i="19"/>
  <c r="J157" i="19"/>
  <c r="J158" i="19"/>
  <c r="J159" i="19"/>
  <c r="J160" i="19"/>
  <c r="J161" i="19"/>
  <c r="J162" i="19"/>
  <c r="J163" i="19"/>
  <c r="J164" i="19"/>
  <c r="J165" i="19"/>
  <c r="J166" i="19"/>
  <c r="J167" i="19"/>
  <c r="J168" i="19"/>
  <c r="J169" i="19"/>
  <c r="J170" i="19"/>
  <c r="J171" i="19"/>
  <c r="J172" i="19"/>
  <c r="J173" i="19"/>
  <c r="J174" i="19"/>
  <c r="J175" i="19"/>
  <c r="J176" i="19"/>
  <c r="J177" i="19"/>
  <c r="J178" i="19"/>
  <c r="J179" i="19"/>
  <c r="J180" i="19"/>
  <c r="J181" i="19"/>
  <c r="J182" i="19"/>
  <c r="J183" i="19"/>
  <c r="J184" i="19"/>
  <c r="J185" i="19"/>
  <c r="J186" i="19"/>
  <c r="J187" i="19"/>
  <c r="J188" i="19"/>
  <c r="J189" i="19"/>
  <c r="J190" i="19"/>
  <c r="J191" i="19"/>
  <c r="J192" i="19"/>
  <c r="J193" i="19"/>
  <c r="J194" i="19"/>
  <c r="J195" i="19"/>
  <c r="J196" i="19"/>
  <c r="J197" i="19"/>
  <c r="J198" i="19"/>
  <c r="J199" i="19"/>
  <c r="J200" i="19"/>
  <c r="J201" i="19"/>
  <c r="J202" i="19"/>
  <c r="J203" i="19"/>
  <c r="J204" i="19"/>
  <c r="J205" i="19"/>
  <c r="J206" i="19"/>
  <c r="J207" i="19"/>
  <c r="J208" i="19"/>
  <c r="J209" i="19"/>
  <c r="J210" i="19"/>
  <c r="J211" i="19"/>
  <c r="J212" i="19"/>
  <c r="J213" i="19"/>
  <c r="J214" i="19"/>
  <c r="J215" i="19"/>
  <c r="J216" i="19"/>
  <c r="J217" i="19"/>
  <c r="J218" i="19"/>
  <c r="J219" i="19"/>
  <c r="J220" i="19"/>
  <c r="J221" i="19"/>
  <c r="J222" i="19"/>
  <c r="J223" i="19"/>
  <c r="J224" i="19"/>
  <c r="J225" i="19"/>
  <c r="J226" i="19"/>
  <c r="J227" i="19"/>
  <c r="J228" i="19"/>
  <c r="J229" i="19"/>
  <c r="J230" i="19"/>
  <c r="J231" i="19"/>
  <c r="J232" i="19"/>
  <c r="J233" i="19"/>
  <c r="J234" i="19"/>
  <c r="J235" i="19"/>
  <c r="J236" i="19"/>
  <c r="J237" i="19"/>
  <c r="J238" i="19"/>
  <c r="J239" i="19"/>
  <c r="J240" i="19"/>
  <c r="J241" i="19"/>
  <c r="J242" i="19"/>
  <c r="J243" i="19"/>
  <c r="J244" i="19"/>
  <c r="J245" i="19"/>
  <c r="J246" i="19"/>
  <c r="J247" i="19"/>
  <c r="J248" i="19"/>
  <c r="J249" i="19"/>
  <c r="J250" i="19"/>
  <c r="J251" i="19"/>
  <c r="J252" i="19"/>
  <c r="J253" i="19"/>
  <c r="J254" i="19"/>
  <c r="J255" i="19"/>
  <c r="J256" i="19"/>
  <c r="J257" i="19"/>
  <c r="J258" i="19"/>
  <c r="J259" i="19"/>
  <c r="J260" i="19"/>
  <c r="J261" i="19"/>
  <c r="J262" i="19"/>
  <c r="J263" i="19"/>
  <c r="J264" i="19"/>
  <c r="J265" i="19"/>
  <c r="J266" i="19"/>
  <c r="J267" i="19"/>
  <c r="J268" i="19"/>
  <c r="J269" i="19"/>
  <c r="J270" i="19"/>
  <c r="J271" i="19"/>
  <c r="J272" i="19"/>
  <c r="J273" i="19"/>
  <c r="J274" i="19"/>
  <c r="J275" i="19"/>
  <c r="J276" i="19"/>
  <c r="J277" i="19"/>
  <c r="J278" i="19"/>
  <c r="J279" i="19"/>
  <c r="J280" i="19"/>
  <c r="J281" i="19"/>
  <c r="J282" i="19"/>
  <c r="J283" i="19"/>
  <c r="J284" i="19"/>
  <c r="J285" i="19"/>
  <c r="J286" i="19"/>
  <c r="J287" i="19"/>
  <c r="J288" i="19"/>
  <c r="J289" i="19"/>
  <c r="J290" i="19"/>
  <c r="J291" i="19"/>
  <c r="J292" i="19"/>
  <c r="J293" i="19"/>
  <c r="J294" i="19"/>
  <c r="J295" i="19"/>
  <c r="J296" i="19"/>
  <c r="J297" i="19"/>
  <c r="J298" i="19"/>
  <c r="J299" i="19"/>
  <c r="J300" i="19"/>
  <c r="J301" i="19"/>
  <c r="J302" i="19"/>
  <c r="J303" i="19"/>
  <c r="J304" i="19"/>
  <c r="J305" i="19"/>
  <c r="J306" i="19"/>
  <c r="J307" i="19"/>
  <c r="J308" i="19"/>
  <c r="J309" i="19"/>
  <c r="J310" i="19"/>
  <c r="J311" i="19"/>
  <c r="J312" i="19"/>
  <c r="J313" i="19"/>
  <c r="J314" i="19"/>
  <c r="J315" i="19"/>
  <c r="J316" i="19"/>
  <c r="J317" i="19"/>
  <c r="J318" i="19"/>
  <c r="J319" i="19"/>
  <c r="J320" i="19"/>
  <c r="J321" i="19"/>
  <c r="J322" i="19"/>
  <c r="J323" i="19"/>
  <c r="J324" i="19"/>
  <c r="J325" i="19"/>
  <c r="J326" i="19"/>
  <c r="J327" i="19"/>
  <c r="J328" i="19"/>
  <c r="J329" i="19"/>
  <c r="J330" i="19"/>
  <c r="J331" i="19"/>
  <c r="J332" i="19"/>
  <c r="J333" i="19"/>
  <c r="J334" i="19"/>
  <c r="J335" i="19"/>
  <c r="J336" i="19"/>
  <c r="J337" i="19"/>
  <c r="J338" i="19"/>
  <c r="J339" i="19"/>
  <c r="J340" i="19"/>
  <c r="J341" i="19"/>
  <c r="J342" i="19"/>
  <c r="J343" i="19"/>
  <c r="J344" i="19"/>
  <c r="J345" i="19"/>
  <c r="J346" i="19"/>
  <c r="J347" i="19"/>
  <c r="J348" i="19"/>
  <c r="J349" i="19"/>
  <c r="J350" i="19"/>
  <c r="J351" i="19"/>
  <c r="J352" i="19"/>
  <c r="J353" i="19"/>
  <c r="J354" i="19"/>
  <c r="J355" i="19"/>
  <c r="J356" i="19"/>
  <c r="J357" i="19"/>
  <c r="J358" i="19"/>
  <c r="J359" i="19"/>
  <c r="J360" i="19"/>
  <c r="J361" i="19"/>
  <c r="J362" i="19"/>
  <c r="J363" i="19"/>
  <c r="J364" i="19"/>
  <c r="J365" i="19"/>
  <c r="J366" i="19"/>
  <c r="J367" i="19"/>
  <c r="J368" i="19"/>
  <c r="J369" i="19"/>
  <c r="J370" i="19"/>
  <c r="J371" i="19"/>
  <c r="J372" i="19"/>
  <c r="J373" i="19"/>
  <c r="J374" i="19"/>
  <c r="J375" i="19"/>
  <c r="J376" i="19"/>
  <c r="J377" i="19"/>
  <c r="J378" i="19"/>
  <c r="J379" i="19"/>
  <c r="J380" i="19"/>
  <c r="J381" i="19"/>
  <c r="J382" i="19"/>
  <c r="J383" i="19"/>
  <c r="J384" i="19"/>
  <c r="J385" i="19"/>
  <c r="J386" i="19"/>
  <c r="J387" i="19"/>
  <c r="J388" i="19"/>
  <c r="J389" i="19"/>
  <c r="J390" i="19"/>
  <c r="J391" i="19"/>
  <c r="J392" i="19"/>
  <c r="J393" i="19"/>
  <c r="J394" i="19"/>
  <c r="J395" i="19"/>
  <c r="J396" i="19"/>
  <c r="J397" i="19"/>
  <c r="J398" i="19"/>
  <c r="J399" i="19"/>
  <c r="J400" i="19"/>
  <c r="J401" i="19"/>
  <c r="J402" i="19"/>
  <c r="J403" i="19"/>
  <c r="J404" i="19"/>
  <c r="J405" i="19"/>
  <c r="J406" i="19"/>
  <c r="J407" i="19"/>
  <c r="J408" i="19"/>
  <c r="J409" i="19"/>
  <c r="J410" i="19"/>
  <c r="J411" i="19"/>
  <c r="J412" i="19"/>
  <c r="J413" i="19"/>
  <c r="J414" i="19"/>
  <c r="J415" i="19"/>
  <c r="J416" i="19"/>
  <c r="J417" i="19"/>
  <c r="J418" i="19"/>
  <c r="J419" i="19"/>
  <c r="J420" i="19"/>
  <c r="J421" i="19"/>
  <c r="J422" i="19"/>
  <c r="J423" i="19"/>
  <c r="J424" i="19"/>
  <c r="J425" i="19"/>
  <c r="J426" i="19"/>
  <c r="J427" i="19"/>
  <c r="J428" i="19"/>
  <c r="J429" i="19"/>
  <c r="J430" i="19"/>
  <c r="J431" i="19"/>
  <c r="J432" i="19"/>
  <c r="J433" i="19"/>
  <c r="J434" i="19"/>
  <c r="J435" i="19"/>
  <c r="J436" i="19"/>
  <c r="J437" i="19"/>
  <c r="J438" i="19"/>
  <c r="J439" i="19"/>
  <c r="J440" i="19"/>
  <c r="J441" i="19"/>
  <c r="J442" i="19"/>
  <c r="J443" i="19"/>
  <c r="J444" i="19"/>
  <c r="J445" i="19"/>
  <c r="J446" i="19"/>
  <c r="J447" i="19"/>
  <c r="J448" i="19"/>
  <c r="J449" i="19"/>
  <c r="J450" i="19"/>
  <c r="J451" i="19"/>
  <c r="J452" i="19"/>
  <c r="J453" i="19"/>
  <c r="J454" i="19"/>
  <c r="J11" i="19"/>
  <c r="G440" i="19" l="1"/>
  <c r="G441" i="19"/>
  <c r="G442" i="19"/>
  <c r="G443" i="19"/>
  <c r="G444" i="19"/>
  <c r="G445" i="19"/>
  <c r="G446" i="19"/>
  <c r="G447" i="19"/>
  <c r="G448" i="19"/>
  <c r="G449" i="19"/>
  <c r="M16" i="17" l="1"/>
  <c r="G17" i="19" l="1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17" i="19"/>
  <c r="G118" i="19"/>
  <c r="G119" i="19"/>
  <c r="G120" i="19"/>
  <c r="G121" i="19"/>
  <c r="G122" i="19"/>
  <c r="G123" i="19"/>
  <c r="G124" i="19"/>
  <c r="G125" i="19"/>
  <c r="G126" i="19"/>
  <c r="G127" i="19"/>
  <c r="G128" i="19"/>
  <c r="G129" i="19"/>
  <c r="G130" i="19"/>
  <c r="G131" i="19"/>
  <c r="G132" i="19"/>
  <c r="G133" i="19"/>
  <c r="G134" i="19"/>
  <c r="G135" i="19"/>
  <c r="G136" i="19"/>
  <c r="G137" i="19"/>
  <c r="G138" i="19"/>
  <c r="G139" i="19"/>
  <c r="G140" i="19"/>
  <c r="G141" i="19"/>
  <c r="G142" i="19"/>
  <c r="G143" i="19"/>
  <c r="G144" i="19"/>
  <c r="G145" i="19"/>
  <c r="G146" i="19"/>
  <c r="G147" i="19"/>
  <c r="G148" i="19"/>
  <c r="G149" i="19"/>
  <c r="G150" i="19"/>
  <c r="G151" i="19"/>
  <c r="G152" i="19"/>
  <c r="G153" i="19"/>
  <c r="G154" i="19"/>
  <c r="G155" i="19"/>
  <c r="G156" i="19"/>
  <c r="G157" i="19"/>
  <c r="G158" i="19"/>
  <c r="G159" i="19"/>
  <c r="G160" i="19"/>
  <c r="G161" i="19"/>
  <c r="G162" i="19"/>
  <c r="G163" i="19"/>
  <c r="G164" i="19"/>
  <c r="G165" i="19"/>
  <c r="G166" i="19"/>
  <c r="G167" i="19"/>
  <c r="G168" i="19"/>
  <c r="G169" i="19"/>
  <c r="G170" i="19"/>
  <c r="G171" i="19"/>
  <c r="G172" i="19"/>
  <c r="G173" i="19"/>
  <c r="G174" i="19"/>
  <c r="G175" i="19"/>
  <c r="G176" i="19"/>
  <c r="G177" i="19"/>
  <c r="G178" i="19"/>
  <c r="G179" i="19"/>
  <c r="G180" i="19"/>
  <c r="G181" i="19"/>
  <c r="G182" i="19"/>
  <c r="G183" i="19"/>
  <c r="G184" i="19"/>
  <c r="G185" i="19"/>
  <c r="G186" i="19"/>
  <c r="G187" i="19"/>
  <c r="G188" i="19"/>
  <c r="G189" i="19"/>
  <c r="G190" i="19"/>
  <c r="G191" i="19"/>
  <c r="G192" i="19"/>
  <c r="G193" i="19"/>
  <c r="G194" i="19"/>
  <c r="G195" i="19"/>
  <c r="G196" i="19"/>
  <c r="G197" i="19"/>
  <c r="G198" i="19"/>
  <c r="G199" i="19"/>
  <c r="G200" i="19"/>
  <c r="G201" i="19"/>
  <c r="G202" i="19"/>
  <c r="G203" i="19"/>
  <c r="G204" i="19"/>
  <c r="G205" i="19"/>
  <c r="G206" i="19"/>
  <c r="G207" i="19"/>
  <c r="G208" i="19"/>
  <c r="G209" i="19"/>
  <c r="G210" i="19"/>
  <c r="G211" i="19"/>
  <c r="G212" i="19"/>
  <c r="G213" i="19"/>
  <c r="G214" i="19"/>
  <c r="G215" i="19"/>
  <c r="G216" i="19"/>
  <c r="G217" i="19"/>
  <c r="G218" i="19"/>
  <c r="G219" i="19"/>
  <c r="G220" i="19"/>
  <c r="G221" i="19"/>
  <c r="G222" i="19"/>
  <c r="G223" i="19"/>
  <c r="G224" i="19"/>
  <c r="G225" i="19"/>
  <c r="G226" i="19"/>
  <c r="G227" i="19"/>
  <c r="G228" i="19"/>
  <c r="G229" i="19"/>
  <c r="G230" i="19"/>
  <c r="G231" i="19"/>
  <c r="G232" i="19"/>
  <c r="G233" i="19"/>
  <c r="G234" i="19"/>
  <c r="G235" i="19"/>
  <c r="G236" i="19"/>
  <c r="G237" i="19"/>
  <c r="G238" i="19"/>
  <c r="G239" i="19"/>
  <c r="G240" i="19"/>
  <c r="G241" i="19"/>
  <c r="G242" i="19"/>
  <c r="G243" i="19"/>
  <c r="G244" i="19"/>
  <c r="G245" i="19"/>
  <c r="G246" i="19"/>
  <c r="G247" i="19"/>
  <c r="G248" i="19"/>
  <c r="G249" i="19"/>
  <c r="G250" i="19"/>
  <c r="G251" i="19"/>
  <c r="G252" i="19"/>
  <c r="G253" i="19"/>
  <c r="G254" i="19"/>
  <c r="G255" i="19"/>
  <c r="G256" i="19"/>
  <c r="G257" i="19"/>
  <c r="G258" i="19"/>
  <c r="G259" i="19"/>
  <c r="G260" i="19"/>
  <c r="G261" i="19"/>
  <c r="G262" i="19"/>
  <c r="G263" i="19"/>
  <c r="G264" i="19"/>
  <c r="G265" i="19"/>
  <c r="G266" i="19"/>
  <c r="G267" i="19"/>
  <c r="G268" i="19"/>
  <c r="G269" i="19"/>
  <c r="G270" i="19"/>
  <c r="G271" i="19"/>
  <c r="G272" i="19"/>
  <c r="G273" i="19"/>
  <c r="G274" i="19"/>
  <c r="G275" i="19"/>
  <c r="G276" i="19"/>
  <c r="G277" i="19"/>
  <c r="G278" i="19"/>
  <c r="G279" i="19"/>
  <c r="G280" i="19"/>
  <c r="G281" i="19"/>
  <c r="G282" i="19"/>
  <c r="G283" i="19"/>
  <c r="G284" i="19"/>
  <c r="G285" i="19"/>
  <c r="G286" i="19"/>
  <c r="G287" i="19"/>
  <c r="G288" i="19"/>
  <c r="G289" i="19"/>
  <c r="G290" i="19"/>
  <c r="G291" i="19"/>
  <c r="G292" i="19"/>
  <c r="G293" i="19"/>
  <c r="G294" i="19"/>
  <c r="G295" i="19"/>
  <c r="G296" i="19"/>
  <c r="G297" i="19"/>
  <c r="G298" i="19"/>
  <c r="G299" i="19"/>
  <c r="G300" i="19"/>
  <c r="G301" i="19"/>
  <c r="G302" i="19"/>
  <c r="G303" i="19"/>
  <c r="G304" i="19"/>
  <c r="G305" i="19"/>
  <c r="G306" i="19"/>
  <c r="G307" i="19"/>
  <c r="G308" i="19"/>
  <c r="G309" i="19"/>
  <c r="G310" i="19"/>
  <c r="G311" i="19"/>
  <c r="G312" i="19"/>
  <c r="G313" i="19"/>
  <c r="G314" i="19"/>
  <c r="G315" i="19"/>
  <c r="G316" i="19"/>
  <c r="G317" i="19"/>
  <c r="G318" i="19"/>
  <c r="G319" i="19"/>
  <c r="G320" i="19"/>
  <c r="G321" i="19"/>
  <c r="G322" i="19"/>
  <c r="G323" i="19"/>
  <c r="G324" i="19"/>
  <c r="G325" i="19"/>
  <c r="G326" i="19"/>
  <c r="G327" i="19"/>
  <c r="G328" i="19"/>
  <c r="G329" i="19"/>
  <c r="G330" i="19"/>
  <c r="G331" i="19"/>
  <c r="G332" i="19"/>
  <c r="G333" i="19"/>
  <c r="G334" i="19"/>
  <c r="G335" i="19"/>
  <c r="G336" i="19"/>
  <c r="G337" i="19"/>
  <c r="G338" i="19"/>
  <c r="G339" i="19"/>
  <c r="G340" i="19"/>
  <c r="G341" i="19"/>
  <c r="G342" i="19"/>
  <c r="G343" i="19"/>
  <c r="G344" i="19"/>
  <c r="G345" i="19"/>
  <c r="G346" i="19"/>
  <c r="G347" i="19"/>
  <c r="G348" i="19"/>
  <c r="G349" i="19"/>
  <c r="G350" i="19"/>
  <c r="G351" i="19"/>
  <c r="G352" i="19"/>
  <c r="G353" i="19"/>
  <c r="G354" i="19"/>
  <c r="G355" i="19"/>
  <c r="G356" i="19"/>
  <c r="G357" i="19"/>
  <c r="G358" i="19"/>
  <c r="G359" i="19"/>
  <c r="G360" i="19"/>
  <c r="G361" i="19"/>
  <c r="G362" i="19"/>
  <c r="G363" i="19"/>
  <c r="G364" i="19"/>
  <c r="G365" i="19"/>
  <c r="G366" i="19"/>
  <c r="G367" i="19"/>
  <c r="G368" i="19"/>
  <c r="G369" i="19"/>
  <c r="G370" i="19"/>
  <c r="G371" i="19"/>
  <c r="G372" i="19"/>
  <c r="G373" i="19"/>
  <c r="G374" i="19"/>
  <c r="G375" i="19"/>
  <c r="G376" i="19"/>
  <c r="G377" i="19"/>
  <c r="G378" i="19"/>
  <c r="G379" i="19"/>
  <c r="G380" i="19"/>
  <c r="G381" i="19"/>
  <c r="G382" i="19"/>
  <c r="G383" i="19"/>
  <c r="G384" i="19"/>
  <c r="G385" i="19"/>
  <c r="G386" i="19"/>
  <c r="G387" i="19"/>
  <c r="G388" i="19"/>
  <c r="G389" i="19"/>
  <c r="G390" i="19"/>
  <c r="G391" i="19"/>
  <c r="G392" i="19"/>
  <c r="G393" i="19"/>
  <c r="G394" i="19"/>
  <c r="G395" i="19"/>
  <c r="G396" i="19"/>
  <c r="G397" i="19"/>
  <c r="G398" i="19"/>
  <c r="G399" i="19"/>
  <c r="G400" i="19"/>
  <c r="G401" i="19"/>
  <c r="G402" i="19"/>
  <c r="G403" i="19"/>
  <c r="G404" i="19"/>
  <c r="G405" i="19"/>
  <c r="G406" i="19"/>
  <c r="G407" i="19"/>
  <c r="G408" i="19"/>
  <c r="G409" i="19"/>
  <c r="G410" i="19"/>
  <c r="G411" i="19"/>
  <c r="G412" i="19"/>
  <c r="G413" i="19"/>
  <c r="G414" i="19"/>
  <c r="G415" i="19"/>
  <c r="G416" i="19"/>
  <c r="G417" i="19"/>
  <c r="G418" i="19"/>
  <c r="G419" i="19"/>
  <c r="G420" i="19"/>
  <c r="G421" i="19"/>
  <c r="G422" i="19"/>
  <c r="G423" i="19"/>
  <c r="G424" i="19"/>
  <c r="G425" i="19"/>
  <c r="G426" i="19"/>
  <c r="G427" i="19"/>
  <c r="G428" i="19"/>
  <c r="G429" i="19"/>
  <c r="G430" i="19"/>
  <c r="G431" i="19"/>
  <c r="G432" i="19"/>
  <c r="G433" i="19"/>
  <c r="G434" i="19"/>
  <c r="G435" i="19"/>
  <c r="G436" i="19"/>
  <c r="G437" i="19"/>
  <c r="G438" i="19"/>
  <c r="G439" i="19"/>
  <c r="G450" i="19"/>
  <c r="G451" i="19"/>
  <c r="G452" i="19"/>
  <c r="G453" i="19"/>
  <c r="G454" i="19"/>
  <c r="J10" i="19" l="1"/>
  <c r="G10" i="19"/>
  <c r="C3" i="17" l="1"/>
  <c r="C2" i="17"/>
  <c r="M14" i="17"/>
  <c r="M15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43" i="17"/>
  <c r="M44" i="17"/>
  <c r="M45" i="17"/>
  <c r="M46" i="17"/>
  <c r="M47" i="17"/>
  <c r="M48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G14" i="19"/>
  <c r="G15" i="19"/>
  <c r="G16" i="19"/>
  <c r="S71" i="17" l="1"/>
  <c r="L71" i="17" l="1"/>
  <c r="K71" i="17"/>
  <c r="J71" i="17"/>
  <c r="G71" i="17"/>
  <c r="F71" i="17"/>
  <c r="K14" i="18"/>
  <c r="K15" i="18"/>
  <c r="G11" i="19" l="1"/>
  <c r="G12" i="19"/>
  <c r="G13" i="19"/>
  <c r="G455" i="19" l="1"/>
  <c r="O71" i="17" s="1"/>
  <c r="J455" i="19"/>
  <c r="Q71" i="17" s="1"/>
  <c r="M71" i="17" l="1"/>
  <c r="E456" i="19"/>
  <c r="K18" i="18"/>
  <c r="K13" i="18" l="1"/>
  <c r="M13" i="18" s="1"/>
  <c r="M14" i="18"/>
  <c r="M15" i="18"/>
  <c r="K16" i="18"/>
  <c r="M16" i="18" s="1"/>
  <c r="K17" i="18"/>
  <c r="M17" i="18" s="1"/>
  <c r="M18" i="18"/>
  <c r="E13" i="18"/>
  <c r="E14" i="18"/>
  <c r="E15" i="18"/>
  <c r="E16" i="18"/>
  <c r="E17" i="18"/>
  <c r="E18" i="18"/>
  <c r="C11" i="18"/>
  <c r="C10" i="18"/>
  <c r="K12" i="18"/>
  <c r="J19" i="18"/>
  <c r="K19" i="18" s="1"/>
  <c r="I19" i="18"/>
  <c r="H19" i="18"/>
  <c r="G19" i="18"/>
  <c r="F19" i="18"/>
  <c r="E12" i="18"/>
  <c r="M19" i="18" l="1"/>
  <c r="F33" i="18"/>
  <c r="L16" i="18" s="1"/>
  <c r="N16" i="18" s="1"/>
  <c r="M12" i="18"/>
  <c r="E19" i="18"/>
  <c r="L19" i="18" l="1"/>
  <c r="N19" i="18" s="1"/>
  <c r="L15" i="18"/>
  <c r="N15" i="18" s="1"/>
  <c r="L17" i="18"/>
  <c r="N17" i="18" s="1"/>
  <c r="L14" i="18"/>
  <c r="N14" i="18" s="1"/>
  <c r="L18" i="18"/>
  <c r="N18" i="18" s="1"/>
  <c r="L13" i="18"/>
  <c r="N13" i="18" s="1"/>
  <c r="L12" i="18"/>
  <c r="N12" i="18" s="1"/>
  <c r="N22" i="18" l="1"/>
  <c r="N21" i="18" l="1"/>
  <c r="N23" i="18" s="1"/>
  <c r="N24" i="18" s="1"/>
  <c r="F32" i="18" s="1"/>
  <c r="N26" i="18" l="1"/>
  <c r="N27" i="18" l="1"/>
  <c r="N28" i="18" s="1"/>
  <c r="M49" i="17" l="1"/>
  <c r="M50" i="17"/>
  <c r="M51" i="17"/>
  <c r="M52" i="17"/>
  <c r="M53" i="17"/>
  <c r="M54" i="17"/>
  <c r="M55" i="17"/>
  <c r="M56" i="17"/>
  <c r="M57" i="17"/>
  <c r="M58" i="17"/>
  <c r="M59" i="17"/>
  <c r="M60" i="17"/>
  <c r="M61" i="17"/>
  <c r="M62" i="17"/>
  <c r="M63" i="17"/>
  <c r="M64" i="17"/>
  <c r="M65" i="17"/>
  <c r="M66" i="17"/>
  <c r="M67" i="17"/>
  <c r="M68" i="17"/>
  <c r="M69" i="17"/>
  <c r="M70" i="17"/>
  <c r="V71" i="17"/>
  <c r="I71" i="17" l="1"/>
  <c r="E70" i="17"/>
  <c r="E69" i="17"/>
  <c r="E68" i="17"/>
  <c r="E67" i="17"/>
  <c r="E66" i="17"/>
  <c r="E65" i="17"/>
  <c r="E64" i="17"/>
  <c r="E63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E49" i="17"/>
  <c r="M13" i="17"/>
  <c r="E13" i="17"/>
  <c r="M12" i="17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78" i="17" l="1"/>
  <c r="D103" i="17"/>
  <c r="D110" i="17"/>
  <c r="D111" i="17"/>
  <c r="E85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<sst xmlns="http://schemas.openxmlformats.org/spreadsheetml/2006/main" count="1898" uniqueCount="1115">
  <si>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</si>
  <si>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</si>
  <si>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</si>
  <si>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</si>
  <si>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</si>
  <si>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</si>
  <si>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</si>
  <si>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</si>
  <si>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</si>
  <si>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</si>
  <si>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</si>
  <si>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</si>
  <si>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</si>
  <si>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</si>
  <si>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</si>
  <si>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</si>
  <si>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</si>
  <si>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</si>
  <si>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</si>
  <si>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</si>
  <si>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</si>
  <si>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</si>
  <si>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</si>
  <si>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</si>
  <si>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</si>
  <si>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</si>
  <si>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</si>
  <si>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</si>
  <si>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</si>
  <si>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</si>
  <si>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</si>
  <si>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</si>
  <si>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</si>
  <si>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</si>
  <si>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</si>
  <si>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</si>
  <si>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Пусконаладочные работы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</si>
  <si>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</si>
  <si>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</si>
  <si>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</si>
  <si>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</si>
  <si>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</si>
  <si>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</si>
  <si>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</si>
  <si>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скв</t>
  </si>
  <si>
    <t>Кол-во</t>
  </si>
  <si>
    <t>Ед. изм.</t>
  </si>
  <si>
    <t>т</t>
  </si>
  <si>
    <t>м3</t>
  </si>
  <si>
    <t>кг</t>
  </si>
  <si>
    <t>Монтаж средств КИПиА БГ</t>
  </si>
  <si>
    <t>Монтаж АВР</t>
  </si>
  <si>
    <t>Монтаж КТПН</t>
  </si>
  <si>
    <t>Монтаж прожекторной мачты</t>
  </si>
  <si>
    <t>Монтаж сетей электрических</t>
  </si>
  <si>
    <t>Монтаж средств КИПиА ГЗУ</t>
  </si>
  <si>
    <t>Монтаж средств КИПиА УДХ</t>
  </si>
  <si>
    <t>Сети связи</t>
  </si>
  <si>
    <t>Шкаф ЩМП-12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</si>
  <si>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</si>
  <si>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</si>
  <si>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</si>
  <si>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</si>
  <si>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</si>
  <si>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</si>
  <si>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</si>
  <si>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</si>
  <si>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</si>
  <si>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</si>
  <si>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</si>
  <si>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</si>
  <si>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</si>
  <si>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</si>
  <si>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</si>
  <si>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</si>
  <si>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</si>
  <si>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</si>
  <si>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</si>
  <si>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</si>
  <si>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</si>
  <si>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</si>
  <si>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</si>
  <si>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</si>
  <si>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</si>
  <si>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</si>
  <si>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</si>
  <si>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</si>
  <si>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</si>
  <si>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</si>
  <si>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</si>
  <si>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</si>
  <si>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</si>
  <si>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</si>
  <si>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</si>
  <si>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</si>
  <si>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Форма 8 ПНР</t>
  </si>
  <si>
    <t>Расчет договорной цены</t>
  </si>
  <si>
    <t>руб.,без НДС</t>
  </si>
  <si>
    <t>Наименование стройки:объекта.</t>
  </si>
  <si>
    <t>Размер</t>
  </si>
  <si>
    <t>Базисный уровень цен 2001г.</t>
  </si>
  <si>
    <t xml:space="preserve">Стоимость объекта </t>
  </si>
  <si>
    <t>Оплата труда  основных рабочих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</si>
  <si>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</si>
  <si>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</si>
  <si>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</si>
  <si>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</si>
  <si>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Составление тех.отчета 1,5%</t>
  </si>
  <si>
    <t>Затраты труда</t>
  </si>
  <si>
    <t xml:space="preserve">ИТОГО по всем работам </t>
  </si>
  <si>
    <t>Прочие работы и затраты:</t>
  </si>
  <si>
    <t>Составление тех.отчета</t>
  </si>
  <si>
    <t>Перевозка рабочих свыше 3км.</t>
  </si>
  <si>
    <t>Итого прочие работы и затраты</t>
  </si>
  <si>
    <t>Наименование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</si>
  <si>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</si>
  <si>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</si>
  <si>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</si>
  <si>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</si>
  <si>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Пусконаладочные работы АВР</t>
  </si>
  <si>
    <t>Пусконаладочные работы КТПН</t>
  </si>
  <si>
    <t>Пусконаладочные работы БГ</t>
  </si>
  <si>
    <t>Пусконаладочные работы ГЗУ</t>
  </si>
  <si>
    <t>Пусконаладочные работы УДХ</t>
  </si>
  <si>
    <t>Пусконаладочные работы ПМС</t>
  </si>
  <si>
    <t>Пусконаладочные работы сети электрические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</si>
  <si>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</si>
  <si>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</si>
  <si>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</si>
  <si>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</si>
  <si>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</si>
  <si>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</si>
  <si>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</si>
  <si>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</si>
  <si>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</si>
  <si>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</si>
  <si>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</si>
  <si>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</si>
  <si>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</si>
  <si>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101-1889</t>
  </si>
  <si>
    <t>101-2278</t>
  </si>
  <si>
    <t>Пропан-бутан, смесь техническая</t>
  </si>
  <si>
    <t>101-2467</t>
  </si>
  <si>
    <t>м2</t>
  </si>
  <si>
    <t>113-0021</t>
  </si>
  <si>
    <t>113-0077</t>
  </si>
  <si>
    <t>113-0246</t>
  </si>
  <si>
    <t>113-1786</t>
  </si>
  <si>
    <t>прайс-лист</t>
  </si>
  <si>
    <t>шт</t>
  </si>
  <si>
    <t>Сталь листовая углеродистая обыкновенного качества марки ВСт3пс5 толщиной: 4-6 мм</t>
  </si>
  <si>
    <t>м</t>
  </si>
  <si>
    <t>шт.</t>
  </si>
  <si>
    <t>Итого:</t>
  </si>
  <si>
    <t>Общая стоимость материалов</t>
  </si>
  <si>
    <t>101-0090</t>
  </si>
  <si>
    <t>Болты с шестигранной головкой диаметром резьбы: 10 мм</t>
  </si>
  <si>
    <t>101-0388</t>
  </si>
  <si>
    <t>101-0540</t>
  </si>
  <si>
    <t>101-0782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</si>
  <si>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</si>
  <si>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</si>
  <si>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</si>
  <si>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</si>
  <si>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101-1019</t>
  </si>
  <si>
    <t>Уайт-спирит...</t>
  </si>
  <si>
    <t>101-1514</t>
  </si>
  <si>
    <t>101-1515</t>
  </si>
  <si>
    <t>101-1519</t>
  </si>
  <si>
    <t>101-1521</t>
  </si>
  <si>
    <t>101-1522</t>
  </si>
  <si>
    <t>101-1529</t>
  </si>
  <si>
    <t>101-1537</t>
  </si>
  <si>
    <t>101-1614</t>
  </si>
  <si>
    <t>Сталь круглая углеродистая обыкновенного качества марки ВСт3пс5-1 диаметром: 16 мм</t>
  </si>
  <si>
    <t>101-1627</t>
  </si>
  <si>
    <t>101-1699</t>
  </si>
  <si>
    <t>10 шт.</t>
  </si>
  <si>
    <t>101-1703</t>
  </si>
  <si>
    <t>Прокладки резиновые (пластина техническая прессованная)</t>
  </si>
  <si>
    <t>101-1714</t>
  </si>
  <si>
    <t>Болты с гайками и шайбами строительные</t>
  </si>
  <si>
    <t>101-1757</t>
  </si>
  <si>
    <t>101-1924</t>
  </si>
  <si>
    <t>101-1977</t>
  </si>
  <si>
    <t>101-1994</t>
  </si>
  <si>
    <t>101-2143</t>
  </si>
  <si>
    <t>101-2468</t>
  </si>
  <si>
    <t>101-3911</t>
  </si>
  <si>
    <t>101-3914</t>
  </si>
  <si>
    <t>Дюбели распорные полипропиленовые</t>
  </si>
  <si>
    <t>100 шт.</t>
  </si>
  <si>
    <t>101-9511</t>
  </si>
  <si>
    <t>Электроды с основным покрытием класса Э42А диаметром 2,5 мм</t>
  </si>
  <si>
    <t>102-0008</t>
  </si>
  <si>
    <t>102-0023</t>
  </si>
  <si>
    <t>102-0033</t>
  </si>
  <si>
    <t>103-0537</t>
  </si>
  <si>
    <t>201-0756</t>
  </si>
  <si>
    <t>201-0774</t>
  </si>
  <si>
    <t>408-0122</t>
  </si>
  <si>
    <t>411-0001</t>
  </si>
  <si>
    <t>1000 м</t>
  </si>
  <si>
    <t>508-0097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</si>
  <si>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</si>
  <si>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</si>
  <si>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</si>
  <si>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</si>
  <si>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</si>
  <si>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537-0221</t>
  </si>
  <si>
    <t>542-0042</t>
  </si>
  <si>
    <t>548-0005</t>
  </si>
  <si>
    <t>Грунтовка ГТ-752</t>
  </si>
  <si>
    <t>548-0007</t>
  </si>
  <si>
    <t>548-0009</t>
  </si>
  <si>
    <t>Прайс-лист</t>
  </si>
  <si>
    <t>101-0072</t>
  </si>
  <si>
    <t>101-0309</t>
  </si>
  <si>
    <t>101-0322</t>
  </si>
  <si>
    <t>Масло дизельное моторное М-10ДМ</t>
  </si>
  <si>
    <t>101-0612</t>
  </si>
  <si>
    <t>101-0620</t>
  </si>
  <si>
    <t>Мел природный молотый</t>
  </si>
  <si>
    <t>101-0806</t>
  </si>
  <si>
    <t>101-1597</t>
  </si>
  <si>
    <t>101-1698</t>
  </si>
  <si>
    <t>101-1782</t>
  </si>
  <si>
    <t>10 м2</t>
  </si>
  <si>
    <t>101-1795</t>
  </si>
  <si>
    <t>Краска БТ-177 серебристая</t>
  </si>
  <si>
    <t>101-1805</t>
  </si>
  <si>
    <t>Гвозди строительные</t>
  </si>
  <si>
    <t>101-1968</t>
  </si>
  <si>
    <t>101-2370</t>
  </si>
  <si>
    <t>Салфетки хлопчатобумажные</t>
  </si>
  <si>
    <t>101-2489</t>
  </si>
  <si>
    <t>104-1593</t>
  </si>
  <si>
    <t>113-0024</t>
  </si>
  <si>
    <t>113-0073</t>
  </si>
  <si>
    <t>113-0079</t>
  </si>
  <si>
    <t>113-0250</t>
  </si>
  <si>
    <t>548-0023</t>
  </si>
  <si>
    <t>548-0036</t>
  </si>
  <si>
    <t>Кольца центрирующие для труб Ду 100 мм</t>
  </si>
  <si>
    <t>Плакаты предупредительные, путевые сигнальные знаки размер 420х220 мм</t>
  </si>
  <si>
    <t>Серьга</t>
  </si>
  <si>
    <t>Болты с гайками и шайбами строительные...</t>
  </si>
  <si>
    <t>101-0069</t>
  </si>
  <si>
    <t>Бензин авиационный Б-70</t>
  </si>
  <si>
    <t>101-0073</t>
  </si>
  <si>
    <t>101-0113</t>
  </si>
  <si>
    <t>101-0115</t>
  </si>
  <si>
    <t>Винты с полукруглой головкой длиной: 50 мм</t>
  </si>
  <si>
    <t>101-0122</t>
  </si>
  <si>
    <t>Гайки шестигранные диаметр резьбы: 10 мм</t>
  </si>
  <si>
    <t>101-0179</t>
  </si>
  <si>
    <t>Гвозди строительные с плоской головкой: 1,6x50 мм</t>
  </si>
  <si>
    <t>101-0501</t>
  </si>
  <si>
    <t>Лаки канифольные, марки КФ-965</t>
  </si>
  <si>
    <t>101-0594</t>
  </si>
  <si>
    <t>Мастика битумная кровельная горячая</t>
  </si>
  <si>
    <t>101-0622</t>
  </si>
  <si>
    <t>Миткаль «Т-2» суровый (суровье)</t>
  </si>
  <si>
    <t>101-0627</t>
  </si>
  <si>
    <t>Олифа комбинированная, марки: К-2</t>
  </si>
  <si>
    <t>101-0814</t>
  </si>
  <si>
    <t>Проволока стальная низкоуглеродистая разного назначения оцинкованная диаметром: 6,0-6,3 мм</t>
  </si>
  <si>
    <t>101-0832</t>
  </si>
  <si>
    <t>101-0849</t>
  </si>
  <si>
    <t>Пластина резиновая рулонная вулканизированная</t>
  </si>
  <si>
    <t>101-0865</t>
  </si>
  <si>
    <t>Роли свинцовые марки С1 толщиной: 1,0 мм</t>
  </si>
  <si>
    <t>101-0962</t>
  </si>
  <si>
    <t>101-1111</t>
  </si>
  <si>
    <t>Прокат рифленый ромбического рифления, шириной от 1 до 1,9 м из горячекатаных листов с обрезными кромками сталь С235, толщиной: 4 мм</t>
  </si>
  <si>
    <t>101-1305</t>
  </si>
  <si>
    <t>Портландцемент общестроительного назначения бездобавочный, марки: 400</t>
  </si>
  <si>
    <t>101-1481</t>
  </si>
  <si>
    <t>Шурупы с полукруглой головкой: 4x40 мм</t>
  </si>
  <si>
    <t>101-1518</t>
  </si>
  <si>
    <t>Ацетилен газообразный технический...</t>
  </si>
  <si>
    <t>101-1641</t>
  </si>
  <si>
    <t>101-1665</t>
  </si>
  <si>
    <t>Лак электроизоляционный 318</t>
  </si>
  <si>
    <t>101-1668</t>
  </si>
  <si>
    <t>101-1671</t>
  </si>
  <si>
    <t>Поковки простые строительные /скобы, закрепы, хомуты и т,п,/ массой до 1,6 кг</t>
  </si>
  <si>
    <t>101-1704</t>
  </si>
  <si>
    <t>Войлок строительный</t>
  </si>
  <si>
    <t>101-1705</t>
  </si>
  <si>
    <t>Пакля пропитанная</t>
  </si>
  <si>
    <t>101-1755</t>
  </si>
  <si>
    <t>Ветошь...</t>
  </si>
  <si>
    <t>101-1764</t>
  </si>
  <si>
    <t>Тальк молотый, сорт I</t>
  </si>
  <si>
    <t>101-1847</t>
  </si>
  <si>
    <t>Замазка защитная</t>
  </si>
  <si>
    <t>101-1925</t>
  </si>
  <si>
    <t>Жесть белая толщиной: 0,25 мм</t>
  </si>
  <si>
    <t>101-1951</t>
  </si>
  <si>
    <t>Лента ПХВ-304</t>
  </si>
  <si>
    <t>101-1963</t>
  </si>
  <si>
    <t>Канифоль сосновая</t>
  </si>
  <si>
    <t>101-1964</t>
  </si>
  <si>
    <t>Шпагат бумажный</t>
  </si>
  <si>
    <t>101-2039</t>
  </si>
  <si>
    <t>Болты с гайками и шайбами оцинкованные, диаметр: 12 мм</t>
  </si>
  <si>
    <t>101-2072</t>
  </si>
  <si>
    <t>Нитки хлопчатобумажные швейные №00</t>
  </si>
  <si>
    <t>101-2073</t>
  </si>
  <si>
    <t>Нитки суровые</t>
  </si>
  <si>
    <t>101-2091</t>
  </si>
  <si>
    <t>Хомутик</t>
  </si>
  <si>
    <t>101-2177</t>
  </si>
  <si>
    <t>Шайбы диаметром 8-12 мм</t>
  </si>
  <si>
    <t>101-2206</t>
  </si>
  <si>
    <t>Дюбели пластмассовые с шурупами 12х70 мм</t>
  </si>
  <si>
    <t>Пропан-бутан, смесь техническая...</t>
  </si>
  <si>
    <t>101-2343</t>
  </si>
  <si>
    <t>101-2349</t>
  </si>
  <si>
    <t>101-2353</t>
  </si>
  <si>
    <t>Спирт этиловый ректификованный технический, сорт I</t>
  </si>
  <si>
    <t>101-2354</t>
  </si>
  <si>
    <t>101-2365</t>
  </si>
  <si>
    <t>Нитки швейные</t>
  </si>
  <si>
    <t>101-2478</t>
  </si>
  <si>
    <t>Лента К226</t>
  </si>
  <si>
    <t>100 м</t>
  </si>
  <si>
    <t>101-2482</t>
  </si>
  <si>
    <t>Лента с запонками ЛМЗ</t>
  </si>
  <si>
    <t>101-2488</t>
  </si>
  <si>
    <t>Лента ФУМ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</si>
  <si>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</si>
  <si>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</si>
  <si>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101-2500</t>
  </si>
  <si>
    <t>Лента поливинилхлоридная техническая с липким слоем толщиной 0,40 мм</t>
  </si>
  <si>
    <t>101-2570</t>
  </si>
  <si>
    <t>Флюс: ФКДТ</t>
  </si>
  <si>
    <t>101-2571</t>
  </si>
  <si>
    <t>Флюс: ФКСП</t>
  </si>
  <si>
    <t>102-0081</t>
  </si>
  <si>
    <t>Доски необрезные хвойных пород длиной: 4-6,5 м, все ширины, толщиной 44 мм и более, III сорта</t>
  </si>
  <si>
    <t>102-8009</t>
  </si>
  <si>
    <t>Доски дубовые II сорта</t>
  </si>
  <si>
    <t>105-0071</t>
  </si>
  <si>
    <t>110-0113</t>
  </si>
  <si>
    <t>Скрепы 10х2</t>
  </si>
  <si>
    <t>110-0123</t>
  </si>
  <si>
    <t>Стойки для линий сети проводного вещания типа: РС-II-1.6</t>
  </si>
  <si>
    <t>110-0178</t>
  </si>
  <si>
    <t>Ростверки стальные массой до 0,2т</t>
  </si>
  <si>
    <t>110-0211</t>
  </si>
  <si>
    <t>Траверсы стальные 2-штырные</t>
  </si>
  <si>
    <t>110-0219</t>
  </si>
  <si>
    <t>Гайки установочные заземляющие</t>
  </si>
  <si>
    <t>111-0086</t>
  </si>
  <si>
    <t>Бирки маркировочные</t>
  </si>
  <si>
    <t>111-0087</t>
  </si>
  <si>
    <t>Бирки-оконцеватели</t>
  </si>
  <si>
    <t>111-0109</t>
  </si>
  <si>
    <t>Бирки маркировочные пластмассовые</t>
  </si>
  <si>
    <t>111-0120</t>
  </si>
  <si>
    <t>Рамка для надписей 55х15 мм</t>
  </si>
  <si>
    <t>113-0026</t>
  </si>
  <si>
    <t>113-0176</t>
  </si>
  <si>
    <t>Сольвент каменноугольный технический, марки: В</t>
  </si>
  <si>
    <t>113-0211</t>
  </si>
  <si>
    <t>Эмаль эпоксидная: ЭП-140 защитная</t>
  </si>
  <si>
    <t>113-0239</t>
  </si>
  <si>
    <t>Эмаль ХС-720 серебристая антикоррозийная</t>
  </si>
  <si>
    <t>113-8016</t>
  </si>
  <si>
    <t>Нитроэмаль</t>
  </si>
  <si>
    <t>201-0835</t>
  </si>
  <si>
    <t>201-0843</t>
  </si>
  <si>
    <t>Конструкции стальные индивидуальные: решетчатые сварные массой до 0,1 т</t>
  </si>
  <si>
    <t>301-0041</t>
  </si>
  <si>
    <t>Патрубки</t>
  </si>
  <si>
    <t>402-0006</t>
  </si>
  <si>
    <t>Раствор готовый кладочный цементный марки: 200</t>
  </si>
  <si>
    <t>405-0219</t>
  </si>
  <si>
    <t>Гипсовые вяжущие, марка: Г3</t>
  </si>
  <si>
    <t>502-0246</t>
  </si>
  <si>
    <t>Провода неизолированные для воздушных линий электропередачи медные марки: М, сечением 4 мм2</t>
  </si>
  <si>
    <t>506-0855</t>
  </si>
  <si>
    <t>Проволока медная круглая электротехническая ММ (мягкая) диаметром 1,0-3,0 мм и выше</t>
  </si>
  <si>
    <t>506-1360</t>
  </si>
  <si>
    <t>Припои оловянно-свинцовые бессурьмянистые марки: ПОС61</t>
  </si>
  <si>
    <t>506-1361</t>
  </si>
  <si>
    <t>Припои оловянно-свинцовые бессурьмянистые марки: ПОС40</t>
  </si>
  <si>
    <t>506-1362</t>
  </si>
  <si>
    <t>Припои оловянно-свинцовые бессурьмянистые марки: ПОС30</t>
  </si>
  <si>
    <t>506-1365</t>
  </si>
  <si>
    <t>Припои оловянно-свинцовые малосурьмянистые марки: ПОССу61-0,5</t>
  </si>
  <si>
    <t>507-0701</t>
  </si>
  <si>
    <t>Трубка полихлорвиниловая</t>
  </si>
  <si>
    <t>507-0702</t>
  </si>
  <si>
    <t>Трубка полихлорвиниловая ПХВ-305 диаметром 6-10 мм</t>
  </si>
  <si>
    <t>509-0031</t>
  </si>
  <si>
    <t>Муфты соединительные</t>
  </si>
  <si>
    <t>509-0033</t>
  </si>
  <si>
    <t>Сжимы ответвительные</t>
  </si>
  <si>
    <t>509-0040</t>
  </si>
  <si>
    <t>Наконечники кабельные алюминиевые:</t>
  </si>
  <si>
    <t>509-0041</t>
  </si>
  <si>
    <t>Наконечники кабельные: медные для электротехнических установок</t>
  </si>
  <si>
    <t>509-0042</t>
  </si>
  <si>
    <t>Наконечники кабельные: медные соединительные</t>
  </si>
  <si>
    <t>509-0044</t>
  </si>
  <si>
    <t>Колпачки: изолирующие</t>
  </si>
  <si>
    <t>509-0056</t>
  </si>
  <si>
    <t>Наконечники кабельные: П2.5-4Д-МУ3</t>
  </si>
  <si>
    <t>509-0057</t>
  </si>
  <si>
    <t>Наконечники кабельные: П6-4Д-МУЗ</t>
  </si>
  <si>
    <t>509-0067</t>
  </si>
  <si>
    <t>Профиль монтажный</t>
  </si>
  <si>
    <t>509-0070</t>
  </si>
  <si>
    <t>Кнопки монтажные</t>
  </si>
  <si>
    <t>1000 шт.</t>
  </si>
  <si>
    <t>509-0081</t>
  </si>
  <si>
    <t>Гильзы соединительные</t>
  </si>
  <si>
    <t>509-0090</t>
  </si>
  <si>
    <t>Перемычки гибкие, тип ПГС-50</t>
  </si>
  <si>
    <t>509-0100</t>
  </si>
  <si>
    <t>Зажимы наборные</t>
  </si>
  <si>
    <t>509-0109</t>
  </si>
  <si>
    <t>Скоба: К-142</t>
  </si>
  <si>
    <t>509-0126</t>
  </si>
  <si>
    <t>Жир паяльный</t>
  </si>
  <si>
    <t>509-0143</t>
  </si>
  <si>
    <t>Полоски и пряжки для крепления проводов</t>
  </si>
  <si>
    <t>509-0156</t>
  </si>
  <si>
    <t>Оконцеватели маркировочные</t>
  </si>
  <si>
    <t>509-0167</t>
  </si>
  <si>
    <t>Сжимы соединительные</t>
  </si>
  <si>
    <t>509-0696</t>
  </si>
  <si>
    <t>Лампы люминесцентные ртутные низкого давления типа: ЛБ, ЛД, ЛДЦ, ЛТВ, ЛБХ 20</t>
  </si>
  <si>
    <t>509-0783</t>
  </si>
  <si>
    <t>Втулки изолирующие</t>
  </si>
  <si>
    <t>509-0809</t>
  </si>
  <si>
    <t>Заглушки</t>
  </si>
  <si>
    <t>509-0860</t>
  </si>
  <si>
    <t>Прессшпан листовой, марки А</t>
  </si>
  <si>
    <t>509-0900</t>
  </si>
  <si>
    <t>Уплотнительный состав</t>
  </si>
  <si>
    <t>509-0988</t>
  </si>
  <si>
    <t>Шнур асбестовый общего назначения марки: ШАОН диаметром 3-5 мм</t>
  </si>
  <si>
    <t>509-1206</t>
  </si>
  <si>
    <t>Парафины нефтяные твердые марки Т-1</t>
  </si>
  <si>
    <t>509-1210</t>
  </si>
  <si>
    <t>Вазелин технический</t>
  </si>
  <si>
    <t xml:space="preserve">   - Отвод с переходом на кабель-канал Legrand</t>
  </si>
  <si>
    <t xml:space="preserve">   - Внутренний угол Legrand</t>
  </si>
  <si>
    <t xml:space="preserve">   - Стяжки, 100 шт GTN-360-HDB Hyperline</t>
  </si>
  <si>
    <t xml:space="preserve">   - Заглушка торцевая  Legrand</t>
  </si>
  <si>
    <t xml:space="preserve">   - Накладка на стык профиля Legrand</t>
  </si>
  <si>
    <t xml:space="preserve">   - Угол плоский Legrand</t>
  </si>
  <si>
    <t xml:space="preserve">   - Кабель-канал 105*50 Legrand</t>
  </si>
  <si>
    <t xml:space="preserve">   - DIN-рейка</t>
  </si>
  <si>
    <t xml:space="preserve">   - Перфорированный кабельный канал 40х40</t>
  </si>
  <si>
    <t xml:space="preserve">   - Шины алюминиевые</t>
  </si>
  <si>
    <t xml:space="preserve">   - Плакаты, знаки металлические</t>
  </si>
  <si>
    <t xml:space="preserve">   - Звено промежуточное трехлапчатое ПРТ-7-1</t>
  </si>
  <si>
    <t xml:space="preserve">   - Ушко однолапчатое У1-7-16</t>
  </si>
  <si>
    <t xml:space="preserve">   - Изоляторы подвесные ПС-70Е (422,9/3,32)</t>
  </si>
  <si>
    <t xml:space="preserve">   - Изоляторы штыревые стеклянные ШС-10Д (330/3,32)</t>
  </si>
  <si>
    <t xml:space="preserve">   - Колпачок К-6а (4,75/3,32)</t>
  </si>
  <si>
    <t xml:space="preserve">   - Зажим плашечный шинный KG16 (302,5/1,18/3,32)</t>
  </si>
  <si>
    <t xml:space="preserve">   - Коробка переходная клеммная КПК-1М (3753,6)</t>
  </si>
  <si>
    <t xml:space="preserve">   - Лоток прямой перфорированный металлический оцинкованный ЛМ 100 размер 100х65х2000 мм</t>
  </si>
  <si>
    <t xml:space="preserve">   - Крышка лотка КЛ 100, длиной 2 м</t>
  </si>
  <si>
    <t xml:space="preserve">   - Светильники с лампами накаливания</t>
  </si>
  <si>
    <t xml:space="preserve">   - Металлорукав негерметичный РЗ-Ц-Х-15</t>
  </si>
  <si>
    <t xml:space="preserve">   - Коробка ответвительная металлическая 20 зажимов 7 сальника 360х245 мм У 615</t>
  </si>
  <si>
    <t xml:space="preserve">   - Разъем N T-112B под пайку 2,4 mm pin FIMO (80/3.95)</t>
  </si>
  <si>
    <t xml:space="preserve">   - Крепление для кабеля  LCF 7/8 RSB-78 RFS Радиал (1048/3,95)</t>
  </si>
  <si>
    <t xml:space="preserve">   - Полка стационарная, высотой 2 U ZPAC</t>
  </si>
  <si>
    <t xml:space="preserve">   - Комплект кабелей заземления ZPAC</t>
  </si>
  <si>
    <t xml:space="preserve">   - Втулка  RSB-S12/78 RFS (317/3,95)</t>
  </si>
  <si>
    <t xml:space="preserve">   - Фиксатор монтажной ленты  RSB-301/50шт RFS (4673/3,95)</t>
  </si>
  <si>
    <t xml:space="preserve">   - Кабель питания с евровилкой 220В GKN6121 Motorola (494/3,95)</t>
  </si>
  <si>
    <t xml:space="preserve">   - Гильза SLFRS 31 Roxtec</t>
  </si>
  <si>
    <t xml:space="preserve">   - Круглое уплотнение RS 31 Roxtec</t>
  </si>
  <si>
    <t xml:space="preserve">   - Разъем BNC T-112B под пайку 2,4 mm pin FIMO (90/3.95)</t>
  </si>
  <si>
    <t xml:space="preserve">   - Медная шина сечением 30*4 мм ZPAC</t>
  </si>
  <si>
    <t xml:space="preserve">   - Кабель питания GKN6266A Motorola (769/3,95)</t>
  </si>
  <si>
    <t xml:space="preserve">   - Розетка открытой проводки с заземлением</t>
  </si>
  <si>
    <t xml:space="preserve">   - Колодка клеммная</t>
  </si>
  <si>
    <t xml:space="preserve">   - Автомат дифференциальный 16А 30мА</t>
  </si>
  <si>
    <t xml:space="preserve">   - Разъем штепсельный</t>
  </si>
  <si>
    <t xml:space="preserve">   - Кабельный сальник MG 16-25</t>
  </si>
  <si>
    <t xml:space="preserve">   - Щит ЩМП 600х600х400 IP31 ЩМП-12</t>
  </si>
  <si>
    <t xml:space="preserve">   - Клемма заземления 124</t>
  </si>
  <si>
    <t>Кабель-канал 105*50 Legrand</t>
  </si>
  <si>
    <t>Разъемы РJ6 (САТ-703)</t>
  </si>
  <si>
    <t>СЦМ-103-9210-16</t>
  </si>
  <si>
    <t>Трубы стальные сварные водогазопроводные с резьбой черные обыкновенные (неоцинкованные) диаметр условного прохода 32 мм толщина стенки 3.2 мм</t>
  </si>
  <si>
    <t>СЦМ-201-9233-8</t>
  </si>
  <si>
    <t>Металлорукава Д=25 мм</t>
  </si>
  <si>
    <t>СЦМ-500-9001-004 прим.</t>
  </si>
  <si>
    <t>Кабель силовой ВБбШвнг 5х 25 мм2</t>
  </si>
  <si>
    <t>СЦМ-500-9001-546 прим.</t>
  </si>
  <si>
    <t>ВБбШвнг-0,66 кВ 5х6 мм2</t>
  </si>
  <si>
    <t>СЦМ-500-9002-037</t>
  </si>
  <si>
    <t>Коробка соединительная металлическая КСК 16-30УХЛ1</t>
  </si>
  <si>
    <t>СЦМ-500-9003-009</t>
  </si>
  <si>
    <t>Стойка для прокладки кабеля металлическая оцинкованная К 1150 ЦУТ 1.5,L= 400 мм</t>
  </si>
  <si>
    <t>СЦМ-500-9003-010</t>
  </si>
  <si>
    <t>Стойка для прокладки кабеля металлическая оцинкованная К 1151 ЦУТ 1.5,L= 600 мм</t>
  </si>
  <si>
    <t>СЦМ-500-9003-011</t>
  </si>
  <si>
    <t>Стойка для прокладки кабеля металлическая оцинкованная К 1152 ЦУТ 1.5,L= 800 мм</t>
  </si>
  <si>
    <t>СЦМ-500-9003-019</t>
  </si>
  <si>
    <t>Полка для прокладки кабеля металлическая оцинкованная К 1161 ЦУТ 1.5,L= 265 мм</t>
  </si>
  <si>
    <t>СЦМ-500-9006-006</t>
  </si>
  <si>
    <t>Лампы энергосберегающие</t>
  </si>
  <si>
    <t>СЦМ-503-9041-032</t>
  </si>
  <si>
    <t>Светильники НСП 43М-11-200 взрывозащищенные (без ламп)</t>
  </si>
  <si>
    <t>СЦМ-507-0174</t>
  </si>
  <si>
    <t>Провода неизолированные медные гибкие для электрических установок и антенн марки МГ, сечением 6 мм2</t>
  </si>
  <si>
    <t>СЦМ-546-0305</t>
  </si>
  <si>
    <t>Лампы газоразрядные высокого давления типа ДНаТ 400-5</t>
  </si>
  <si>
    <t>10 шт</t>
  </si>
  <si>
    <t>СЦМ-546-0502-011</t>
  </si>
  <si>
    <t>Прожекторы ЖТУ 17-2х400</t>
  </si>
  <si>
    <t>ТСЦ-101-1619</t>
  </si>
  <si>
    <t>ТСЦ-103-0010</t>
  </si>
  <si>
    <t>Трубы стальные сварные водогазопроводные с резьбой черные легкие (неоцинкованные) диаметр условного прохода: 100 мм, толщина стенки 4 мм</t>
  </si>
  <si>
    <t>ТСЦ-103-0132</t>
  </si>
  <si>
    <t>Трубы стальные электросварные прямошовные со снятой фаской из стали марок БСт2кп-БСт4кп и БСт2пс-БСт4пс наружный диаметр: 32 мм, толщина стенки 2,8 мм</t>
  </si>
  <si>
    <t>ТСЦ-501-0615</t>
  </si>
  <si>
    <t>Кабели силовые переносные с гибкими медными жилами в резиновой оболочке марки: КГ, с числом жил - 2 и сечением 6 мм2</t>
  </si>
  <si>
    <t>ТСЦ-501-0720</t>
  </si>
  <si>
    <t>Кабели силовые переносные с медными жилами повышенной гибкости в резиновой оболочке марки: КПГ, с числом жил - 4 и сечением 2,5 мм2</t>
  </si>
  <si>
    <t>ТСЦ-501-0796</t>
  </si>
  <si>
    <t>Кабели контрольные с медными жилами с поливинилхлоридной изоляцией и оболочкой марки: КВВГ, с числом жил - 4 и сечением 1 мм2</t>
  </si>
  <si>
    <t>ТСЦ-501-0806</t>
  </si>
  <si>
    <t>Кабели контрольные с медными жилами с поливинилхлоридной изоляцией и оболочкой марки: КВВГ, с числом жил - 4 и сечением 1,5 мм2</t>
  </si>
  <si>
    <t>ТСЦ-501-0809</t>
  </si>
  <si>
    <t>Кабели контрольные с медными жилами с поливинилхлоридной изоляцией и оболочкой марки: КВВГ, с числом жил - 10 и сечением 1,5 мм2</t>
  </si>
  <si>
    <t>ТСЦ-501-0832</t>
  </si>
  <si>
    <t>Кабели контрольные с медными жилами с поливинилхлоридной изоляцией марки: КВВГЭ, с числом жил - 4 и сечением 1,5 мм2</t>
  </si>
  <si>
    <t>ТСЦ-501-0833</t>
  </si>
  <si>
    <t>Кабели контрольные с медными жилами с поливинилхлоридной изоляцией марки: КВВГЭ, с числом жил - 5 и сечением 1,5 мм2</t>
  </si>
  <si>
    <t>ТСЦ-501-0834</t>
  </si>
  <si>
    <t>Кабели контрольные с медными жилами с поливинилхлоридной изоляцией марки: КВВГЭ, с числом жил - 7 и сечением 1,5 мм2</t>
  </si>
  <si>
    <t>ТСЦ-501-8260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</si>
  <si>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4 и сечением 6,0 мм2</t>
  </si>
  <si>
    <t>ТСЦ-501-8388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</si>
  <si>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6,0 мм2</t>
  </si>
  <si>
    <t>ТСЦ-501-8389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</si>
  <si>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16 мм2</t>
  </si>
  <si>
    <t>ТСЦ-502-0271</t>
  </si>
  <si>
    <t>Провода неизолированные для воздушных линий электропередачи алюминиевые марки: А, сечением 120 мм2</t>
  </si>
  <si>
    <t>ТСЦ-502-0424</t>
  </si>
  <si>
    <t>Провода неизолированные медные гибкие для электрических установок и антенн марки: МГ, сечением 6 мм2</t>
  </si>
  <si>
    <t>ТСЦ-502-0493</t>
  </si>
  <si>
    <t>Провода силовые для электрических установок на напряжение до 450 В с медной жилой марки: ПВ1, сечением 1 мм2</t>
  </si>
  <si>
    <t>ТСЦ-502-0501</t>
  </si>
  <si>
    <t>Провода силовые для электрических установок на напряжение до 450 В с медной жилой марки: ПВ1, сечением 6 мм2</t>
  </si>
  <si>
    <t>ТСЦ-502-0512</t>
  </si>
  <si>
    <t>Провода силовые для электрических установок на напряжение до 450 В с медной жилой марки: ПВ3, сечением 1 мм2</t>
  </si>
  <si>
    <t>ТСЦ-509-0210</t>
  </si>
  <si>
    <t>Вилка аксессуарная HLN945A</t>
  </si>
  <si>
    <t>ТСЦ-509-0262</t>
  </si>
  <si>
    <t>Зажим: плашечный</t>
  </si>
  <si>
    <t>ТСЦ-509-0435</t>
  </si>
  <si>
    <t>101-1821</t>
  </si>
  <si>
    <t>101-1876</t>
  </si>
  <si>
    <t>101-1891</t>
  </si>
  <si>
    <t>Сталь легированная</t>
  </si>
  <si>
    <t>101-2473</t>
  </si>
  <si>
    <t>113-0028</t>
  </si>
  <si>
    <t>408-0015</t>
  </si>
  <si>
    <t>408-0141</t>
  </si>
  <si>
    <t>411-0002</t>
  </si>
  <si>
    <t>506-0878</t>
  </si>
  <si>
    <t xml:space="preserve">   - Лента для монтажа на трубу , 30 м, RSB-301/50шт RFS  (46826/3,95)</t>
  </si>
  <si>
    <t xml:space="preserve">   - Кабель КВВГЭнг-LS  10х1,5 мм2</t>
  </si>
  <si>
    <t xml:space="preserve">   - Кабель КВВГнг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</si>
  <si>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КВВГЭнг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</si>
  <si>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</t>
  </si>
  <si>
    <t xml:space="preserve">   - Кабели контрольные с медными жилами с поливинилхлоридной изоляцией марки КВВГЭ, с числом жил - 10 и сечением 1.0 мм2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</si>
  <si>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 (80987,84/3,2)</t>
  </si>
  <si>
    <t xml:space="preserve">   - Кабель коаксиальный радиочастотный LMR*400UF TMS</t>
  </si>
  <si>
    <t xml:space="preserve">   - Кабель сигнализации и блокировки СБВГнг 4*0,9</t>
  </si>
  <si>
    <t>Петля накладная</t>
  </si>
  <si>
    <t>Блок питания</t>
  </si>
  <si>
    <t>СЦМ-514-0005</t>
  </si>
  <si>
    <t>Ящики силовые серии ЯБПВ типа ЯБПВ-1 на 100А</t>
  </si>
  <si>
    <t>СЦМ-549-5035</t>
  </si>
  <si>
    <t>Посты управления кнопочные КУ-91-1</t>
  </si>
  <si>
    <t>ТСЦ-509-0328</t>
  </si>
  <si>
    <t>Выключатели автоматические: ВА51-31-340010Р-00УХЛ3 I-100А</t>
  </si>
  <si>
    <t>ТСЦ-509-1409</t>
  </si>
  <si>
    <t>Разъединитель с приводом ПР90/180 Л-ХЛ</t>
  </si>
  <si>
    <t/>
  </si>
  <si>
    <t>Битумы нефтяные строительные марки: БН-90/10</t>
  </si>
  <si>
    <t>Бязь суровая арт. 6804...</t>
  </si>
  <si>
    <t>Кислород технический...</t>
  </si>
  <si>
    <t>101-0585</t>
  </si>
  <si>
    <t>101-0595</t>
  </si>
  <si>
    <t>Мастика битумно-латексная кровельная</t>
  </si>
  <si>
    <t>101-0623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</si>
  <si>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</si>
  <si>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</si>
  <si>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</si>
  <si>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</si>
  <si>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Пудра алюминиевая, марки: ПП-3</t>
  </si>
  <si>
    <t>Смазка солидол жировой марки «Ж»...</t>
  </si>
  <si>
    <t>Швеллеры № 40 из стали марки: Ст0</t>
  </si>
  <si>
    <t>Электроды диаметром: 4 мм Э42...</t>
  </si>
  <si>
    <t>Электроды диаметром: 4 мм Э42А</t>
  </si>
  <si>
    <t>Электроды диаметром: 4 мм Э46</t>
  </si>
  <si>
    <t>Электроды диаметром: 4 мм Э55</t>
  </si>
  <si>
    <t>Электроды диаметром: 5 мм Э42А...</t>
  </si>
  <si>
    <t>Электроды диаметром: 6 мм Э42</t>
  </si>
  <si>
    <t>Электроды диаметром: 8 мм Э42</t>
  </si>
  <si>
    <t>101-1539</t>
  </si>
  <si>
    <t>Электроды диаметром: 8 мм Э46</t>
  </si>
  <si>
    <t>101-1706</t>
  </si>
  <si>
    <t>Сталь листовая оцинкованная толщиной листа: 0,5 мм</t>
  </si>
  <si>
    <t>Сталь полосовая, марка стали: Ст3сп шириной 50-200 мм толщиной 4-5 мм...</t>
  </si>
  <si>
    <t>101-1794</t>
  </si>
  <si>
    <t>1000 м2</t>
  </si>
  <si>
    <t>Винты самонарезающие: оцинкованные, размером 4-12 мм ГОСТ 10621-80</t>
  </si>
  <si>
    <t>Сталь листовая оцинкованная толщиной листа: 0,8 мм</t>
  </si>
  <si>
    <t>101-1879</t>
  </si>
  <si>
    <t>Заклепка СТД-985</t>
  </si>
  <si>
    <t>Смазка универсальная тугоплавкая УТ (консталин жировой)...</t>
  </si>
  <si>
    <t>101-2376</t>
  </si>
  <si>
    <t>Блоки анкерные под якорь из тяжелого бетона М150 массой до 15 т, объемом от 1 до 4 м3, с расходом арматуры 1,7 кг/м3</t>
  </si>
  <si>
    <t>Растворитель марки: № 648</t>
  </si>
  <si>
    <t>101-9580</t>
  </si>
  <si>
    <t>Знаки опознавательные металлические;шт.</t>
  </si>
  <si>
    <t>101-9738</t>
  </si>
  <si>
    <t>Праймер эпоксидный</t>
  </si>
  <si>
    <t>Лесоматериалы круглые хвойных пород для строительства диаметром 14-24 см, длиной 3-6,5 м...</t>
  </si>
  <si>
    <t>Бруски обрезные хвойных пород длиной: 4-6,5 м, шириной 75-150 мм, толщиной 40-75 мм, I сорта</t>
  </si>
  <si>
    <t>Пиломатериалы хвойных пород. Брусья обрезные длиной 4-6.5 м, шириной 75-150 мм, толщиной 150 мм и более III сорта</t>
  </si>
  <si>
    <t>102-0061</t>
  </si>
  <si>
    <t>Доски обрезные хвойных пород длиной: 4-6,5 м, шириной 75-150 мм, толщиной 44 мм и более, III сорта</t>
  </si>
  <si>
    <t>102-0138</t>
  </si>
  <si>
    <t>Доски необрезные хвойных пород длиной: 2-3,75 м, все ширины, толщиной 32-40 мм, IV сорта</t>
  </si>
  <si>
    <t>103-0202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</si>
  <si>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</si>
  <si>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</si>
  <si>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104-0009</t>
  </si>
  <si>
    <t>Маты прошивные из минеральной ваты: без обкладок М-100, толщина 60 мм</t>
  </si>
  <si>
    <t>104-0077</t>
  </si>
  <si>
    <t>Стеклопластик рулонный марки: РСТ-А-Л-В</t>
  </si>
  <si>
    <t>104-0103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</si>
  <si>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</si>
  <si>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</si>
  <si>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Холсты стекловолокнистые марки: ВВ-Г</t>
  </si>
  <si>
    <t>Шпалы непропитанные для железных дорог: 1 тип</t>
  </si>
  <si>
    <t>106-0023</t>
  </si>
  <si>
    <t>108-0081</t>
  </si>
  <si>
    <t>Бобышки скошенные</t>
  </si>
  <si>
    <t>Грунтовка: ГФ-0119 красно-коричневая</t>
  </si>
  <si>
    <t>Грунтовка: фосфатирующая ВЛ-02 зеленовато-желтого цвета</t>
  </si>
  <si>
    <t>113-0152</t>
  </si>
  <si>
    <t>Полиэтиленполиамин (ПЭПА) технический, марка А</t>
  </si>
  <si>
    <t>113-0163</t>
  </si>
  <si>
    <t>Смола эпоксидная марки: ЭД-20</t>
  </si>
  <si>
    <t>Эмаль кремнийорганическая: КО-88 серебристая термостойкая</t>
  </si>
  <si>
    <t>113-0310</t>
  </si>
  <si>
    <t>Порошок № 2 для кислотоупорной замазки</t>
  </si>
  <si>
    <t>113-0338</t>
  </si>
  <si>
    <t>Дибутилфталат технический, сорт I</t>
  </si>
  <si>
    <t>Лак битумный: БТ-123</t>
  </si>
  <si>
    <t>203-0512</t>
  </si>
  <si>
    <t>204-0059</t>
  </si>
  <si>
    <t>Анкерные детали из прямых или гнутых круглых стержней с резьбой (в комплекте с шайбами и гайками или без них),: поставляемые отдельно</t>
  </si>
  <si>
    <t>204-0064</t>
  </si>
  <si>
    <t>204-0100</t>
  </si>
  <si>
    <t>301-3240</t>
  </si>
  <si>
    <t>Колпачки-заглушки 1"</t>
  </si>
  <si>
    <t>401-0066</t>
  </si>
  <si>
    <t>Бетон тяжелый, крупность заполнителя: 20 мм, класс В15 (М200)</t>
  </si>
  <si>
    <t>402-0078</t>
  </si>
  <si>
    <t>Раствор готовый отделочный тяжелый,: цементный 1:3</t>
  </si>
  <si>
    <t>402-0083</t>
  </si>
  <si>
    <t>Раствор готовый отделочный тяжелый,: цементно-известковый 1:1:6</t>
  </si>
  <si>
    <t>408-0012</t>
  </si>
  <si>
    <t>408-0013</t>
  </si>
  <si>
    <t>Щебень из природного камня для строительных работ марка: 800, фракция 5(3)-10 мм</t>
  </si>
  <si>
    <t>Щебень из природного камня для строительных работ марка: 800, фракция 20-40 мм</t>
  </si>
  <si>
    <t>Песок для строительных работ природный</t>
  </si>
  <si>
    <t>Песок природный для строительных: растворов средний</t>
  </si>
  <si>
    <t>413-0434</t>
  </si>
  <si>
    <t>Каменная мелочь марки 300</t>
  </si>
  <si>
    <t>Листы алюминиевые марки АД1Н, толщиной: 1 мм</t>
  </si>
  <si>
    <t>507-2630</t>
  </si>
  <si>
    <t>Пробки П-М27х2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</si>
  <si>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</si>
  <si>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509-0166</t>
  </si>
  <si>
    <t>509-0455</t>
  </si>
  <si>
    <t>Соединитель алюминиевых и сталеалюминиевых проводов (СОАС) 062-3</t>
  </si>
  <si>
    <t>509-2160</t>
  </si>
  <si>
    <t>Прокладки паронитовые</t>
  </si>
  <si>
    <t>Канат двойной свивки типа ТЛК-О без покрытия из проволок марки В, маркировочная группа 1770 н/мм2, диаметром 33 мм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</si>
  <si>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</si>
  <si>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</si>
  <si>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Манжета предохраняющая для заделки концов кожуха трубопроводов Ду100мм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</si>
  <si>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</si>
  <si>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</si>
  <si>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</si>
  <si>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>прай-лист</t>
  </si>
  <si>
    <t>Отборное устройство РУ40МПа</t>
  </si>
  <si>
    <t xml:space="preserve">   - Огнепреградитель ОП-100 д-100 Ру=2,5</t>
  </si>
  <si>
    <t xml:space="preserve">   - Кран шаровый фланцевый запорный ЗАРД 020.160.27-03.Р-ХЛ1</t>
  </si>
  <si>
    <t xml:space="preserve">   - Муфты сливные МС-2</t>
  </si>
  <si>
    <t xml:space="preserve">   - Кран шаровый фланцевый запорный ЗАРД П 020.250-40-03-ХЛ1</t>
  </si>
  <si>
    <t>СЦМ-101-9090</t>
  </si>
  <si>
    <t>Мастика</t>
  </si>
  <si>
    <t>СЦМ-113-0095</t>
  </si>
  <si>
    <t>Лак ПФ-170 кремнийорганический термостойкий</t>
  </si>
  <si>
    <t>СЦМ-113-0263</t>
  </si>
  <si>
    <t>Эмаль КО-174</t>
  </si>
  <si>
    <t>СЦМ-113-9051</t>
  </si>
  <si>
    <t>Материалы гидроизоляционные рулонные</t>
  </si>
  <si>
    <t>СЦМ-201-9002</t>
  </si>
  <si>
    <t>Конструкции стальные...</t>
  </si>
  <si>
    <t>СЦМ-300-9124-16</t>
  </si>
  <si>
    <t>Задвижки 30 лс 41 нж Д= 200 мм Р= 1,6 МПа клиновые фланцевые с выдвижным шпинделем</t>
  </si>
  <si>
    <t>СЦМ-300-9124-35</t>
  </si>
  <si>
    <t>Задвижки 30 с 15 нж Д= 80 мм Р=4,0 МПа клиновые фланцевые с выдвижным шпинделем</t>
  </si>
  <si>
    <t>СЦМ-300-9124-36</t>
  </si>
  <si>
    <t>Задвижки 30 с 15 нж Д= 100 мм Р=4,0 МПа клиновые фланцевые с выдвижным шпинделем</t>
  </si>
  <si>
    <t>СЦМ-300-9124-68</t>
  </si>
  <si>
    <t>Задвижки 31 с 41 нж Д= 50 мм Р=1,6 МПа клиновые фланцевые с выдвижным шпинделем</t>
  </si>
  <si>
    <t>СЦМ-300-9124-69</t>
  </si>
  <si>
    <t>Задвижки 31 с 41 нж Д= 80 мм Р=1,6 МПа клиновые фланцевые с выдвижным шпинделем</t>
  </si>
  <si>
    <t>СЦМ-300-9170-067 прим</t>
  </si>
  <si>
    <t>Задвижки 31 лс 41 нж Д= 25 мм Р=4,0</t>
  </si>
  <si>
    <t>СЦМ-300-9170-119</t>
  </si>
  <si>
    <t>Клапаны 19с53нж д. 80 мм 4 МПа</t>
  </si>
  <si>
    <t>СЦМ-300-9172-023 прим</t>
  </si>
  <si>
    <t>Клапаны 16c48нж д-20 мм Р=16 МПа</t>
  </si>
  <si>
    <t>СЦМ-300-9911-876</t>
  </si>
  <si>
    <t>Втулки ЦЕ-114-6-1</t>
  </si>
  <si>
    <t>ТСЦ-101-0324</t>
  </si>
  <si>
    <t>Кислород технический: газообразный</t>
  </si>
  <si>
    <t>ТСЦ-101-0956</t>
  </si>
  <si>
    <t>ТСЦ-101-1019</t>
  </si>
  <si>
    <t>ТСЦ-101-1045</t>
  </si>
  <si>
    <t>Двутавры № 16</t>
  </si>
  <si>
    <t>ТСЦ-101-1068</t>
  </si>
  <si>
    <t>Просечно-вытяжной прокат ПВ506</t>
  </si>
  <si>
    <t>ТСЦ-101-1090</t>
  </si>
  <si>
    <t>Прокат угловой горячекатаный нормальной точности прокатки немерной длины из стали: С255</t>
  </si>
  <si>
    <t>ТСЦ-101-1513</t>
  </si>
  <si>
    <t>Электроды диаметром: 4 мм Э42</t>
  </si>
  <si>
    <t>ТСЦ-101-1515</t>
  </si>
  <si>
    <t>ТСЦ-101-1602</t>
  </si>
  <si>
    <t>Ацетилен газообразный технический</t>
  </si>
  <si>
    <t>ТСЦ-101-1614</t>
  </si>
  <si>
    <t>ТСЦ-101-1616</t>
  </si>
  <si>
    <t>Сталь  круглая д- 10 мм</t>
  </si>
  <si>
    <t>ТСЦ-101-1617</t>
  </si>
  <si>
    <t>Сталь круглая д-12 мм</t>
  </si>
  <si>
    <t>Сталь  круглая д-18 мм</t>
  </si>
  <si>
    <t>ТСЦ-101-1620</t>
  </si>
  <si>
    <t>Сталь круглая д-20 мм</t>
  </si>
  <si>
    <t>ТСЦ-101-1627</t>
  </si>
  <si>
    <t>ТСЦ-101-1628</t>
  </si>
  <si>
    <t>Сталь листовая углеродистая обыкновенного качества марки ВСт3пс5 толщиной: 8-20 мм</t>
  </si>
  <si>
    <t>ТСЦ-101-1641</t>
  </si>
  <si>
    <t>Сталь угловая 50x50x5 мм</t>
  </si>
  <si>
    <t>ТСЦ-101-1714</t>
  </si>
  <si>
    <t>ТСЦ-101-1755</t>
  </si>
  <si>
    <t>Сталь полосовая 150*4 мм</t>
  </si>
  <si>
    <t>Сталь полосовая 150*6 мм</t>
  </si>
  <si>
    <t>ТСЦ-101-1787</t>
  </si>
  <si>
    <t>Сталь угловая 100*100*7 мм</t>
  </si>
  <si>
    <t>ТСЦ-101-1800</t>
  </si>
  <si>
    <t>Сталь угловая 100*8 мм</t>
  </si>
  <si>
    <t>ТСЦ-101-1977</t>
  </si>
  <si>
    <t>Болты с гайками и шайбами...</t>
  </si>
  <si>
    <t>ТСЦ-101-2217</t>
  </si>
  <si>
    <t>Сталь листовая 7 мм</t>
  </si>
  <si>
    <t>ТСЦ-101-2542</t>
  </si>
  <si>
    <t>Сталь угловая 50*5 мм</t>
  </si>
  <si>
    <t>ТСЦ-101-2544</t>
  </si>
  <si>
    <t>Сталь угловая: 63*63*6 мм</t>
  </si>
  <si>
    <t>Сталь угловая: 63х63х5 мм</t>
  </si>
  <si>
    <t>ТСЦ-101-2545</t>
  </si>
  <si>
    <t>Сталь угловая 75*75*6 мм</t>
  </si>
  <si>
    <t>ТСЦ-101-3686</t>
  </si>
  <si>
    <t>Швеллеры: № 12...</t>
  </si>
  <si>
    <t>ТСЦ-101-3687</t>
  </si>
  <si>
    <t>Швеллеры: № 14</t>
  </si>
  <si>
    <t>ТСЦ-101-3688</t>
  </si>
  <si>
    <t>Швеллеры: № 16</t>
  </si>
  <si>
    <t>ТСЦ-101-3690</t>
  </si>
  <si>
    <t>Швеллеры: № 20</t>
  </si>
  <si>
    <t>ТСЦ-101-3719</t>
  </si>
  <si>
    <t>Сталь угловая 45*45*5 мм</t>
  </si>
  <si>
    <t>ТСЦ-101-3721</t>
  </si>
  <si>
    <t>Сталь полосовая: 50х4 мм</t>
  </si>
  <si>
    <t>ТСЦ-101-3773</t>
  </si>
  <si>
    <t>Сталь листовая 4 мм</t>
  </si>
  <si>
    <t>ТСЦ-101-3775</t>
  </si>
  <si>
    <t>ТСЦ-101-3777</t>
  </si>
  <si>
    <t>ТСЦ-101-3778</t>
  </si>
  <si>
    <t>ТСЦ-102-0023</t>
  </si>
  <si>
    <t>ТСЦ-102-0043</t>
  </si>
  <si>
    <t>ТСЦ-103-0130</t>
  </si>
  <si>
    <t>Трубы стальные электросварные прямошовные со снятой фаской из стали марок БСт2кп-БСт4кп и БСт2пс-БСт4пс наружный диаметр: 25 мм, толщина стенки 2,2 мм</t>
  </si>
  <si>
    <t>ТСЦ-103-0157</t>
  </si>
  <si>
    <t>Трубы стальные д-89*6 мм</t>
  </si>
  <si>
    <t>ТСЦ-103-0169</t>
  </si>
  <si>
    <t>ТСЦ-103-0178</t>
  </si>
  <si>
    <t>Трубы стальные электросварные д-159*6 мм</t>
  </si>
  <si>
    <t>ТСЦ-103-0190</t>
  </si>
  <si>
    <t>Трубы стальные электросварные д-219*6 мм...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</si>
  <si>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</si>
  <si>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</si>
  <si>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ТСЦ-103-0196</t>
  </si>
  <si>
    <t>ТСЦ-103-0235</t>
  </si>
  <si>
    <t>Трубы стальные электросварные д-630*7 мм (0,0054)</t>
  </si>
  <si>
    <t>ТСЦ-103-0245</t>
  </si>
  <si>
    <t>ТСЦ-103-0269</t>
  </si>
  <si>
    <t>ТСЦ-103-0341</t>
  </si>
  <si>
    <t>Трубы стальные бесшовные, горячедеформированные д-25*3 мм</t>
  </si>
  <si>
    <t>ТСЦ-103-0362</t>
  </si>
  <si>
    <t>Трубы стальные бесшовные, горячедеформированные д-57*6 мм</t>
  </si>
  <si>
    <t>ТСЦ-103-0392</t>
  </si>
  <si>
    <t>Трубы стальные бесшовные, горячедеформированные д-89*6 мм</t>
  </si>
  <si>
    <t>ТСЦ-103-0393</t>
  </si>
  <si>
    <t>Трубы стальные бесшовные, горячедеформированные д-89*9 мм</t>
  </si>
  <si>
    <t>ТСЦ-103-0414</t>
  </si>
  <si>
    <t>Трубы стальные бесшовные, горячедеформированные д-114*6 мм</t>
  </si>
  <si>
    <t>ТСЦ-103-1539</t>
  </si>
  <si>
    <t>ТСЦ-105-0217</t>
  </si>
  <si>
    <t>ТСЦ-110-0180</t>
  </si>
  <si>
    <t>Конструкции стальные: прожекторных мачт</t>
  </si>
  <si>
    <t>ТСЦ-113-0263</t>
  </si>
  <si>
    <t>Эмаль кремнийорганическая: КО-174...</t>
  </si>
  <si>
    <t>ТСЦ-401-0061</t>
  </si>
  <si>
    <t>ТСЦ-403-1045</t>
  </si>
  <si>
    <t>ТСЦ-507-1133</t>
  </si>
  <si>
    <t>Фланцы 3-65-40</t>
  </si>
  <si>
    <t>ТСЦ-507-1134</t>
  </si>
  <si>
    <t>Фланцы 2-80-40,  3-80-40</t>
  </si>
  <si>
    <t>Фланцы 1-80-250</t>
  </si>
  <si>
    <t>ТСЦ-507-1135</t>
  </si>
  <si>
    <t>Фланцы 1-100-250</t>
  </si>
  <si>
    <t>ТСЦ-507-1981</t>
  </si>
  <si>
    <t>Отводы 45 град.д-89*8 мм</t>
  </si>
  <si>
    <t>Отводы 90 град. д-89*6 мм</t>
  </si>
  <si>
    <t>ТСЦ-507-1981 прим</t>
  </si>
  <si>
    <t>Отводы 90 град. д-89*9 мм</t>
  </si>
  <si>
    <t>ТСЦ-507-1986</t>
  </si>
  <si>
    <t>Отводы 90 град. д-114*6 мм</t>
  </si>
  <si>
    <t>Отводы 90 град. д-114*9 мм</t>
  </si>
  <si>
    <t>ТСЦ-507-1986 прим</t>
  </si>
  <si>
    <t>Отводы 90 град. д-114*11 мм</t>
  </si>
  <si>
    <t>ТСЦ-507-2033</t>
  </si>
  <si>
    <t>Отводы 90 град. д-219*6 мм</t>
  </si>
  <si>
    <t>ТСЦ-507-2173</t>
  </si>
  <si>
    <t>Тройники д-114*7 мм</t>
  </si>
  <si>
    <t>ТСЦ-507-2287</t>
  </si>
  <si>
    <t>Переходы 89х8-76х6 мм</t>
  </si>
  <si>
    <t>Переходы  89х10-76х9 мм</t>
  </si>
  <si>
    <t>ТСЦ-507-2289</t>
  </si>
  <si>
    <t>Переходы  89х6-57х5 мм</t>
  </si>
  <si>
    <t>ТСЦ-507-2294</t>
  </si>
  <si>
    <t>Переходы  114х8-89х7 мм</t>
  </si>
  <si>
    <t>ТСЦ-507-2294 прим.</t>
  </si>
  <si>
    <t>Переходы  114х8-89х8 мм</t>
  </si>
  <si>
    <t>ТСЦ-507-2313</t>
  </si>
  <si>
    <t>Переходы 159х8-89х6 мм</t>
  </si>
  <si>
    <t>ТСЦ-507-2321</t>
  </si>
  <si>
    <t>Переходы  219х20-114х11 мм</t>
  </si>
  <si>
    <t>ТСЦ-507-2387 прим</t>
  </si>
  <si>
    <t>Заглушки д-89*10 мм</t>
  </si>
  <si>
    <t>ТСЦ-507-2636</t>
  </si>
  <si>
    <t>Опоры 25-ТП-АСОО</t>
  </si>
  <si>
    <t>ТСЦ-507-2637</t>
  </si>
  <si>
    <t>Опоры  57-КП-А11</t>
  </si>
  <si>
    <t>ТСЦ-507-2639</t>
  </si>
  <si>
    <t>Опоры  89-КП-А11</t>
  </si>
  <si>
    <t>ТСЦ-507-2640</t>
  </si>
  <si>
    <t>Опоры  114-КП-А11</t>
  </si>
  <si>
    <t>ТСЦ-507-2738</t>
  </si>
  <si>
    <t>Опоры  108-КХ-А11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</si>
  <si>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</si>
  <si>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</si>
  <si>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ТСЦ-509-0166</t>
  </si>
  <si>
    <t>Зажим соединительный: для проводов сечением 95-120 мм2 (КС-055)(КС-333)...</t>
  </si>
  <si>
    <t>ТСЦ-509-0967</t>
  </si>
  <si>
    <t>Прокладки из паронита марки ПМБ, толщиной: 1 мм, диаметром 100 мм</t>
  </si>
  <si>
    <t>Обустройство Северо-Покурского месторождения нефти. Куст скважин №100, 101, 102, 103, 104, 105, 24 бис.</t>
  </si>
  <si>
    <t>Приложение №3. к форме 8.1.</t>
  </si>
  <si>
    <t>СЦМ-300-9340-25</t>
  </si>
  <si>
    <t>Манометры МП-4-У-250</t>
  </si>
  <si>
    <t>Установка опор Кт-10-1-Р</t>
  </si>
  <si>
    <t>Монтаж технологических нефтегазопроводов</t>
  </si>
  <si>
    <t>Приустьевая кабельная эстакада</t>
  </si>
  <si>
    <t>Приямок П1 - 1шт</t>
  </si>
  <si>
    <t>Устройство основания под установку Мера 40-8-400</t>
  </si>
  <si>
    <t>Монтаж измерительной установки Мера 40-8-400</t>
  </si>
  <si>
    <t>Устройство основания под БКУ</t>
  </si>
  <si>
    <t>Монтаж  блока БКУ</t>
  </si>
  <si>
    <t>Устройство основания под ПКТПВР-400-6-0,4 кВ</t>
  </si>
  <si>
    <t>Устройство основания под СУ ЭЦН и ТМПН</t>
  </si>
  <si>
    <t>Устройство основания под пункт АВР</t>
  </si>
  <si>
    <t>Устройство порталов, опорных рам пункта АВР</t>
  </si>
  <si>
    <t>Кабельная эстакада</t>
  </si>
  <si>
    <t>Установка прожекторной мачты  ПМС-32,5</t>
  </si>
  <si>
    <t>Закрепление дренажной емкости V=12,5 м3</t>
  </si>
  <si>
    <t>Монтаж дренажной емкости V=12,5 м3</t>
  </si>
  <si>
    <t>Производственно-дождевая канализация  К2К3</t>
  </si>
  <si>
    <t>Колодец  с задвижкой  КК1</t>
  </si>
  <si>
    <t>Колодец  канализационный</t>
  </si>
  <si>
    <t>Монтаж   водовода</t>
  </si>
  <si>
    <t xml:space="preserve">02-08-05  </t>
  </si>
  <si>
    <t>Куст скважин №102.</t>
  </si>
  <si>
    <t>Электроды диаметром: 4 мм Э50А</t>
  </si>
  <si>
    <t>Сталь угловая равнополочная, марка стали: ВСт3кп2, размером 50x50x5 мм</t>
  </si>
  <si>
    <t>Сталь полосовая: 40х4 мм, кипящая</t>
  </si>
  <si>
    <t>101-9429</t>
  </si>
  <si>
    <t>Щетки кольцевые проволочные</t>
  </si>
  <si>
    <t>104-0005</t>
  </si>
  <si>
    <t>Плиты из минеральной ваты: гофрированной структуры М-125</t>
  </si>
  <si>
    <t>201-0798</t>
  </si>
  <si>
    <t>Кондуктор инвентарный металлический</t>
  </si>
  <si>
    <t>502-0639</t>
  </si>
  <si>
    <t>Муфта</t>
  </si>
  <si>
    <t xml:space="preserve">   - Трубы стальные бесшовные, горячедеформированные с наружным двухслойным полиэтиленовым покрытием с внутренним эпоксидным покрытием д-114*8 мм (1760/3,86)</t>
  </si>
  <si>
    <t xml:space="preserve">   - Трубы стальные бесшовные, горячедеформированные с наружным двухслойным полиэтиленовым покрытием д-114*11 мм (2002/3,86)</t>
  </si>
  <si>
    <t>Сталь угловая 100*100*8</t>
  </si>
  <si>
    <t>Трубы стальные электросварные д-114*5,5 мм (0,018)</t>
  </si>
  <si>
    <t>Трубы стальные электросварные д-1420*10 мм  (0,...</t>
  </si>
  <si>
    <t>ТСЦ-401-0001</t>
  </si>
  <si>
    <t>Бетон тяжелый, класс: В3,5 (М50)</t>
  </si>
  <si>
    <t>Бетон тяжелый, крупность заполнителя: 20 мм, класс В3,5 (М50)</t>
  </si>
  <si>
    <t>Сваи железобетонные С35.6-1/8шт</t>
  </si>
  <si>
    <t xml:space="preserve">02-02-01  </t>
  </si>
  <si>
    <t xml:space="preserve">02-02-02  </t>
  </si>
  <si>
    <t xml:space="preserve">02-02-04  </t>
  </si>
  <si>
    <t xml:space="preserve">02-04-01  </t>
  </si>
  <si>
    <t xml:space="preserve">02-04-02  </t>
  </si>
  <si>
    <t xml:space="preserve">02-05-01  </t>
  </si>
  <si>
    <t xml:space="preserve">02-05-02   </t>
  </si>
  <si>
    <t>Устройство основания под УДХ 41-2,5-2</t>
  </si>
  <si>
    <t xml:space="preserve">02-06-01  </t>
  </si>
  <si>
    <t>Монтаж установки 41-2,5-2</t>
  </si>
  <si>
    <t xml:space="preserve">02-06-02   </t>
  </si>
  <si>
    <t xml:space="preserve">04-01-01  </t>
  </si>
  <si>
    <t xml:space="preserve">04-02-01   </t>
  </si>
  <si>
    <t xml:space="preserve">04-03-01  </t>
  </si>
  <si>
    <t xml:space="preserve">04-03-02  </t>
  </si>
  <si>
    <t xml:space="preserve">04-04-01  </t>
  </si>
  <si>
    <t xml:space="preserve">04-05-01  </t>
  </si>
  <si>
    <t xml:space="preserve">06-01-01  </t>
  </si>
  <si>
    <t xml:space="preserve">06-01-02   </t>
  </si>
  <si>
    <t xml:space="preserve">06-02-01 </t>
  </si>
  <si>
    <t xml:space="preserve">06-02-02  </t>
  </si>
  <si>
    <t xml:space="preserve">06-02-03  </t>
  </si>
  <si>
    <t xml:space="preserve">02-08-01  </t>
  </si>
  <si>
    <t xml:space="preserve">02-08-02  </t>
  </si>
  <si>
    <t xml:space="preserve">02-08-04  </t>
  </si>
  <si>
    <t>Устройство основания под БГ-20-100-4</t>
  </si>
  <si>
    <t xml:space="preserve">02-09-01  </t>
  </si>
  <si>
    <t>Монтаж блока гребенки БГ-20-100-4</t>
  </si>
  <si>
    <t xml:space="preserve">02-09-02    </t>
  </si>
  <si>
    <t xml:space="preserve">04-09-01  </t>
  </si>
  <si>
    <t xml:space="preserve">06-03-01  </t>
  </si>
  <si>
    <t xml:space="preserve">06-03-02  </t>
  </si>
  <si>
    <t xml:space="preserve">02-10-01  </t>
  </si>
  <si>
    <t xml:space="preserve">02-10-02  </t>
  </si>
  <si>
    <t xml:space="preserve">02-10-04  </t>
  </si>
  <si>
    <t xml:space="preserve">04-11-01  </t>
  </si>
  <si>
    <t xml:space="preserve">02-11-01  </t>
  </si>
  <si>
    <t xml:space="preserve">02-11-02  </t>
  </si>
  <si>
    <t xml:space="preserve">02-11-04  </t>
  </si>
  <si>
    <t xml:space="preserve">04-13-01  </t>
  </si>
  <si>
    <t xml:space="preserve">06-04-01  </t>
  </si>
  <si>
    <t xml:space="preserve">06-04-02  </t>
  </si>
  <si>
    <t xml:space="preserve">02-12-01  </t>
  </si>
  <si>
    <t xml:space="preserve">02-12-02  </t>
  </si>
  <si>
    <t xml:space="preserve">02-12-04  </t>
  </si>
  <si>
    <t xml:space="preserve">04-15-01  </t>
  </si>
  <si>
    <t xml:space="preserve">02-13-01  </t>
  </si>
  <si>
    <t xml:space="preserve">02-13-02  </t>
  </si>
  <si>
    <t xml:space="preserve">02-13-04  </t>
  </si>
  <si>
    <t xml:space="preserve">04-17-01  </t>
  </si>
  <si>
    <t xml:space="preserve">06-05-01   </t>
  </si>
  <si>
    <t xml:space="preserve">06-05-02  </t>
  </si>
  <si>
    <t>Битумы нефтяные строительные изоляционные БНИ-IV-3, БНИ-IV, БНИ-V...</t>
  </si>
  <si>
    <t>Канаты пеньковые пропитанные...</t>
  </si>
  <si>
    <t>Керосин для технических целей марок КТ-1, КТ-2...</t>
  </si>
  <si>
    <t>Краски масляные земляные марки: МА-0115 мумия, сурик железный</t>
  </si>
  <si>
    <t>Лента стальная упаковочная, мягкая, нормальной точности 0,7х20-50 мм...</t>
  </si>
  <si>
    <t>Мастика клеящая морозостойкая битумно-масляная МБ-50...</t>
  </si>
  <si>
    <t>Мыло твердое хозяйственное 72%...</t>
  </si>
  <si>
    <t>Поковки из квадратных заготовок, масса: 1,8 кг</t>
  </si>
  <si>
    <t>Проволока сварочная легированная диаметром: 2 мм...</t>
  </si>
  <si>
    <t>Электроды диаметром: 5 мм Э42</t>
  </si>
  <si>
    <t>Брезент...</t>
  </si>
  <si>
    <t>Рогожа...</t>
  </si>
  <si>
    <t>Углекислый газ...</t>
  </si>
  <si>
    <t>Патроны для пристрелки</t>
  </si>
  <si>
    <t>Ткань мешочная...</t>
  </si>
  <si>
    <t>Бризол...</t>
  </si>
  <si>
    <t>Грунтовка битумная под полимерное или резиновое покрытие...</t>
  </si>
  <si>
    <t>Краски маркировочные МКЭ-4</t>
  </si>
  <si>
    <t>Краска</t>
  </si>
  <si>
    <t>Смазка ЗЭС</t>
  </si>
  <si>
    <t>Растворитель марки: Р-4...</t>
  </si>
  <si>
    <t>Растворитель марки: Р-5</t>
  </si>
  <si>
    <t>Лента поливинилхлоридная липкая толщиной 0,4 мм...</t>
  </si>
  <si>
    <t>Дюбели для пристрелки стальные</t>
  </si>
  <si>
    <t>Плиты из пенопласта полистирольного ПСБС-40...</t>
  </si>
  <si>
    <t>Шпалы из древесины хвойных пород длиной: 1500 мм для колеи 750 мм пропитанные, тип 2...</t>
  </si>
  <si>
    <t>Грунтовка: ГФ-021 красно-коричневая...</t>
  </si>
  <si>
    <t>Грунтовка: ФЛ-03К коричневая</t>
  </si>
  <si>
    <t>Клей фенолполивинилацетатный марки: БФ-2, БФ-2Н, сорт высший...</t>
  </si>
  <si>
    <t>Ксилол нефтяной марки А</t>
  </si>
  <si>
    <t>Лак БТ-577</t>
  </si>
  <si>
    <t>Эмаль ПФ-115 серая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</si>
  <si>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т...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</si>
  <si>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</si>
  <si>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Подкладки металлические</t>
  </si>
  <si>
    <t>Щиты: из досок толщиной 40 мм...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</si>
  <si>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отдельно...</t>
  </si>
  <si>
    <t>Горячекатаная арматурная сталь класса: А-I, А-II, А-III...</t>
  </si>
  <si>
    <t>Щебень из природного камня для строительных работ марка: 1000, фракция 40-70 мм...</t>
  </si>
  <si>
    <t>Вода...</t>
  </si>
  <si>
    <t>Вода водопроводная...</t>
  </si>
  <si>
    <t>Сталь угловая 100*100*8 мм</t>
  </si>
  <si>
    <t>Сталь угловая  100*100*8 мм</t>
  </si>
  <si>
    <t>Сталь листовая 6 мм...</t>
  </si>
  <si>
    <t>Сталь листовая 10 мм...</t>
  </si>
  <si>
    <t>Сталь листовая 14 мм...</t>
  </si>
  <si>
    <t>Доски обрезные 150 мм...</t>
  </si>
  <si>
    <t>Трубы стальные д-89*5 мм</t>
  </si>
  <si>
    <t>Трубы стальные электросварные д-273,6 мм...</t>
  </si>
  <si>
    <t>Трубы стальные электросварные д-720*9 мм  (0,096)...</t>
  </si>
  <si>
    <t>Наименование оборудования</t>
  </si>
  <si>
    <t>Общая стоимость оборудования</t>
  </si>
  <si>
    <t>2330/2015</t>
  </si>
  <si>
    <t>2331/2015</t>
  </si>
  <si>
    <t>2332/2015</t>
  </si>
  <si>
    <t>2333/2015</t>
  </si>
  <si>
    <t>2334/2015</t>
  </si>
  <si>
    <t>2335/2015</t>
  </si>
  <si>
    <t>2336/2015</t>
  </si>
  <si>
    <t>2337/2015</t>
  </si>
  <si>
    <t>2338/2015</t>
  </si>
  <si>
    <t>2339/2015</t>
  </si>
  <si>
    <t>2340/2015</t>
  </si>
  <si>
    <t>2341/2015</t>
  </si>
  <si>
    <t>2342/2015</t>
  </si>
  <si>
    <t>2343/2015</t>
  </si>
  <si>
    <t>2344/2015</t>
  </si>
  <si>
    <t>2345/2015</t>
  </si>
  <si>
    <t>2346/2015</t>
  </si>
  <si>
    <t>Блок гребенки БГ 20-100-4 (1597950/4,23)  4,2 тн</t>
  </si>
  <si>
    <t>Ограничители перенапряжения ОПН-6 (2 000\4,03)</t>
  </si>
  <si>
    <t>ПС-СЭЩ (тип К-112): Пункт АВР (383000/1,18/4,1)</t>
  </si>
  <si>
    <t>Стоимость подстанции ПКТПВР-6-0,4 кВ (625 229/2,99)</t>
  </si>
  <si>
    <t>Пункты распределительные ПР8501-1055-54 УЗ</t>
  </si>
  <si>
    <t>Ящики управления ЯУО 9602-3474 УЗ.1 с фотореле ФР-2</t>
  </si>
  <si>
    <t>Пост управления кнопочный КУ-91</t>
  </si>
  <si>
    <t>Контроллер СТМ-ZK 2</t>
  </si>
  <si>
    <t>Аккумуляторная батарея FNG21803 FIAMM</t>
  </si>
  <si>
    <t>Антенна направленная типа  Y3 VHF (M) Радиал</t>
  </si>
  <si>
    <t>Шкаф настенный SU высотой 10U с металлической дверью ZHFC</t>
  </si>
  <si>
    <t>Устройство для заземления кабеля  LMR-400UF KMT 11-P FIMO (7965/3.95)</t>
  </si>
  <si>
    <t>Приемо-передатчик Motorola GM 340 (17653/4,31)</t>
  </si>
  <si>
    <t>Блок питания GPN6145B (10130/4,31)</t>
  </si>
  <si>
    <t>Грозоразрядник GR-1 с уголком Радиал (2343/3,95)</t>
  </si>
  <si>
    <t>Контроллер ZTC-91</t>
  </si>
  <si>
    <t>Стоимость установки дозирования химреагентов УДХ 4/1-2,5/2 (1 700 000/4,1)  7,5 тн</t>
  </si>
  <si>
    <t>Емкость  ЕП 12,5-2000-1-3               (246 800/1,18/3,06) вес 2,68 тн</t>
  </si>
  <si>
    <t>0</t>
  </si>
  <si>
    <t>Перечень оборудования</t>
  </si>
  <si>
    <t>Установка "Мера-40-8-400            (2900000/3,55)  10 тн</t>
  </si>
  <si>
    <t xml:space="preserve">Трубы прямоугольные профильные 120*4 мм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</si>
  <si>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</si>
  <si>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</si>
  <si>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</si>
  <si>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</si>
  <si>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</si>
  <si>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</si>
  <si>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</si>
  <si>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</si>
  <si>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</si>
  <si>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</si>
  <si>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</si>
  <si>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</si>
  <si>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</si>
  <si>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</si>
  <si>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</si>
  <si>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</si>
  <si>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</si>
  <si>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</si>
  <si>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</si>
  <si>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8.1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</si>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</sst>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00000"/>
    <numFmt numFmtId="193" formatCode="#,##0.000000"/>
    <numFmt numFmtId="194" formatCode="#,##0.000"/>
    <numFmt numFmtId="195" formatCode="0.0"/>
  </numFmts>
  <fonts count="9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0"/>
      <color indexed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3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" fontId="14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7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812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6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9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3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3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9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9" xfId="908" applyNumberFormat="1" applyFont="1" applyFill="1" applyBorder="1" applyAlignment="1">
      <alignment horizontal="center" vertical="center" wrapText="1"/>
    </xf>
    <xf numFmtId="0" fontId="11" fillId="0" borderId="59" xfId="908" applyFont="1" applyFill="1" applyBorder="1" applyAlignment="1">
      <alignment horizontal="center" vertical="top"/>
    </xf>
    <xf numFmtId="0" fontId="68" fillId="0" borderId="59" xfId="908" applyFont="1" applyFill="1" applyBorder="1" applyAlignment="1">
      <alignment horizontal="center" vertical="top"/>
    </xf>
    <xf numFmtId="0" fontId="68" fillId="0" borderId="59" xfId="908" applyFont="1" applyFill="1" applyBorder="1" applyAlignment="1">
      <alignment vertical="top"/>
    </xf>
    <xf numFmtId="2" fontId="66" fillId="0" borderId="59" xfId="908" applyNumberFormat="1" applyFont="1" applyFill="1" applyBorder="1" applyAlignment="1">
      <alignment horizontal="center" vertical="top" wrapText="1"/>
    </xf>
    <xf numFmtId="0" fontId="11" fillId="0" borderId="65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9" xfId="908" applyFont="1" applyFill="1" applyBorder="1" applyAlignment="1">
      <alignment horizontal="center" vertical="top"/>
    </xf>
    <xf numFmtId="0" fontId="68" fillId="28" borderId="59" xfId="908" applyFont="1" applyFill="1" applyBorder="1" applyAlignment="1">
      <alignment vertical="top"/>
    </xf>
    <xf numFmtId="0" fontId="11" fillId="28" borderId="59" xfId="908" applyFont="1" applyFill="1" applyBorder="1" applyAlignment="1">
      <alignment horizontal="center" vertical="top"/>
    </xf>
    <xf numFmtId="2" fontId="66" fillId="28" borderId="59" xfId="908" applyNumberFormat="1" applyFont="1" applyFill="1" applyBorder="1" applyAlignment="1">
      <alignment horizontal="center" vertical="top" wrapText="1"/>
    </xf>
    <xf numFmtId="0" fontId="11" fillId="28" borderId="65" xfId="908" applyFont="1" applyFill="1" applyBorder="1" applyAlignment="1">
      <alignment horizontal="center" vertical="top"/>
    </xf>
    <xf numFmtId="0" fontId="68" fillId="28" borderId="62" xfId="908" applyFont="1" applyFill="1" applyBorder="1" applyAlignment="1">
      <alignment horizontal="center" vertical="top"/>
    </xf>
    <xf numFmtId="0" fontId="11" fillId="28" borderId="67" xfId="908" applyFont="1" applyFill="1" applyBorder="1" applyAlignment="1">
      <alignment horizontal="center" vertical="top"/>
    </xf>
    <xf numFmtId="3" fontId="66" fillId="0" borderId="60" xfId="908" applyNumberFormat="1" applyFont="1" applyFill="1" applyBorder="1" applyAlignment="1">
      <alignment horizontal="right" vertical="top" wrapText="1"/>
    </xf>
    <xf numFmtId="0" fontId="66" fillId="32" borderId="1" xfId="908" applyFont="1" applyFill="1" applyBorder="1"/>
    <xf numFmtId="4" fontId="66" fillId="32" borderId="54" xfId="908" applyNumberFormat="1" applyFont="1" applyFill="1" applyBorder="1" applyAlignment="1">
      <alignment vertical="top" wrapText="1"/>
    </xf>
    <xf numFmtId="2" fontId="66" fillId="32" borderId="1" xfId="908" applyNumberFormat="1" applyFont="1" applyFill="1" applyBorder="1" applyAlignment="1">
      <alignment horizontal="center" vertical="top" wrapText="1"/>
    </xf>
    <xf numFmtId="3" fontId="66" fillId="32" borderId="20" xfId="908" applyNumberFormat="1" applyFont="1" applyFill="1" applyBorder="1" applyAlignment="1">
      <alignment horizontal="right" vertical="top" wrapText="1"/>
    </xf>
    <xf numFmtId="3" fontId="66" fillId="32" borderId="50" xfId="908" applyNumberFormat="1" applyFont="1" applyFill="1" applyBorder="1" applyAlignment="1">
      <alignment horizontal="right" vertical="top" wrapText="1"/>
    </xf>
    <xf numFmtId="3" fontId="66" fillId="32" borderId="2" xfId="908" applyNumberFormat="1" applyFont="1" applyFill="1" applyBorder="1" applyAlignment="1">
      <alignment horizontal="right" vertical="top" wrapText="1"/>
    </xf>
    <xf numFmtId="3" fontId="66" fillId="32" borderId="66" xfId="908" applyNumberFormat="1" applyFont="1" applyFill="1" applyBorder="1" applyAlignment="1">
      <alignment horizontal="right" vertical="top" wrapText="1"/>
    </xf>
    <xf numFmtId="0" fontId="11" fillId="0" borderId="75" xfId="908" applyFont="1" applyBorder="1"/>
    <xf numFmtId="4" fontId="66" fillId="0" borderId="78" xfId="908" applyNumberFormat="1" applyFont="1" applyFill="1" applyBorder="1" applyAlignment="1">
      <alignment vertical="top" wrapText="1"/>
    </xf>
    <xf numFmtId="4" fontId="66" fillId="0" borderId="86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7" xfId="908" applyNumberFormat="1" applyFont="1" applyFill="1" applyBorder="1" applyAlignment="1">
      <alignment horizontal="right" vertical="top" wrapText="1"/>
    </xf>
    <xf numFmtId="4" fontId="66" fillId="0" borderId="79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6" fillId="0" borderId="77" xfId="908" applyNumberFormat="1" applyFont="1" applyFill="1" applyBorder="1" applyAlignment="1">
      <alignment vertical="top" wrapText="1"/>
    </xf>
    <xf numFmtId="4" fontId="70" fillId="0" borderId="86" xfId="908" applyNumberFormat="1" applyFont="1" applyFill="1" applyBorder="1" applyAlignment="1">
      <alignment vertical="top" wrapText="1"/>
    </xf>
    <xf numFmtId="4" fontId="70" fillId="0" borderId="76" xfId="908" applyNumberFormat="1" applyFont="1" applyFill="1" applyBorder="1" applyAlignment="1">
      <alignment vertical="top" wrapText="1"/>
    </xf>
    <xf numFmtId="4" fontId="70" fillId="0" borderId="76" xfId="908" applyNumberFormat="1" applyFont="1" applyFill="1" applyBorder="1" applyAlignment="1">
      <alignment horizontal="center" vertical="top" wrapText="1"/>
    </xf>
    <xf numFmtId="4" fontId="66" fillId="0" borderId="76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8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60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70" fillId="0" borderId="6" xfId="908" applyNumberFormat="1" applyFont="1" applyFill="1" applyBorder="1" applyAlignment="1">
      <alignment vertical="top" wrapText="1"/>
    </xf>
    <xf numFmtId="4" fontId="70" fillId="0" borderId="7" xfId="908" applyNumberFormat="1" applyFont="1" applyFill="1" applyBorder="1" applyAlignment="1">
      <alignment vertical="top" wrapText="1"/>
    </xf>
    <xf numFmtId="4" fontId="70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60" xfId="908" applyNumberFormat="1" applyFont="1" applyFill="1" applyBorder="1" applyAlignment="1">
      <alignment horizontal="center" vertical="center" wrapText="1"/>
    </xf>
    <xf numFmtId="3" fontId="11" fillId="0" borderId="60" xfId="908" applyNumberFormat="1" applyFont="1" applyBorder="1" applyAlignment="1">
      <alignment vertical="center"/>
    </xf>
    <xf numFmtId="0" fontId="11" fillId="0" borderId="60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1" fontId="66" fillId="0" borderId="60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70" fillId="0" borderId="7" xfId="908" applyFont="1" applyFill="1" applyBorder="1" applyAlignment="1">
      <alignment vertical="top" wrapText="1"/>
    </xf>
    <xf numFmtId="3" fontId="11" fillId="0" borderId="60" xfId="908" applyNumberFormat="1" applyFont="1" applyFill="1" applyBorder="1" applyAlignment="1">
      <alignment horizontal="center" vertical="center" wrapText="1"/>
    </xf>
    <xf numFmtId="4" fontId="11" fillId="0" borderId="60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4" fillId="0" borderId="7" xfId="908" applyNumberFormat="1" applyFont="1" applyFill="1" applyBorder="1" applyAlignment="1">
      <alignment horizontal="center" vertical="top" wrapText="1"/>
    </xf>
    <xf numFmtId="49" fontId="11" fillId="0" borderId="60" xfId="973" applyNumberFormat="1" applyFont="1" applyFill="1" applyBorder="1" applyAlignment="1">
      <alignment horizontal="left" vertical="top" wrapText="1"/>
    </xf>
    <xf numFmtId="3" fontId="68" fillId="31" borderId="60" xfId="908" applyNumberFormat="1" applyFont="1" applyFill="1" applyBorder="1" applyAlignment="1">
      <alignment horizontal="center" vertical="center" wrapText="1"/>
    </xf>
    <xf numFmtId="49" fontId="11" fillId="0" borderId="60" xfId="2240" applyNumberFormat="1" applyFont="1" applyBorder="1" applyAlignment="1">
      <alignment horizontal="left" vertical="center" wrapText="1"/>
    </xf>
    <xf numFmtId="0" fontId="11" fillId="0" borderId="6" xfId="2240" applyNumberFormat="1" applyFont="1" applyBorder="1" applyAlignment="1">
      <alignment horizontal="left" vertical="center" wrapText="1"/>
    </xf>
    <xf numFmtId="3" fontId="66" fillId="0" borderId="60" xfId="908" applyNumberFormat="1" applyFont="1" applyFill="1" applyBorder="1" applyAlignment="1">
      <alignment vertical="top" wrapText="1"/>
    </xf>
    <xf numFmtId="0" fontId="11" fillId="0" borderId="61" xfId="908" applyFont="1" applyBorder="1"/>
    <xf numFmtId="0" fontId="11" fillId="0" borderId="58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8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70" fillId="0" borderId="39" xfId="908" applyNumberFormat="1" applyFont="1" applyFill="1" applyBorder="1" applyAlignment="1">
      <alignment vertical="top" wrapText="1"/>
    </xf>
    <xf numFmtId="2" fontId="74" fillId="0" borderId="40" xfId="908" applyNumberFormat="1" applyFont="1" applyFill="1" applyBorder="1" applyAlignment="1">
      <alignment horizontal="center" vertical="top" wrapText="1"/>
    </xf>
    <xf numFmtId="4" fontId="70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0" fontId="11" fillId="0" borderId="74" xfId="908" applyFont="1" applyBorder="1"/>
    <xf numFmtId="4" fontId="66" fillId="16" borderId="87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3" fontId="66" fillId="16" borderId="87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6" fillId="16" borderId="91" xfId="908" applyNumberFormat="1" applyFont="1" applyFill="1" applyBorder="1" applyAlignment="1">
      <alignment vertical="top" wrapText="1"/>
    </xf>
    <xf numFmtId="4" fontId="66" fillId="16" borderId="92" xfId="908" applyNumberFormat="1" applyFont="1" applyFill="1" applyBorder="1" applyAlignment="1">
      <alignment vertical="top" wrapText="1"/>
    </xf>
    <xf numFmtId="4" fontId="70" fillId="16" borderId="88" xfId="908" applyNumberFormat="1" applyFont="1" applyFill="1" applyBorder="1" applyAlignment="1">
      <alignment vertical="top" wrapText="1"/>
    </xf>
    <xf numFmtId="4" fontId="70" fillId="16" borderId="91" xfId="908" applyNumberFormat="1" applyFont="1" applyFill="1" applyBorder="1" applyAlignment="1">
      <alignment vertical="top" wrapText="1"/>
    </xf>
    <xf numFmtId="4" fontId="70" fillId="16" borderId="91" xfId="908" applyNumberFormat="1" applyFont="1" applyFill="1" applyBorder="1" applyAlignment="1">
      <alignment horizontal="center" vertical="top" wrapText="1"/>
    </xf>
    <xf numFmtId="4" fontId="66" fillId="16" borderId="91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3" fontId="66" fillId="16" borderId="87" xfId="908" applyNumberFormat="1" applyFont="1" applyFill="1" applyBorder="1" applyAlignment="1">
      <alignment horizontal="center" vertical="top" wrapText="1"/>
    </xf>
    <xf numFmtId="0" fontId="66" fillId="16" borderId="93" xfId="976" applyFont="1" applyFill="1" applyBorder="1" applyAlignment="1">
      <alignment horizontal="left" vertical="top"/>
    </xf>
    <xf numFmtId="9" fontId="11" fillId="16" borderId="94" xfId="908" applyNumberFormat="1" applyFont="1" applyFill="1" applyBorder="1" applyAlignment="1">
      <alignment horizontal="center" vertical="top" wrapText="1"/>
    </xf>
    <xf numFmtId="9" fontId="66" fillId="16" borderId="95" xfId="2241" applyFont="1" applyFill="1" applyBorder="1" applyAlignment="1">
      <alignment horizontal="center" vertical="top" wrapText="1"/>
    </xf>
    <xf numFmtId="3" fontId="66" fillId="16" borderId="93" xfId="2241" applyNumberFormat="1" applyFont="1" applyFill="1" applyBorder="1" applyAlignment="1">
      <alignment horizontal="center" vertical="top" wrapText="1"/>
    </xf>
    <xf numFmtId="9" fontId="66" fillId="16" borderId="96" xfId="2241" applyFont="1" applyFill="1" applyBorder="1" applyAlignment="1">
      <alignment horizontal="center" vertical="top" wrapText="1"/>
    </xf>
    <xf numFmtId="9" fontId="66" fillId="16" borderId="94" xfId="2241" applyFont="1" applyFill="1" applyBorder="1" applyAlignment="1">
      <alignment horizontal="center" vertical="top" wrapText="1"/>
    </xf>
    <xf numFmtId="9" fontId="66" fillId="16" borderId="97" xfId="2241" applyFont="1" applyFill="1" applyBorder="1" applyAlignment="1">
      <alignment horizontal="center" vertical="top" wrapText="1"/>
    </xf>
    <xf numFmtId="9" fontId="70" fillId="16" borderId="98" xfId="2241" applyFont="1" applyFill="1" applyBorder="1" applyAlignment="1">
      <alignment horizontal="center" vertical="top" wrapText="1"/>
    </xf>
    <xf numFmtId="4" fontId="70" fillId="16" borderId="94" xfId="908" applyNumberFormat="1" applyFont="1" applyFill="1" applyBorder="1" applyAlignment="1">
      <alignment horizontal="center" vertical="top" wrapText="1"/>
    </xf>
    <xf numFmtId="2" fontId="74" fillId="16" borderId="94" xfId="908" applyNumberFormat="1" applyFont="1" applyFill="1" applyBorder="1" applyAlignment="1">
      <alignment horizontal="center" vertical="top" wrapText="1"/>
    </xf>
    <xf numFmtId="4" fontId="66" fillId="16" borderId="94" xfId="908" applyNumberFormat="1" applyFont="1" applyFill="1" applyBorder="1" applyAlignment="1">
      <alignment horizontal="center" vertical="top" wrapText="1"/>
    </xf>
    <xf numFmtId="4" fontId="66" fillId="16" borderId="95" xfId="908" applyNumberFormat="1" applyFont="1" applyFill="1" applyBorder="1" applyAlignment="1">
      <alignment horizontal="center" vertical="top" wrapText="1"/>
    </xf>
    <xf numFmtId="3" fontId="66" fillId="16" borderId="93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6" fillId="16" borderId="102" xfId="908" applyNumberFormat="1" applyFont="1" applyFill="1" applyBorder="1" applyAlignment="1">
      <alignment vertical="top" wrapText="1"/>
    </xf>
    <xf numFmtId="4" fontId="66" fillId="16" borderId="103" xfId="908" applyNumberFormat="1" applyFont="1" applyFill="1" applyBorder="1" applyAlignment="1">
      <alignment vertical="top" wrapText="1"/>
    </xf>
    <xf numFmtId="4" fontId="70" fillId="16" borderId="99" xfId="908" applyNumberFormat="1" applyFont="1" applyFill="1" applyBorder="1" applyAlignment="1">
      <alignment vertical="top" wrapText="1"/>
    </xf>
    <xf numFmtId="4" fontId="70" fillId="16" borderId="102" xfId="908" applyNumberFormat="1" applyFont="1" applyFill="1" applyBorder="1" applyAlignment="1">
      <alignment vertical="top" wrapText="1"/>
    </xf>
    <xf numFmtId="4" fontId="70" fillId="16" borderId="102" xfId="908" applyNumberFormat="1" applyFont="1" applyFill="1" applyBorder="1" applyAlignment="1">
      <alignment horizontal="center" vertical="top" wrapText="1"/>
    </xf>
    <xf numFmtId="4" fontId="66" fillId="16" borderId="102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60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60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6" fillId="16" borderId="6" xfId="908" applyNumberFormat="1" applyFont="1" applyFill="1" applyBorder="1" applyAlignment="1">
      <alignment vertical="top" wrapText="1"/>
    </xf>
    <xf numFmtId="4" fontId="76" fillId="16" borderId="7" xfId="908" applyNumberFormat="1" applyFont="1" applyFill="1" applyBorder="1" applyAlignment="1">
      <alignment vertical="top" wrapText="1"/>
    </xf>
    <xf numFmtId="4" fontId="76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60" xfId="908" applyNumberFormat="1" applyFont="1" applyFill="1" applyBorder="1" applyAlignment="1">
      <alignment horizontal="center" vertical="top" wrapText="1"/>
    </xf>
    <xf numFmtId="0" fontId="11" fillId="0" borderId="70" xfId="908" applyFont="1" applyBorder="1"/>
    <xf numFmtId="4" fontId="66" fillId="16" borderId="80" xfId="908" applyNumberFormat="1" applyFont="1" applyFill="1" applyBorder="1" applyAlignment="1">
      <alignment vertical="top" wrapText="1"/>
    </xf>
    <xf numFmtId="4" fontId="66" fillId="16" borderId="53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3" xfId="908" applyNumberFormat="1" applyFont="1" applyFill="1" applyBorder="1" applyAlignment="1">
      <alignment vertical="top" wrapText="1"/>
    </xf>
    <xf numFmtId="4" fontId="76" fillId="16" borderId="80" xfId="908" applyNumberFormat="1" applyFont="1" applyFill="1" applyBorder="1" applyAlignment="1">
      <alignment vertical="top" wrapText="1"/>
    </xf>
    <xf numFmtId="4" fontId="76" fillId="16" borderId="30" xfId="908" applyNumberFormat="1" applyFont="1" applyFill="1" applyBorder="1" applyAlignment="1">
      <alignment vertical="top" wrapText="1"/>
    </xf>
    <xf numFmtId="4" fontId="76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3" xfId="908" applyNumberFormat="1" applyFont="1" applyFill="1" applyBorder="1" applyAlignment="1">
      <alignment horizontal="center"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6" fillId="16" borderId="39" xfId="908" applyNumberFormat="1" applyFont="1" applyFill="1" applyBorder="1" applyAlignment="1">
      <alignment vertical="top" wrapText="1"/>
    </xf>
    <xf numFmtId="4" fontId="76" fillId="16" borderId="40" xfId="908" applyNumberFormat="1" applyFont="1" applyFill="1" applyBorder="1" applyAlignment="1">
      <alignment vertical="top" wrapText="1"/>
    </xf>
    <xf numFmtId="4" fontId="76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9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6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8" fillId="0" borderId="0" xfId="908" applyNumberFormat="1" applyFont="1" applyFill="1" applyBorder="1" applyAlignment="1">
      <alignment horizontal="center"/>
    </xf>
    <xf numFmtId="0" fontId="78" fillId="0" borderId="0" xfId="908" applyFont="1" applyFill="1" applyBorder="1"/>
    <xf numFmtId="0" fontId="78" fillId="0" borderId="0" xfId="908" applyFont="1"/>
    <xf numFmtId="0" fontId="11" fillId="0" borderId="47" xfId="908" applyFont="1" applyBorder="1"/>
    <xf numFmtId="0" fontId="78" fillId="0" borderId="0" xfId="908" applyFont="1" applyBorder="1"/>
    <xf numFmtId="1" fontId="76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5" fillId="0" borderId="3" xfId="976" applyFont="1" applyFill="1" applyBorder="1" applyAlignment="1">
      <alignment horizontal="left" vertical="top"/>
    </xf>
    <xf numFmtId="0" fontId="75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6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1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1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4" xfId="908" applyFont="1" applyFill="1" applyBorder="1" applyAlignment="1">
      <alignment horizontal="right"/>
    </xf>
    <xf numFmtId="3" fontId="66" fillId="0" borderId="15" xfId="908" applyNumberFormat="1" applyFont="1" applyFill="1" applyBorder="1" applyAlignment="1">
      <alignment horizontal="right" vertical="top" wrapText="1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2" borderId="20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8" fillId="28" borderId="0" xfId="908" applyFont="1" applyFill="1" applyBorder="1"/>
    <xf numFmtId="1" fontId="76" fillId="28" borderId="0" xfId="908" applyNumberFormat="1" applyFont="1" applyFill="1" applyBorder="1" applyAlignment="1">
      <alignment horizontal="center"/>
    </xf>
    <xf numFmtId="3" fontId="66" fillId="32" borderId="54" xfId="908" applyNumberFormat="1" applyFont="1" applyFill="1" applyBorder="1" applyAlignment="1">
      <alignment horizontal="right" vertical="top" wrapText="1"/>
    </xf>
    <xf numFmtId="0" fontId="36" fillId="0" borderId="0" xfId="2245" applyFont="1"/>
    <xf numFmtId="0" fontId="11" fillId="0" borderId="0" xfId="2245" applyFont="1"/>
    <xf numFmtId="0" fontId="66" fillId="0" borderId="0" xfId="2245" applyFont="1" applyFill="1" applyAlignment="1">
      <alignment horizontal="center" vertical="top"/>
    </xf>
    <xf numFmtId="0" fontId="69" fillId="28" borderId="85" xfId="2245" applyFont="1" applyFill="1" applyBorder="1" applyAlignment="1">
      <alignment horizontal="center"/>
    </xf>
    <xf numFmtId="0" fontId="11" fillId="28" borderId="83" xfId="2245" applyFont="1" applyFill="1" applyBorder="1" applyAlignment="1">
      <alignment horizontal="center"/>
    </xf>
    <xf numFmtId="1" fontId="11" fillId="0" borderId="52" xfId="975" quotePrefix="1" applyNumberFormat="1" applyFont="1" applyFill="1" applyBorder="1" applyAlignment="1" applyProtection="1">
      <alignment horizontal="center"/>
      <protection locked="0"/>
    </xf>
    <xf numFmtId="1" fontId="11" fillId="0" borderId="0" xfId="975" quotePrefix="1" applyNumberFormat="1" applyFont="1" applyFill="1" applyBorder="1" applyAlignment="1" applyProtection="1">
      <alignment horizontal="center"/>
      <protection locked="0"/>
    </xf>
    <xf numFmtId="1" fontId="11" fillId="28" borderId="32" xfId="975" quotePrefix="1" applyNumberFormat="1" applyFont="1" applyFill="1" applyBorder="1" applyAlignment="1" applyProtection="1">
      <alignment horizontal="center"/>
      <protection locked="0"/>
    </xf>
    <xf numFmtId="1" fontId="11" fillId="28" borderId="33" xfId="975" quotePrefix="1" applyNumberFormat="1" applyFont="1" applyFill="1" applyBorder="1" applyAlignment="1" applyProtection="1">
      <alignment horizontal="center"/>
      <protection locked="0"/>
    </xf>
    <xf numFmtId="1" fontId="11" fillId="28" borderId="82" xfId="975" quotePrefix="1" applyNumberFormat="1" applyFont="1" applyFill="1" applyBorder="1" applyAlignment="1" applyProtection="1">
      <alignment horizontal="center"/>
      <protection locked="0"/>
    </xf>
    <xf numFmtId="4" fontId="11" fillId="28" borderId="44" xfId="2245" applyNumberFormat="1" applyFont="1" applyFill="1" applyBorder="1" applyAlignment="1"/>
    <xf numFmtId="3" fontId="11" fillId="0" borderId="3" xfId="2245" applyNumberFormat="1" applyFont="1" applyBorder="1" applyAlignment="1">
      <alignment horizontal="center" vertical="center" wrapText="1"/>
    </xf>
    <xf numFmtId="3" fontId="11" fillId="28" borderId="4" xfId="2245" applyNumberFormat="1" applyFont="1" applyFill="1" applyBorder="1" applyAlignment="1">
      <alignment horizontal="center" vertical="center" wrapText="1"/>
    </xf>
    <xf numFmtId="3" fontId="11" fillId="28" borderId="4" xfId="2245" applyNumberFormat="1" applyFont="1" applyFill="1" applyBorder="1" applyAlignment="1">
      <alignment vertical="center"/>
    </xf>
    <xf numFmtId="3" fontId="11" fillId="28" borderId="43" xfId="2245" applyNumberFormat="1" applyFont="1" applyFill="1" applyBorder="1" applyAlignment="1">
      <alignment vertical="center"/>
    </xf>
    <xf numFmtId="3" fontId="11" fillId="28" borderId="57" xfId="2245" applyNumberFormat="1" applyFont="1" applyFill="1" applyBorder="1" applyAlignment="1">
      <alignment horizontal="right" vertical="center"/>
    </xf>
    <xf numFmtId="4" fontId="11" fillId="28" borderId="15" xfId="2245" applyNumberFormat="1" applyFont="1" applyFill="1" applyBorder="1" applyAlignment="1"/>
    <xf numFmtId="3" fontId="11" fillId="0" borderId="6" xfId="2245" applyNumberFormat="1" applyFont="1" applyBorder="1" applyAlignment="1">
      <alignment horizontal="center" vertical="center" wrapText="1"/>
    </xf>
    <xf numFmtId="3" fontId="11" fillId="28" borderId="7" xfId="2245" applyNumberFormat="1" applyFont="1" applyFill="1" applyBorder="1" applyAlignment="1">
      <alignment horizontal="center" vertical="center" wrapText="1"/>
    </xf>
    <xf numFmtId="3" fontId="11" fillId="28" borderId="7" xfId="2245" applyNumberFormat="1" applyFont="1" applyFill="1" applyBorder="1" applyAlignment="1">
      <alignment vertical="center"/>
    </xf>
    <xf numFmtId="3" fontId="11" fillId="28" borderId="27" xfId="2245" applyNumberFormat="1" applyFont="1" applyFill="1" applyBorder="1" applyAlignment="1">
      <alignment vertical="center"/>
    </xf>
    <xf numFmtId="3" fontId="11" fillId="28" borderId="60" xfId="2245" applyNumberFormat="1" applyFont="1" applyFill="1" applyBorder="1" applyAlignment="1">
      <alignment horizontal="right" vertical="center"/>
    </xf>
    <xf numFmtId="4" fontId="11" fillId="28" borderId="47" xfId="2245" applyNumberFormat="1" applyFont="1" applyFill="1" applyBorder="1" applyAlignment="1"/>
    <xf numFmtId="3" fontId="11" fillId="0" borderId="39" xfId="2245" applyNumberFormat="1" applyFont="1" applyBorder="1" applyAlignment="1">
      <alignment horizontal="center" vertical="center" wrapText="1"/>
    </xf>
    <xf numFmtId="3" fontId="11" fillId="28" borderId="40" xfId="2245" applyNumberFormat="1" applyFont="1" applyFill="1" applyBorder="1" applyAlignment="1">
      <alignment horizontal="center" vertical="center" wrapText="1"/>
    </xf>
    <xf numFmtId="4" fontId="66" fillId="0" borderId="20" xfId="2245" applyNumberFormat="1" applyFont="1" applyFill="1" applyBorder="1" applyAlignment="1">
      <alignment vertical="top" wrapText="1"/>
    </xf>
    <xf numFmtId="10" fontId="66" fillId="0" borderId="14" xfId="2245" applyNumberFormat="1" applyFont="1" applyFill="1" applyBorder="1" applyAlignment="1">
      <alignment horizontal="center" vertical="center" wrapText="1"/>
    </xf>
    <xf numFmtId="1" fontId="66" fillId="0" borderId="116" xfId="2245" applyNumberFormat="1" applyFont="1" applyFill="1" applyBorder="1" applyAlignment="1">
      <alignment vertical="top" wrapText="1"/>
    </xf>
    <xf numFmtId="10" fontId="66" fillId="0" borderId="117" xfId="2245" applyNumberFormat="1" applyFont="1" applyFill="1" applyBorder="1" applyAlignment="1">
      <alignment horizontal="center" vertical="center" wrapText="1"/>
    </xf>
    <xf numFmtId="0" fontId="11" fillId="0" borderId="114" xfId="2245" applyFont="1" applyBorder="1"/>
    <xf numFmtId="4" fontId="66" fillId="0" borderId="118" xfId="2245" applyNumberFormat="1" applyFont="1" applyFill="1" applyBorder="1" applyAlignment="1">
      <alignment vertical="top" wrapText="1"/>
    </xf>
    <xf numFmtId="4" fontId="66" fillId="0" borderId="119" xfId="2245" applyNumberFormat="1" applyFont="1" applyFill="1" applyBorder="1" applyAlignment="1">
      <alignment vertical="top" wrapText="1"/>
    </xf>
    <xf numFmtId="4" fontId="66" fillId="0" borderId="120" xfId="2245" applyNumberFormat="1" applyFont="1" applyFill="1" applyBorder="1" applyAlignment="1">
      <alignment horizontal="center" vertical="top" wrapText="1"/>
    </xf>
    <xf numFmtId="4" fontId="66" fillId="0" borderId="121" xfId="2245" applyNumberFormat="1" applyFont="1" applyFill="1" applyBorder="1" applyAlignment="1">
      <alignment horizontal="center" vertical="top" wrapText="1"/>
    </xf>
    <xf numFmtId="4" fontId="66" fillId="0" borderId="122" xfId="2245" applyNumberFormat="1" applyFont="1" applyFill="1" applyBorder="1" applyAlignment="1">
      <alignment horizontal="center" vertical="top" wrapText="1"/>
    </xf>
    <xf numFmtId="3" fontId="11" fillId="0" borderId="123" xfId="2245" applyNumberFormat="1" applyFont="1" applyFill="1" applyBorder="1" applyAlignment="1">
      <alignment horizontal="right" vertical="center" wrapText="1"/>
    </xf>
    <xf numFmtId="4" fontId="67" fillId="0" borderId="124" xfId="2245" applyNumberFormat="1" applyFont="1" applyFill="1" applyBorder="1" applyAlignment="1">
      <alignment vertical="top" wrapText="1"/>
    </xf>
    <xf numFmtId="10" fontId="66" fillId="0" borderId="125" xfId="2245" applyNumberFormat="1" applyFont="1" applyFill="1" applyBorder="1" applyAlignment="1">
      <alignment horizontal="center" vertical="center" wrapText="1"/>
    </xf>
    <xf numFmtId="10" fontId="66" fillId="0" borderId="120" xfId="2245" applyNumberFormat="1" applyFont="1" applyFill="1" applyBorder="1" applyAlignment="1">
      <alignment vertical="top" wrapText="1"/>
    </xf>
    <xf numFmtId="4" fontId="66" fillId="0" borderId="121" xfId="2245" applyNumberFormat="1" applyFont="1" applyFill="1" applyBorder="1" applyAlignment="1">
      <alignment vertical="top" wrapText="1"/>
    </xf>
    <xf numFmtId="4" fontId="66" fillId="0" borderId="126" xfId="2245" applyNumberFormat="1" applyFont="1" applyFill="1" applyBorder="1" applyAlignment="1">
      <alignment vertical="top" wrapText="1"/>
    </xf>
    <xf numFmtId="3" fontId="11" fillId="0" borderId="124" xfId="2245" applyNumberFormat="1" applyFont="1" applyFill="1" applyBorder="1" applyAlignment="1">
      <alignment horizontal="right" vertical="center" wrapText="1"/>
    </xf>
    <xf numFmtId="49" fontId="67" fillId="0" borderId="124" xfId="973" applyNumberFormat="1" applyFont="1" applyFill="1" applyBorder="1" applyAlignment="1">
      <alignment horizontal="left" vertical="top" wrapText="1"/>
    </xf>
    <xf numFmtId="10" fontId="66" fillId="0" borderId="125" xfId="973" applyNumberFormat="1" applyFont="1" applyFill="1" applyBorder="1" applyAlignment="1">
      <alignment horizontal="center" vertical="center" wrapText="1"/>
    </xf>
    <xf numFmtId="49" fontId="66" fillId="0" borderId="124" xfId="973" applyNumberFormat="1" applyFont="1" applyFill="1" applyBorder="1" applyAlignment="1">
      <alignment horizontal="left" vertical="top" wrapText="1"/>
    </xf>
    <xf numFmtId="10" fontId="66" fillId="0" borderId="125" xfId="973" applyNumberFormat="1" applyFont="1" applyFill="1" applyBorder="1" applyAlignment="1">
      <alignment horizontal="left" vertical="top" wrapText="1"/>
    </xf>
    <xf numFmtId="3" fontId="66" fillId="0" borderId="124" xfId="2245" applyNumberFormat="1" applyFont="1" applyFill="1" applyBorder="1" applyAlignment="1">
      <alignment horizontal="right" vertical="center" wrapText="1"/>
    </xf>
    <xf numFmtId="4" fontId="66" fillId="0" borderId="124" xfId="2245" applyNumberFormat="1" applyFont="1" applyFill="1" applyBorder="1" applyAlignment="1">
      <alignment vertical="top" wrapText="1"/>
    </xf>
    <xf numFmtId="10" fontId="66" fillId="0" borderId="125" xfId="2245" applyNumberFormat="1" applyFont="1" applyFill="1" applyBorder="1" applyAlignment="1">
      <alignment vertical="top" wrapText="1"/>
    </xf>
    <xf numFmtId="4" fontId="67" fillId="0" borderId="128" xfId="2245" applyNumberFormat="1" applyFont="1" applyFill="1" applyBorder="1" applyAlignment="1">
      <alignment vertical="top" wrapText="1"/>
    </xf>
    <xf numFmtId="10" fontId="66" fillId="0" borderId="129" xfId="2245" applyNumberFormat="1" applyFont="1" applyFill="1" applyBorder="1" applyAlignment="1">
      <alignment horizontal="center" vertical="center" wrapText="1"/>
    </xf>
    <xf numFmtId="10" fontId="66" fillId="0" borderId="110" xfId="2245" applyNumberFormat="1" applyFont="1" applyFill="1" applyBorder="1" applyAlignment="1">
      <alignment vertical="top" wrapText="1"/>
    </xf>
    <xf numFmtId="4" fontId="66" fillId="0" borderId="111" xfId="2245" applyNumberFormat="1" applyFont="1" applyFill="1" applyBorder="1" applyAlignment="1">
      <alignment vertical="top" wrapText="1"/>
    </xf>
    <xf numFmtId="4" fontId="66" fillId="0" borderId="130" xfId="2245" applyNumberFormat="1" applyFont="1" applyFill="1" applyBorder="1" applyAlignment="1">
      <alignment vertical="top" wrapText="1"/>
    </xf>
    <xf numFmtId="4" fontId="66" fillId="0" borderId="110" xfId="2245" applyNumberFormat="1" applyFont="1" applyFill="1" applyBorder="1" applyAlignment="1">
      <alignment horizontal="center" vertical="top" wrapText="1"/>
    </xf>
    <xf numFmtId="4" fontId="66" fillId="0" borderId="111" xfId="2245" applyNumberFormat="1" applyFont="1" applyFill="1" applyBorder="1" applyAlignment="1">
      <alignment horizontal="center" vertical="top" wrapText="1"/>
    </xf>
    <xf numFmtId="4" fontId="66" fillId="0" borderId="127" xfId="2245" applyNumberFormat="1" applyFont="1" applyFill="1" applyBorder="1" applyAlignment="1">
      <alignment horizontal="center" vertical="top" wrapText="1"/>
    </xf>
    <xf numFmtId="3" fontId="66" fillId="0" borderId="128" xfId="2245" applyNumberFormat="1" applyFont="1" applyFill="1" applyBorder="1" applyAlignment="1">
      <alignment horizontal="right" vertical="center" wrapText="1"/>
    </xf>
    <xf numFmtId="4" fontId="66" fillId="16" borderId="132" xfId="2245" applyNumberFormat="1" applyFont="1" applyFill="1" applyBorder="1" applyAlignment="1">
      <alignment vertical="top" wrapText="1"/>
    </xf>
    <xf numFmtId="4" fontId="66" fillId="16" borderId="133" xfId="2245" applyNumberFormat="1" applyFont="1" applyFill="1" applyBorder="1" applyAlignment="1">
      <alignment vertical="top" wrapText="1"/>
    </xf>
    <xf numFmtId="4" fontId="66" fillId="16" borderId="134" xfId="2245" applyNumberFormat="1" applyFont="1" applyFill="1" applyBorder="1" applyAlignment="1">
      <alignment vertical="top" wrapText="1"/>
    </xf>
    <xf numFmtId="4" fontId="66" fillId="16" borderId="135" xfId="2245" applyNumberFormat="1" applyFont="1" applyFill="1" applyBorder="1" applyAlignment="1">
      <alignment vertical="top" wrapText="1"/>
    </xf>
    <xf numFmtId="4" fontId="66" fillId="16" borderId="136" xfId="2245" applyNumberFormat="1" applyFont="1" applyFill="1" applyBorder="1" applyAlignment="1">
      <alignment vertical="top" wrapText="1"/>
    </xf>
    <xf numFmtId="4" fontId="66" fillId="16" borderId="134" xfId="2245" applyNumberFormat="1" applyFont="1" applyFill="1" applyBorder="1" applyAlignment="1">
      <alignment horizontal="center" vertical="top" wrapText="1"/>
    </xf>
    <xf numFmtId="4" fontId="66" fillId="16" borderId="135" xfId="2245" applyNumberFormat="1" applyFont="1" applyFill="1" applyBorder="1" applyAlignment="1">
      <alignment horizontal="center" vertical="top" wrapText="1"/>
    </xf>
    <xf numFmtId="4" fontId="66" fillId="16" borderId="137" xfId="2245" applyNumberFormat="1" applyFont="1" applyFill="1" applyBorder="1" applyAlignment="1">
      <alignment horizontal="center" vertical="top" wrapText="1"/>
    </xf>
    <xf numFmtId="3" fontId="66" fillId="16" borderId="132" xfId="2245" applyNumberFormat="1" applyFont="1" applyFill="1" applyBorder="1" applyAlignment="1">
      <alignment horizontal="right" vertical="top" wrapText="1"/>
    </xf>
    <xf numFmtId="0" fontId="66" fillId="16" borderId="116" xfId="976" applyFont="1" applyFill="1" applyBorder="1" applyAlignment="1">
      <alignment horizontal="left" vertical="top"/>
    </xf>
    <xf numFmtId="0" fontId="66" fillId="16" borderId="117" xfId="976" applyFont="1" applyFill="1" applyBorder="1" applyAlignment="1">
      <alignment horizontal="left" vertical="top"/>
    </xf>
    <xf numFmtId="10" fontId="66" fillId="33" borderId="114" xfId="2245" applyNumberFormat="1" applyFont="1" applyFill="1" applyBorder="1" applyAlignment="1">
      <alignment vertical="top" wrapText="1"/>
    </xf>
    <xf numFmtId="9" fontId="66" fillId="16" borderId="118" xfId="1015" applyFont="1" applyFill="1" applyBorder="1" applyAlignment="1">
      <alignment horizontal="center" vertical="top" wrapText="1"/>
    </xf>
    <xf numFmtId="9" fontId="66" fillId="16" borderId="119" xfId="1015" applyFont="1" applyFill="1" applyBorder="1" applyAlignment="1">
      <alignment horizontal="center" vertical="top" wrapText="1"/>
    </xf>
    <xf numFmtId="4" fontId="66" fillId="16" borderId="114" xfId="2245" applyNumberFormat="1" applyFont="1" applyFill="1" applyBorder="1" applyAlignment="1">
      <alignment horizontal="center" vertical="top" wrapText="1"/>
    </xf>
    <xf numFmtId="4" fontId="66" fillId="16" borderId="118" xfId="2245" applyNumberFormat="1" applyFont="1" applyFill="1" applyBorder="1" applyAlignment="1">
      <alignment horizontal="center" vertical="top" wrapText="1"/>
    </xf>
    <xf numFmtId="4" fontId="66" fillId="16" borderId="115" xfId="2245" applyNumberFormat="1" applyFont="1" applyFill="1" applyBorder="1" applyAlignment="1">
      <alignment horizontal="center" vertical="top" wrapText="1"/>
    </xf>
    <xf numFmtId="4" fontId="66" fillId="16" borderId="116" xfId="2245" applyNumberFormat="1" applyFont="1" applyFill="1" applyBorder="1" applyAlignment="1">
      <alignment horizontal="right" vertical="top" wrapText="1"/>
    </xf>
    <xf numFmtId="4" fontId="66" fillId="16" borderId="140" xfId="2245" applyNumberFormat="1" applyFont="1" applyFill="1" applyBorder="1" applyAlignment="1">
      <alignment vertical="top" wrapText="1"/>
    </xf>
    <xf numFmtId="4" fontId="66" fillId="16" borderId="141" xfId="2245" applyNumberFormat="1" applyFont="1" applyFill="1" applyBorder="1" applyAlignment="1">
      <alignment vertical="top" wrapText="1"/>
    </xf>
    <xf numFmtId="4" fontId="66" fillId="16" borderId="138" xfId="2245" applyNumberFormat="1" applyFont="1" applyFill="1" applyBorder="1" applyAlignment="1">
      <alignment vertical="top" wrapText="1"/>
    </xf>
    <xf numFmtId="4" fontId="66" fillId="16" borderId="112" xfId="2245" applyNumberFormat="1" applyFont="1" applyFill="1" applyBorder="1" applyAlignment="1">
      <alignment vertical="top" wrapText="1"/>
    </xf>
    <xf numFmtId="4" fontId="66" fillId="16" borderId="113" xfId="2245" applyNumberFormat="1" applyFont="1" applyFill="1" applyBorder="1" applyAlignment="1">
      <alignment vertical="top" wrapText="1"/>
    </xf>
    <xf numFmtId="4" fontId="66" fillId="16" borderId="138" xfId="2245" applyNumberFormat="1" applyFont="1" applyFill="1" applyBorder="1" applyAlignment="1">
      <alignment horizontal="center" vertical="top" wrapText="1"/>
    </xf>
    <xf numFmtId="4" fontId="66" fillId="16" borderId="112" xfId="2245" applyNumberFormat="1" applyFont="1" applyFill="1" applyBorder="1" applyAlignment="1">
      <alignment horizontal="center" vertical="top" wrapText="1"/>
    </xf>
    <xf numFmtId="4" fontId="66" fillId="16" borderId="139" xfId="2245" applyNumberFormat="1" applyFont="1" applyFill="1" applyBorder="1" applyAlignment="1">
      <alignment horizontal="center" vertical="top" wrapText="1"/>
    </xf>
    <xf numFmtId="4" fontId="66" fillId="16" borderId="140" xfId="2245" applyNumberFormat="1" applyFont="1" applyFill="1" applyBorder="1" applyAlignment="1">
      <alignment horizontal="right" vertical="top" wrapText="1"/>
    </xf>
    <xf numFmtId="0" fontId="11" fillId="0" borderId="0" xfId="2245" applyFont="1" applyBorder="1"/>
    <xf numFmtId="0" fontId="11" fillId="0" borderId="0" xfId="2245" applyFont="1" applyFill="1" applyBorder="1"/>
    <xf numFmtId="1" fontId="66" fillId="0" borderId="0" xfId="2245" applyNumberFormat="1" applyFont="1" applyFill="1" applyBorder="1" applyAlignment="1">
      <alignment horizontal="center"/>
    </xf>
    <xf numFmtId="1" fontId="66" fillId="0" borderId="0" xfId="2245" applyNumberFormat="1" applyFont="1" applyBorder="1" applyAlignment="1">
      <alignment horizontal="center"/>
    </xf>
    <xf numFmtId="0" fontId="66" fillId="0" borderId="68" xfId="976" applyFont="1" applyFill="1" applyBorder="1" applyAlignment="1">
      <alignment horizontal="center" vertical="top"/>
    </xf>
    <xf numFmtId="0" fontId="66" fillId="0" borderId="68" xfId="976" applyFont="1" applyFill="1" applyBorder="1" applyAlignment="1">
      <alignment horizontal="left" vertical="top"/>
    </xf>
    <xf numFmtId="1" fontId="66" fillId="0" borderId="69" xfId="2245" applyNumberFormat="1" applyFont="1" applyFill="1" applyBorder="1" applyAlignment="1">
      <alignment horizontal="center" vertical="top" wrapText="1"/>
    </xf>
    <xf numFmtId="1" fontId="83" fillId="0" borderId="0" xfId="2245" applyNumberFormat="1" applyFont="1" applyFill="1" applyBorder="1" applyAlignment="1">
      <alignment horizontal="center" vertical="top" wrapText="1"/>
    </xf>
    <xf numFmtId="0" fontId="66" fillId="0" borderId="4" xfId="976" applyFont="1" applyFill="1" applyBorder="1" applyAlignment="1">
      <alignment horizontal="left" vertical="top"/>
    </xf>
    <xf numFmtId="0" fontId="11" fillId="0" borderId="4" xfId="2245" applyFont="1" applyBorder="1" applyAlignment="1">
      <alignment horizontal="center"/>
    </xf>
    <xf numFmtId="1" fontId="83" fillId="0" borderId="0" xfId="2245" applyNumberFormat="1" applyFont="1" applyFill="1" applyBorder="1" applyAlignment="1">
      <alignment horizontal="center" vertical="center" wrapText="1"/>
    </xf>
    <xf numFmtId="1" fontId="66" fillId="0" borderId="0" xfId="2245" applyNumberFormat="1" applyFont="1" applyFill="1" applyBorder="1" applyAlignment="1">
      <alignment horizontal="center" vertical="center" wrapText="1"/>
    </xf>
    <xf numFmtId="0" fontId="66" fillId="0" borderId="7" xfId="976" applyFont="1" applyFill="1" applyBorder="1" applyAlignment="1">
      <alignment horizontal="left" vertical="top"/>
    </xf>
    <xf numFmtId="0" fontId="11" fillId="0" borderId="7" xfId="2245" applyFont="1" applyBorder="1" applyAlignment="1">
      <alignment horizontal="center"/>
    </xf>
    <xf numFmtId="189" fontId="66" fillId="0" borderId="8" xfId="2245" applyNumberFormat="1" applyFont="1" applyFill="1" applyBorder="1" applyAlignment="1">
      <alignment horizontal="center" vertical="center" wrapText="1"/>
    </xf>
    <xf numFmtId="188" fontId="83" fillId="0" borderId="0" xfId="2245" applyNumberFormat="1" applyFont="1" applyFill="1" applyBorder="1" applyAlignment="1">
      <alignment horizontal="center" vertical="center" wrapText="1"/>
    </xf>
    <xf numFmtId="2" fontId="66" fillId="0" borderId="0" xfId="2245" applyNumberFormat="1" applyFont="1" applyFill="1" applyBorder="1" applyAlignment="1">
      <alignment horizontal="center" vertical="center" wrapText="1"/>
    </xf>
    <xf numFmtId="192" fontId="66" fillId="0" borderId="0" xfId="2245" applyNumberFormat="1" applyFont="1" applyFill="1" applyBorder="1" applyAlignment="1">
      <alignment horizontal="center" vertical="center" wrapText="1"/>
    </xf>
    <xf numFmtId="4" fontId="66" fillId="0" borderId="0" xfId="2245" applyNumberFormat="1" applyFont="1" applyFill="1" applyBorder="1" applyAlignment="1">
      <alignment horizontal="center"/>
    </xf>
    <xf numFmtId="0" fontId="74" fillId="0" borderId="0" xfId="2245" applyFont="1" applyFill="1" applyBorder="1"/>
    <xf numFmtId="1" fontId="84" fillId="0" borderId="0" xfId="2245" applyNumberFormat="1" applyFont="1" applyFill="1" applyBorder="1" applyAlignment="1">
      <alignment horizontal="center"/>
    </xf>
    <xf numFmtId="49" fontId="66" fillId="0" borderId="7" xfId="973" applyNumberFormat="1" applyFont="1" applyFill="1" applyBorder="1" applyAlignment="1">
      <alignment horizontal="left" vertical="top" wrapText="1"/>
    </xf>
    <xf numFmtId="0" fontId="11" fillId="0" borderId="7" xfId="2245" applyFont="1" applyBorder="1"/>
    <xf numFmtId="188" fontId="66" fillId="0" borderId="8" xfId="2245" applyNumberFormat="1" applyFont="1" applyBorder="1" applyAlignment="1">
      <alignment horizontal="center" vertical="center"/>
    </xf>
    <xf numFmtId="0" fontId="85" fillId="0" borderId="0" xfId="2245" applyFont="1"/>
    <xf numFmtId="0" fontId="11" fillId="0" borderId="40" xfId="2245" applyFont="1" applyBorder="1"/>
    <xf numFmtId="0" fontId="11" fillId="0" borderId="40" xfId="2245" applyFont="1" applyBorder="1" applyAlignment="1">
      <alignment horizontal="center"/>
    </xf>
    <xf numFmtId="188" fontId="66" fillId="0" borderId="41" xfId="2245" applyNumberFormat="1" applyFont="1" applyBorder="1" applyAlignment="1">
      <alignment horizontal="center" vertical="center"/>
    </xf>
    <xf numFmtId="0" fontId="66" fillId="0" borderId="0" xfId="2245" applyFont="1" applyBorder="1"/>
    <xf numFmtId="0" fontId="85" fillId="28" borderId="0" xfId="2245" applyFont="1" applyFill="1" applyBorder="1"/>
    <xf numFmtId="0" fontId="86" fillId="0" borderId="0" xfId="2245" applyFont="1" applyBorder="1" applyAlignment="1">
      <alignment vertical="center"/>
    </xf>
    <xf numFmtId="0" fontId="11" fillId="0" borderId="0" xfId="2245" applyFont="1" applyBorder="1" applyAlignment="1">
      <alignment horizontal="center"/>
    </xf>
    <xf numFmtId="0" fontId="87" fillId="28" borderId="0" xfId="2245" applyFont="1" applyFill="1" applyBorder="1"/>
    <xf numFmtId="193" fontId="87" fillId="28" borderId="0" xfId="2245" applyNumberFormat="1" applyFont="1" applyFill="1" applyBorder="1"/>
    <xf numFmtId="4" fontId="66" fillId="0" borderId="10" xfId="2245" applyNumberFormat="1" applyFont="1" applyFill="1" applyBorder="1" applyAlignment="1">
      <alignment vertical="top" wrapText="1"/>
    </xf>
    <xf numFmtId="0" fontId="11" fillId="0" borderId="10" xfId="2245" applyFont="1" applyBorder="1"/>
    <xf numFmtId="0" fontId="11" fillId="0" borderId="10" xfId="2245" applyFont="1" applyBorder="1" applyAlignment="1">
      <alignment horizontal="center"/>
    </xf>
    <xf numFmtId="188" fontId="66" fillId="0" borderId="81" xfId="2245" applyNumberFormat="1" applyFont="1" applyBorder="1" applyAlignment="1">
      <alignment horizontal="center" vertical="center"/>
    </xf>
    <xf numFmtId="49" fontId="66" fillId="0" borderId="40" xfId="973" applyNumberFormat="1" applyFont="1" applyFill="1" applyBorder="1" applyAlignment="1">
      <alignment horizontal="left" vertical="top" wrapText="1"/>
    </xf>
    <xf numFmtId="4" fontId="11" fillId="28" borderId="11" xfId="2245" applyNumberFormat="1" applyFont="1" applyFill="1" applyBorder="1" applyAlignment="1"/>
    <xf numFmtId="4" fontId="11" fillId="28" borderId="43" xfId="2245" applyNumberFormat="1" applyFont="1" applyFill="1" applyBorder="1" applyAlignment="1">
      <alignment horizontal="center" vertical="center" wrapText="1"/>
    </xf>
    <xf numFmtId="4" fontId="11" fillId="28" borderId="27" xfId="2245" applyNumberFormat="1" applyFont="1" applyFill="1" applyBorder="1" applyAlignment="1">
      <alignment horizontal="center" vertical="center" wrapText="1"/>
    </xf>
    <xf numFmtId="4" fontId="11" fillId="28" borderId="51" xfId="2245" applyNumberFormat="1" applyFont="1" applyFill="1" applyBorder="1" applyAlignment="1">
      <alignment horizontal="center" vertical="center" wrapText="1"/>
    </xf>
    <xf numFmtId="3" fontId="11" fillId="28" borderId="3" xfId="2245" applyNumberFormat="1" applyFont="1" applyFill="1" applyBorder="1" applyAlignment="1">
      <alignment vertical="center"/>
    </xf>
    <xf numFmtId="3" fontId="11" fillId="28" borderId="6" xfId="2245" applyNumberFormat="1" applyFont="1" applyFill="1" applyBorder="1" applyAlignment="1">
      <alignment vertical="center"/>
    </xf>
    <xf numFmtId="3" fontId="11" fillId="28" borderId="39" xfId="2245" applyNumberFormat="1" applyFont="1" applyFill="1" applyBorder="1" applyAlignment="1">
      <alignment vertical="center"/>
    </xf>
    <xf numFmtId="3" fontId="11" fillId="28" borderId="40" xfId="2245" applyNumberFormat="1" applyFont="1" applyFill="1" applyBorder="1" applyAlignment="1">
      <alignment vertical="center"/>
    </xf>
    <xf numFmtId="3" fontId="11" fillId="28" borderId="51" xfId="2245" applyNumberFormat="1" applyFont="1" applyFill="1" applyBorder="1" applyAlignment="1">
      <alignment vertical="center"/>
    </xf>
    <xf numFmtId="3" fontId="11" fillId="28" borderId="58" xfId="2245" applyNumberFormat="1" applyFont="1" applyFill="1" applyBorder="1" applyAlignment="1">
      <alignment horizontal="right" vertical="center"/>
    </xf>
    <xf numFmtId="10" fontId="66" fillId="0" borderId="8" xfId="2245" applyNumberFormat="1" applyFont="1" applyFill="1" applyBorder="1" applyAlignment="1">
      <alignment horizontal="center" vertical="center"/>
    </xf>
    <xf numFmtId="2" fontId="66" fillId="0" borderId="5" xfId="2245" applyNumberFormat="1" applyFont="1" applyFill="1" applyBorder="1" applyAlignment="1">
      <alignment horizontal="center" vertical="center" wrapText="1"/>
    </xf>
    <xf numFmtId="3" fontId="66" fillId="0" borderId="9" xfId="2245" applyNumberFormat="1" applyFont="1" applyFill="1" applyBorder="1" applyAlignment="1">
      <alignment horizontal="center" vertical="center" wrapText="1"/>
    </xf>
    <xf numFmtId="3" fontId="66" fillId="0" borderId="10" xfId="2245" applyNumberFormat="1" applyFont="1" applyFill="1" applyBorder="1" applyAlignment="1">
      <alignment horizontal="center" vertical="center" wrapText="1"/>
    </xf>
    <xf numFmtId="4" fontId="66" fillId="0" borderId="56" xfId="2245" applyNumberFormat="1" applyFont="1" applyFill="1" applyBorder="1" applyAlignment="1">
      <alignment horizontal="center" vertical="center" wrapText="1"/>
    </xf>
    <xf numFmtId="0" fontId="66" fillId="31" borderId="0" xfId="908" applyFont="1" applyFill="1" applyAlignment="1">
      <alignment vertical="top"/>
    </xf>
    <xf numFmtId="0" fontId="66" fillId="31" borderId="62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70" fillId="0" borderId="59" xfId="908" applyNumberFormat="1" applyFont="1" applyFill="1" applyBorder="1" applyAlignment="1">
      <alignment vertical="center" wrapText="1"/>
    </xf>
    <xf numFmtId="3" fontId="70" fillId="0" borderId="59" xfId="908" applyNumberFormat="1" applyFont="1" applyFill="1" applyBorder="1" applyAlignment="1">
      <alignment horizontal="center" vertical="center" wrapText="1"/>
    </xf>
    <xf numFmtId="3" fontId="66" fillId="28" borderId="1" xfId="2245" applyNumberFormat="1" applyFont="1" applyFill="1" applyBorder="1" applyAlignment="1">
      <alignment vertical="center"/>
    </xf>
    <xf numFmtId="3" fontId="66" fillId="28" borderId="2" xfId="2245" applyNumberFormat="1" applyFont="1" applyFill="1" applyBorder="1" applyAlignment="1">
      <alignment vertical="center"/>
    </xf>
    <xf numFmtId="3" fontId="66" fillId="28" borderId="54" xfId="2245" applyNumberFormat="1" applyFont="1" applyFill="1" applyBorder="1" applyAlignment="1">
      <alignment vertical="center"/>
    </xf>
    <xf numFmtId="3" fontId="66" fillId="28" borderId="20" xfId="2245" applyNumberFormat="1" applyFont="1" applyFill="1" applyBorder="1" applyAlignment="1">
      <alignment horizontal="right" vertical="center"/>
    </xf>
    <xf numFmtId="3" fontId="68" fillId="31" borderId="3" xfId="908" applyNumberFormat="1" applyFont="1" applyFill="1" applyBorder="1" applyAlignment="1">
      <alignment horizontal="right" vertical="center" wrapText="1"/>
    </xf>
    <xf numFmtId="0" fontId="68" fillId="31" borderId="4" xfId="1567" applyFont="1" applyFill="1" applyBorder="1" applyAlignment="1">
      <alignment horizontal="right" vertical="center" wrapText="1"/>
    </xf>
    <xf numFmtId="3" fontId="68" fillId="31" borderId="4" xfId="908" applyNumberFormat="1" applyFont="1" applyFill="1" applyBorder="1" applyAlignment="1">
      <alignment horizontal="right" vertical="center" wrapText="1"/>
    </xf>
    <xf numFmtId="0" fontId="68" fillId="31" borderId="5" xfId="1567" applyFont="1" applyFill="1" applyBorder="1" applyAlignment="1">
      <alignment horizontal="right" vertical="center" wrapText="1"/>
    </xf>
    <xf numFmtId="3" fontId="68" fillId="31" borderId="6" xfId="908" applyNumberFormat="1" applyFont="1" applyFill="1" applyBorder="1" applyAlignment="1">
      <alignment horizontal="right" vertical="center" wrapText="1"/>
    </xf>
    <xf numFmtId="3" fontId="68" fillId="31" borderId="7" xfId="908" applyNumberFormat="1" applyFont="1" applyFill="1" applyBorder="1" applyAlignment="1">
      <alignment horizontal="right" vertical="center" wrapText="1"/>
    </xf>
    <xf numFmtId="3" fontId="68" fillId="31" borderId="8" xfId="908" applyNumberFormat="1" applyFont="1" applyFill="1" applyBorder="1" applyAlignment="1">
      <alignment horizontal="right" vertical="center" wrapText="1"/>
    </xf>
    <xf numFmtId="3" fontId="66" fillId="0" borderId="11" xfId="908" applyNumberFormat="1" applyFont="1" applyFill="1" applyBorder="1" applyAlignment="1">
      <alignment horizontal="right" vertical="center" wrapText="1"/>
    </xf>
    <xf numFmtId="3" fontId="67" fillId="31" borderId="3" xfId="908" applyNumberFormat="1" applyFont="1" applyFill="1" applyBorder="1" applyAlignment="1">
      <alignment horizontal="right" vertical="center" wrapText="1"/>
    </xf>
    <xf numFmtId="3" fontId="67" fillId="31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7" xfId="908" applyNumberFormat="1" applyFont="1" applyFill="1" applyBorder="1" applyAlignment="1">
      <alignment horizontal="center" vertical="center" wrapText="1"/>
    </xf>
    <xf numFmtId="3" fontId="67" fillId="31" borderId="6" xfId="908" applyNumberFormat="1" applyFont="1" applyFill="1" applyBorder="1" applyAlignment="1">
      <alignment horizontal="right" vertical="center" wrapText="1"/>
    </xf>
    <xf numFmtId="3" fontId="67" fillId="31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3" fontId="66" fillId="28" borderId="27" xfId="908" applyNumberFormat="1" applyFont="1" applyFill="1" applyBorder="1" applyAlignment="1">
      <alignment horizontal="right" vertical="center" wrapText="1"/>
    </xf>
    <xf numFmtId="49" fontId="66" fillId="31" borderId="62" xfId="908" applyNumberFormat="1" applyFont="1" applyFill="1" applyBorder="1" applyAlignment="1">
      <alignment vertical="top"/>
    </xf>
    <xf numFmtId="49" fontId="88" fillId="25" borderId="55" xfId="0" applyNumberFormat="1" applyFont="1" applyFill="1" applyBorder="1" applyAlignment="1">
      <alignment horizontal="center" vertical="center" wrapText="1" shrinkToFit="1"/>
    </xf>
    <xf numFmtId="0" fontId="88" fillId="25" borderId="57" xfId="0" applyFont="1" applyFill="1" applyBorder="1" applyAlignment="1">
      <alignment horizontal="left" vertical="center" wrapText="1" shrinkToFit="1"/>
    </xf>
    <xf numFmtId="49" fontId="88" fillId="25" borderId="31" xfId="0" applyNumberFormat="1" applyFont="1" applyFill="1" applyBorder="1" applyAlignment="1">
      <alignment horizontal="center" vertical="center" wrapText="1" shrinkToFit="1"/>
    </xf>
    <xf numFmtId="0" fontId="88" fillId="25" borderId="60" xfId="0" applyFont="1" applyFill="1" applyBorder="1" applyAlignment="1">
      <alignment horizontal="left" vertical="center" wrapText="1" shrinkToFit="1"/>
    </xf>
    <xf numFmtId="4" fontId="88" fillId="28" borderId="60" xfId="908" applyNumberFormat="1" applyFont="1" applyFill="1" applyBorder="1" applyAlignment="1">
      <alignment horizontal="left" vertical="center" wrapText="1"/>
    </xf>
    <xf numFmtId="2" fontId="68" fillId="31" borderId="4" xfId="908" applyNumberFormat="1" applyFont="1" applyFill="1" applyBorder="1" applyAlignment="1">
      <alignment horizontal="right" vertical="center" wrapText="1"/>
    </xf>
    <xf numFmtId="2" fontId="68" fillId="31" borderId="7" xfId="908" applyNumberFormat="1" applyFont="1" applyFill="1" applyBorder="1" applyAlignment="1">
      <alignment horizontal="right" vertical="center" wrapText="1"/>
    </xf>
    <xf numFmtId="3" fontId="68" fillId="31" borderId="6" xfId="908" applyNumberFormat="1" applyFont="1" applyFill="1" applyBorder="1" applyAlignment="1">
      <alignment horizontal="right" vertical="top" wrapText="1"/>
    </xf>
    <xf numFmtId="3" fontId="68" fillId="31" borderId="7" xfId="908" applyNumberFormat="1" applyFont="1" applyFill="1" applyBorder="1" applyAlignment="1">
      <alignment horizontal="right" vertical="top" wrapText="1"/>
    </xf>
    <xf numFmtId="3" fontId="68" fillId="31" borderId="8" xfId="908" applyNumberFormat="1" applyFont="1" applyFill="1" applyBorder="1" applyAlignment="1">
      <alignment horizontal="right" vertical="top" wrapText="1"/>
    </xf>
    <xf numFmtId="3" fontId="68" fillId="31" borderId="80" xfId="908" applyNumberFormat="1" applyFont="1" applyFill="1" applyBorder="1" applyAlignment="1">
      <alignment horizontal="right" vertical="top" wrapText="1"/>
    </xf>
    <xf numFmtId="3" fontId="68" fillId="31" borderId="30" xfId="908" applyNumberFormat="1" applyFont="1" applyFill="1" applyBorder="1" applyAlignment="1">
      <alignment horizontal="right" vertical="top" wrapText="1"/>
    </xf>
    <xf numFmtId="3" fontId="68" fillId="31" borderId="73" xfId="908" applyNumberFormat="1" applyFont="1" applyFill="1" applyBorder="1" applyAlignment="1">
      <alignment horizontal="right" vertical="top" wrapText="1"/>
    </xf>
    <xf numFmtId="4" fontId="68" fillId="31" borderId="7" xfId="908" applyNumberFormat="1" applyFont="1" applyFill="1" applyBorder="1" applyAlignment="1">
      <alignment horizontal="right" vertical="top" wrapText="1"/>
    </xf>
    <xf numFmtId="4" fontId="68" fillId="31" borderId="30" xfId="908" applyNumberFormat="1" applyFont="1" applyFill="1" applyBorder="1" applyAlignment="1">
      <alignment horizontal="right" vertical="top" wrapText="1"/>
    </xf>
    <xf numFmtId="4" fontId="66" fillId="32" borderId="2" xfId="908" applyNumberFormat="1" applyFont="1" applyFill="1" applyBorder="1" applyAlignment="1">
      <alignment horizontal="right" vertical="top" wrapText="1"/>
    </xf>
    <xf numFmtId="3" fontId="81" fillId="0" borderId="85" xfId="1568" applyNumberFormat="1" applyFont="1" applyFill="1" applyBorder="1" applyAlignment="1">
      <alignment horizontal="left" vertical="center" wrapText="1"/>
    </xf>
    <xf numFmtId="3" fontId="81" fillId="0" borderId="142" xfId="1568" applyNumberFormat="1" applyFont="1" applyFill="1" applyBorder="1" applyAlignment="1">
      <alignment horizontal="left" vertical="center" wrapText="1"/>
    </xf>
    <xf numFmtId="3" fontId="81" fillId="0" borderId="84" xfId="1568" applyNumberFormat="1" applyFont="1" applyFill="1" applyBorder="1" applyAlignment="1">
      <alignment horizontal="left" vertical="center" wrapText="1"/>
    </xf>
    <xf numFmtId="3" fontId="81" fillId="0" borderId="83" xfId="1568" applyNumberFormat="1" applyFont="1" applyFill="1" applyBorder="1" applyAlignment="1">
      <alignment horizontal="left" vertical="center" wrapText="1"/>
    </xf>
    <xf numFmtId="4" fontId="11" fillId="0" borderId="0" xfId="908" applyNumberFormat="1" applyFont="1"/>
    <xf numFmtId="0" fontId="89" fillId="0" borderId="39" xfId="0" applyNumberFormat="1" applyFont="1" applyFill="1" applyBorder="1" applyAlignment="1">
      <alignment horizontal="center" vertical="center" wrapText="1"/>
    </xf>
    <xf numFmtId="0" fontId="89" fillId="0" borderId="40" xfId="0" applyNumberFormat="1" applyFont="1" applyFill="1" applyBorder="1" applyAlignment="1">
      <alignment horizontal="center" vertical="center" wrapText="1"/>
    </xf>
    <xf numFmtId="0" fontId="89" fillId="0" borderId="41" xfId="0" applyNumberFormat="1" applyFont="1" applyFill="1" applyBorder="1" applyAlignment="1">
      <alignment horizontal="center" vertical="center" wrapText="1"/>
    </xf>
    <xf numFmtId="0" fontId="89" fillId="0" borderId="6" xfId="0" applyFont="1" applyBorder="1" applyAlignment="1">
      <alignment horizontal="center" vertical="center"/>
    </xf>
    <xf numFmtId="0" fontId="89" fillId="31" borderId="27" xfId="0" applyFont="1" applyFill="1" applyBorder="1" applyAlignment="1">
      <alignment horizontal="right" vertical="center"/>
    </xf>
    <xf numFmtId="0" fontId="89" fillId="0" borderId="6" xfId="0" applyFont="1" applyBorder="1" applyAlignment="1">
      <alignment horizontal="center" vertical="center" wrapText="1"/>
    </xf>
    <xf numFmtId="0" fontId="89" fillId="0" borderId="7" xfId="0" applyFont="1" applyBorder="1" applyAlignment="1">
      <alignment vertical="center"/>
    </xf>
    <xf numFmtId="0" fontId="89" fillId="31" borderId="8" xfId="0" applyFont="1" applyFill="1" applyBorder="1" applyAlignment="1">
      <alignment vertical="center"/>
    </xf>
    <xf numFmtId="0" fontId="89" fillId="0" borderId="1" xfId="0" applyFont="1" applyBorder="1" applyAlignment="1">
      <alignment horizontal="center" vertical="center"/>
    </xf>
    <xf numFmtId="0" fontId="90" fillId="0" borderId="1" xfId="0" applyFont="1" applyBorder="1" applyAlignment="1">
      <alignment vertical="center"/>
    </xf>
    <xf numFmtId="0" fontId="90" fillId="0" borderId="2" xfId="0" applyFont="1" applyBorder="1" applyAlignment="1">
      <alignment vertical="center"/>
    </xf>
    <xf numFmtId="3" fontId="90" fillId="31" borderId="54" xfId="0" applyNumberFormat="1" applyFont="1" applyFill="1" applyBorder="1" applyAlignment="1">
      <alignment vertical="center"/>
    </xf>
    <xf numFmtId="3" fontId="90" fillId="31" borderId="66" xfId="0" applyNumberFormat="1" applyFont="1" applyFill="1" applyBorder="1" applyAlignment="1">
      <alignment vertical="center"/>
    </xf>
    <xf numFmtId="0" fontId="89" fillId="0" borderId="0" xfId="0" applyNumberFormat="1" applyFont="1" applyAlignment="1">
      <alignment horizontal="center" vertical="center"/>
    </xf>
    <xf numFmtId="0" fontId="89" fillId="0" borderId="0" xfId="0" applyFont="1" applyAlignment="1">
      <alignment horizontal="right" vertical="center"/>
    </xf>
    <xf numFmtId="0" fontId="89" fillId="0" borderId="0" xfId="0" applyFont="1" applyAlignment="1">
      <alignment vertical="center"/>
    </xf>
    <xf numFmtId="49" fontId="89" fillId="0" borderId="0" xfId="0" applyNumberFormat="1" applyFont="1" applyAlignment="1">
      <alignment horizontal="right" vertical="center"/>
    </xf>
    <xf numFmtId="0" fontId="89" fillId="0" borderId="0" xfId="0" applyNumberFormat="1" applyFont="1" applyAlignment="1">
      <alignment horizontal="left" vertical="center"/>
    </xf>
    <xf numFmtId="49" fontId="89" fillId="0" borderId="0" xfId="0" applyNumberFormat="1" applyFont="1" applyAlignment="1">
      <alignment horizontal="center" vertical="center"/>
    </xf>
    <xf numFmtId="0" fontId="89" fillId="0" borderId="0" xfId="0" applyNumberFormat="1" applyFont="1" applyAlignment="1">
      <alignment horizontal="right" vertical="center" wrapText="1"/>
    </xf>
    <xf numFmtId="0" fontId="89" fillId="0" borderId="0" xfId="0" applyFont="1" applyAlignment="1">
      <alignment horizontal="center" vertical="center"/>
    </xf>
    <xf numFmtId="49" fontId="89" fillId="0" borderId="11" xfId="0" applyNumberFormat="1" applyFont="1" applyBorder="1" applyAlignment="1">
      <alignment horizontal="left" vertical="center"/>
    </xf>
    <xf numFmtId="0" fontId="89" fillId="0" borderId="11" xfId="0" applyFont="1" applyBorder="1" applyAlignment="1">
      <alignment vertical="center"/>
    </xf>
    <xf numFmtId="0" fontId="89" fillId="0" borderId="11" xfId="0" applyNumberFormat="1" applyFont="1" applyBorder="1" applyAlignment="1">
      <alignment horizontal="right" vertical="center" wrapText="1"/>
    </xf>
    <xf numFmtId="0" fontId="89" fillId="0" borderId="11" xfId="0" applyNumberFormat="1" applyFont="1" applyBorder="1" applyAlignment="1">
      <alignment horizontal="right" vertical="center"/>
    </xf>
    <xf numFmtId="49" fontId="89" fillId="0" borderId="0" xfId="0" applyNumberFormat="1" applyFont="1" applyAlignment="1">
      <alignment horizontal="left" vertical="center"/>
    </xf>
    <xf numFmtId="0" fontId="89" fillId="0" borderId="0" xfId="0" applyNumberFormat="1" applyFont="1" applyAlignment="1">
      <alignment horizontal="right" vertical="center"/>
    </xf>
    <xf numFmtId="0" fontId="89" fillId="0" borderId="0" xfId="0" applyFont="1" applyBorder="1" applyAlignment="1">
      <alignment horizontal="right" vertical="center"/>
    </xf>
    <xf numFmtId="0" fontId="89" fillId="0" borderId="0" xfId="0" applyFont="1" applyAlignment="1">
      <alignment horizontal="left" vertical="center"/>
    </xf>
    <xf numFmtId="0" fontId="89" fillId="0" borderId="0" xfId="0" applyFont="1" applyAlignment="1">
      <alignment horizontal="center" vertical="center" wrapText="1"/>
    </xf>
    <xf numFmtId="0" fontId="91" fillId="0" borderId="0" xfId="0" applyFont="1" applyAlignment="1">
      <alignment horizontal="right" vertical="center"/>
    </xf>
    <xf numFmtId="0" fontId="90" fillId="0" borderId="0" xfId="0" applyFont="1" applyAlignment="1">
      <alignment horizontal="right" vertical="center"/>
    </xf>
    <xf numFmtId="0" fontId="90" fillId="0" borderId="0" xfId="0" applyFont="1" applyAlignment="1">
      <alignment horizontal="right" vertical="center" wrapText="1"/>
    </xf>
    <xf numFmtId="0" fontId="89" fillId="0" borderId="6" xfId="0" applyNumberFormat="1" applyFont="1" applyFill="1" applyBorder="1" applyAlignment="1">
      <alignment horizontal="center" vertical="center" wrapText="1"/>
    </xf>
    <xf numFmtId="0" fontId="89" fillId="0" borderId="7" xfId="0" applyNumberFormat="1" applyFont="1" applyFill="1" applyBorder="1" applyAlignment="1">
      <alignment horizontal="center" vertical="center" wrapText="1"/>
    </xf>
    <xf numFmtId="0" fontId="89" fillId="0" borderId="8" xfId="0" applyNumberFormat="1" applyFont="1" applyFill="1" applyBorder="1" applyAlignment="1">
      <alignment horizontal="center" vertical="center" wrapText="1"/>
    </xf>
    <xf numFmtId="0" fontId="89" fillId="0" borderId="80" xfId="0" applyNumberFormat="1" applyFont="1" applyFill="1" applyBorder="1" applyAlignment="1">
      <alignment horizontal="center" vertical="center" wrapText="1"/>
    </xf>
    <xf numFmtId="0" fontId="89" fillId="0" borderId="30" xfId="0" applyNumberFormat="1" applyFont="1" applyFill="1" applyBorder="1" applyAlignment="1">
      <alignment horizontal="center" vertical="center" wrapText="1"/>
    </xf>
    <xf numFmtId="0" fontId="89" fillId="0" borderId="73" xfId="0" applyNumberFormat="1" applyFont="1" applyFill="1" applyBorder="1" applyAlignment="1">
      <alignment horizontal="center" vertical="center" wrapText="1"/>
    </xf>
    <xf numFmtId="0" fontId="89" fillId="0" borderId="2" xfId="0" applyFont="1" applyFill="1" applyBorder="1" applyAlignment="1">
      <alignment horizontal="center" vertical="center"/>
    </xf>
    <xf numFmtId="0" fontId="89" fillId="0" borderId="54" xfId="0" applyFont="1" applyFill="1" applyBorder="1" applyAlignment="1">
      <alignment horizontal="center" vertical="center"/>
    </xf>
    <xf numFmtId="0" fontId="89" fillId="0" borderId="1" xfId="0" applyFont="1" applyFill="1" applyBorder="1" applyAlignment="1">
      <alignment horizontal="center" vertical="center"/>
    </xf>
    <xf numFmtId="0" fontId="89" fillId="0" borderId="66" xfId="0" applyFont="1" applyFill="1" applyBorder="1" applyAlignment="1">
      <alignment horizontal="center" vertical="center"/>
    </xf>
    <xf numFmtId="0" fontId="89" fillId="0" borderId="3" xfId="0" applyFont="1" applyBorder="1" applyAlignment="1">
      <alignment horizontal="center" vertical="center"/>
    </xf>
    <xf numFmtId="3" fontId="89" fillId="31" borderId="5" xfId="0" applyNumberFormat="1" applyFont="1" applyFill="1" applyBorder="1" applyAlignment="1">
      <alignment vertical="center"/>
    </xf>
    <xf numFmtId="0" fontId="89" fillId="0" borderId="6" xfId="0" applyFont="1" applyFill="1" applyBorder="1" applyAlignment="1">
      <alignment horizontal="center" vertical="center"/>
    </xf>
    <xf numFmtId="0" fontId="89" fillId="0" borderId="7" xfId="0" applyFont="1" applyFill="1" applyBorder="1" applyAlignment="1">
      <alignment vertical="center"/>
    </xf>
    <xf numFmtId="3" fontId="89" fillId="31" borderId="8" xfId="0" applyNumberFormat="1" applyFont="1" applyFill="1" applyBorder="1" applyAlignment="1">
      <alignment vertical="center"/>
    </xf>
    <xf numFmtId="0" fontId="90" fillId="0" borderId="1" xfId="0" applyFont="1" applyBorder="1" applyAlignment="1">
      <alignment horizontal="left" vertical="center"/>
    </xf>
    <xf numFmtId="0" fontId="90" fillId="0" borderId="2" xfId="0" applyFont="1" applyBorder="1" applyAlignment="1">
      <alignment horizontal="left" vertical="center"/>
    </xf>
    <xf numFmtId="49" fontId="89" fillId="0" borderId="7" xfId="0" applyNumberFormat="1" applyFont="1" applyBorder="1" applyAlignment="1">
      <alignment horizontal="right" vertical="center" wrapText="1"/>
    </xf>
    <xf numFmtId="0" fontId="89" fillId="0" borderId="7" xfId="0" applyFont="1" applyBorder="1" applyAlignment="1">
      <alignment horizontal="left" vertical="center" wrapText="1"/>
    </xf>
    <xf numFmtId="0" fontId="89" fillId="0" borderId="27" xfId="0" applyFont="1" applyBorder="1" applyAlignment="1">
      <alignment horizontal="center" vertical="center" wrapText="1"/>
    </xf>
    <xf numFmtId="49" fontId="89" fillId="0" borderId="7" xfId="0" applyNumberFormat="1" applyFont="1" applyBorder="1" applyAlignment="1">
      <alignment horizontal="center" vertical="center" wrapText="1"/>
    </xf>
    <xf numFmtId="0" fontId="89" fillId="0" borderId="7" xfId="0" applyFont="1" applyBorder="1" applyAlignment="1">
      <alignment horizontal="right" vertical="center" wrapText="1"/>
    </xf>
    <xf numFmtId="49" fontId="89" fillId="0" borderId="6" xfId="0" applyNumberFormat="1" applyFont="1" applyBorder="1" applyAlignment="1">
      <alignment horizontal="center" vertical="center" wrapText="1"/>
    </xf>
    <xf numFmtId="49" fontId="90" fillId="0" borderId="2" xfId="0" applyNumberFormat="1" applyFont="1" applyBorder="1" applyAlignment="1">
      <alignment horizontal="right" vertical="center" wrapText="1"/>
    </xf>
    <xf numFmtId="0" fontId="90" fillId="0" borderId="2" xfId="0" applyFont="1" applyBorder="1" applyAlignment="1">
      <alignment horizontal="left" vertical="center" wrapText="1"/>
    </xf>
    <xf numFmtId="0" fontId="90" fillId="0" borderId="54" xfId="0" applyFont="1" applyBorder="1" applyAlignment="1">
      <alignment horizontal="center" vertical="center" wrapText="1"/>
    </xf>
    <xf numFmtId="0" fontId="89" fillId="0" borderId="3" xfId="0" applyFont="1" applyBorder="1" applyAlignment="1">
      <alignment horizontal="center" vertical="center"/>
    </xf>
    <xf numFmtId="0" fontId="89" fillId="0" borderId="6" xfId="0" applyFont="1" applyBorder="1" applyAlignment="1">
      <alignment horizontal="center" vertical="center"/>
    </xf>
    <xf numFmtId="0" fontId="89" fillId="0" borderId="3" xfId="0" applyFont="1" applyFill="1" applyBorder="1" applyAlignment="1">
      <alignment horizontal="center" vertical="center"/>
    </xf>
    <xf numFmtId="0" fontId="89" fillId="0" borderId="4" xfId="0" applyFont="1" applyFill="1" applyBorder="1" applyAlignment="1">
      <alignment vertical="center"/>
    </xf>
    <xf numFmtId="0" fontId="89" fillId="0" borderId="39" xfId="0" applyFont="1" applyFill="1" applyBorder="1" applyAlignment="1">
      <alignment horizontal="center" vertical="center"/>
    </xf>
    <xf numFmtId="0" fontId="89" fillId="0" borderId="40" xfId="0" applyFont="1" applyFill="1" applyBorder="1" applyAlignment="1">
      <alignment vertical="center"/>
    </xf>
    <xf numFmtId="3" fontId="89" fillId="31" borderId="41" xfId="0" applyNumberFormat="1" applyFont="1" applyFill="1" applyBorder="1" applyAlignment="1">
      <alignment vertical="center"/>
    </xf>
    <xf numFmtId="4" fontId="89" fillId="0" borderId="7" xfId="0" applyNumberFormat="1" applyFont="1" applyBorder="1" applyAlignment="1">
      <alignment horizontal="right" vertical="center" wrapText="1"/>
    </xf>
    <xf numFmtId="49" fontId="89" fillId="0" borderId="4" xfId="0" applyNumberFormat="1" applyFont="1" applyBorder="1" applyAlignment="1">
      <alignment horizontal="right" vertical="center" wrapText="1"/>
    </xf>
    <xf numFmtId="0" fontId="89" fillId="0" borderId="4" xfId="0" applyFont="1" applyBorder="1" applyAlignment="1">
      <alignment horizontal="left" vertical="center" wrapText="1"/>
    </xf>
    <xf numFmtId="0" fontId="89" fillId="0" borderId="43" xfId="0" applyFont="1" applyBorder="1" applyAlignment="1">
      <alignment horizontal="center" vertical="center" wrapText="1"/>
    </xf>
    <xf numFmtId="49" fontId="89" fillId="0" borderId="3" xfId="0" applyNumberFormat="1" applyFont="1" applyBorder="1" applyAlignment="1">
      <alignment horizontal="center" vertical="center" wrapText="1"/>
    </xf>
    <xf numFmtId="0" fontId="89" fillId="0" borderId="4" xfId="0" applyFont="1" applyBorder="1" applyAlignment="1">
      <alignment horizontal="right" vertical="center" wrapText="1"/>
    </xf>
    <xf numFmtId="0" fontId="89" fillId="31" borderId="43" xfId="0" applyFont="1" applyFill="1" applyBorder="1" applyAlignment="1">
      <alignment horizontal="right" vertical="center"/>
    </xf>
    <xf numFmtId="0" fontId="89" fillId="0" borderId="3" xfId="0" applyFont="1" applyBorder="1" applyAlignment="1">
      <alignment horizontal="center" vertical="center" wrapText="1"/>
    </xf>
    <xf numFmtId="0" fontId="89" fillId="0" borderId="4" xfId="0" applyFont="1" applyBorder="1" applyAlignment="1">
      <alignment vertical="center"/>
    </xf>
    <xf numFmtId="0" fontId="89" fillId="31" borderId="5" xfId="0" applyFont="1" applyFill="1" applyBorder="1" applyAlignment="1">
      <alignment vertical="center"/>
    </xf>
    <xf numFmtId="49" fontId="89" fillId="0" borderId="40" xfId="0" applyNumberFormat="1" applyFont="1" applyBorder="1" applyAlignment="1">
      <alignment horizontal="right" vertical="center" wrapText="1"/>
    </xf>
    <xf numFmtId="0" fontId="89" fillId="0" borderId="40" xfId="0" applyFont="1" applyBorder="1" applyAlignment="1">
      <alignment horizontal="left" vertical="center" wrapText="1"/>
    </xf>
    <xf numFmtId="0" fontId="89" fillId="0" borderId="51" xfId="0" applyFont="1" applyBorder="1" applyAlignment="1">
      <alignment horizontal="center" vertical="center" wrapText="1"/>
    </xf>
    <xf numFmtId="49" fontId="89" fillId="0" borderId="39" xfId="0" applyNumberFormat="1" applyFont="1" applyBorder="1" applyAlignment="1">
      <alignment horizontal="center" vertical="center" wrapText="1"/>
    </xf>
    <xf numFmtId="0" fontId="89" fillId="0" borderId="40" xfId="0" applyFont="1" applyBorder="1" applyAlignment="1">
      <alignment horizontal="right" vertical="center" wrapText="1"/>
    </xf>
    <xf numFmtId="0" fontId="89" fillId="31" borderId="51" xfId="0" applyFont="1" applyFill="1" applyBorder="1" applyAlignment="1">
      <alignment horizontal="right" vertical="center"/>
    </xf>
    <xf numFmtId="0" fontId="89" fillId="0" borderId="39" xfId="0" applyFont="1" applyBorder="1" applyAlignment="1">
      <alignment horizontal="center" vertical="center" wrapText="1"/>
    </xf>
    <xf numFmtId="0" fontId="89" fillId="0" borderId="40" xfId="0" applyFont="1" applyBorder="1" applyAlignment="1">
      <alignment vertical="center"/>
    </xf>
    <xf numFmtId="0" fontId="89" fillId="31" borderId="41" xfId="0" applyFont="1" applyFill="1" applyBorder="1" applyAlignment="1">
      <alignment vertical="center"/>
    </xf>
    <xf numFmtId="0" fontId="89" fillId="0" borderId="6" xfId="0" applyFont="1" applyBorder="1" applyAlignment="1">
      <alignment horizontal="center" vertical="center"/>
    </xf>
    <xf numFmtId="4" fontId="72" fillId="0" borderId="0" xfId="2259" applyFont="1" applyAlignment="1"/>
    <xf numFmtId="4" fontId="72" fillId="0" borderId="0" xfId="2259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9" applyFont="1">
      <alignment vertical="center"/>
    </xf>
    <xf numFmtId="0" fontId="92" fillId="0" borderId="0" xfId="797" applyFont="1" applyFill="1" applyAlignment="1"/>
    <xf numFmtId="0" fontId="66" fillId="0" borderId="0" xfId="2259" applyNumberFormat="1" applyFont="1" applyAlignment="1"/>
    <xf numFmtId="3" fontId="11" fillId="0" borderId="20" xfId="2259" applyNumberFormat="1" applyFont="1" applyBorder="1" applyAlignment="1">
      <alignment horizontal="center" vertical="center" wrapText="1"/>
    </xf>
    <xf numFmtId="3" fontId="11" fillId="0" borderId="38" xfId="2259" applyNumberFormat="1" applyFont="1" applyBorder="1" applyAlignment="1">
      <alignment horizontal="center" vertical="center" wrapText="1"/>
    </xf>
    <xf numFmtId="4" fontId="11" fillId="25" borderId="3" xfId="2259" applyFont="1" applyFill="1" applyBorder="1" applyAlignment="1">
      <alignment vertical="center" wrapText="1"/>
    </xf>
    <xf numFmtId="4" fontId="11" fillId="25" borderId="4" xfId="2259" applyFont="1" applyFill="1" applyBorder="1" applyAlignment="1">
      <alignment horizontal="left" vertical="center" wrapText="1"/>
    </xf>
    <xf numFmtId="3" fontId="11" fillId="0" borderId="4" xfId="2259" applyNumberFormat="1" applyFont="1" applyBorder="1" applyAlignment="1">
      <alignment horizontal="center" vertical="center" wrapText="1"/>
    </xf>
    <xf numFmtId="4" fontId="11" fillId="0" borderId="4" xfId="2259" applyNumberFormat="1" applyFont="1" applyBorder="1" applyAlignment="1">
      <alignment horizontal="center" vertical="center" wrapText="1"/>
    </xf>
    <xf numFmtId="4" fontId="11" fillId="0" borderId="5" xfId="2259" applyNumberFormat="1" applyFont="1" applyBorder="1" applyAlignment="1">
      <alignment horizontal="center" vertical="center" wrapText="1"/>
    </xf>
    <xf numFmtId="4" fontId="11" fillId="25" borderId="6" xfId="2259" applyFont="1" applyFill="1" applyBorder="1" applyAlignment="1">
      <alignment vertical="center" wrapText="1"/>
    </xf>
    <xf numFmtId="4" fontId="11" fillId="25" borderId="7" xfId="2259" applyFont="1" applyFill="1" applyBorder="1" applyAlignment="1">
      <alignment horizontal="left" vertical="center" wrapText="1"/>
    </xf>
    <xf numFmtId="3" fontId="11" fillId="0" borderId="7" xfId="2259" applyNumberFormat="1" applyFont="1" applyBorder="1" applyAlignment="1">
      <alignment horizontal="center" vertical="center" wrapText="1"/>
    </xf>
    <xf numFmtId="4" fontId="11" fillId="0" borderId="7" xfId="2259" applyNumberFormat="1" applyFont="1" applyBorder="1" applyAlignment="1">
      <alignment horizontal="center" vertical="center" wrapText="1"/>
    </xf>
    <xf numFmtId="4" fontId="11" fillId="0" borderId="8" xfId="2259" applyNumberFormat="1" applyFont="1" applyBorder="1" applyAlignment="1">
      <alignment horizontal="center" vertical="center" wrapText="1"/>
    </xf>
    <xf numFmtId="4" fontId="11" fillId="0" borderId="6" xfId="2259" applyFont="1" applyFill="1" applyBorder="1" applyAlignment="1">
      <alignment horizontal="left" vertical="center" wrapText="1"/>
    </xf>
    <xf numFmtId="4" fontId="72" fillId="25" borderId="7" xfId="2259" applyFont="1" applyFill="1" applyBorder="1" applyAlignment="1">
      <alignment horizontal="left" vertical="center" wrapText="1"/>
    </xf>
    <xf numFmtId="4" fontId="11" fillId="0" borderId="7" xfId="2259" applyFont="1" applyBorder="1" applyAlignment="1">
      <alignment horizontal="center" vertical="center" wrapText="1"/>
    </xf>
    <xf numFmtId="4" fontId="11" fillId="0" borderId="39" xfId="2259" applyFont="1" applyFill="1" applyBorder="1" applyAlignment="1">
      <alignment horizontal="left" vertical="center" wrapText="1"/>
    </xf>
    <xf numFmtId="4" fontId="72" fillId="25" borderId="40" xfId="2259" applyFont="1" applyFill="1" applyBorder="1" applyAlignment="1">
      <alignment horizontal="left" vertical="center" wrapText="1"/>
    </xf>
    <xf numFmtId="3" fontId="11" fillId="0" borderId="40" xfId="2259" applyNumberFormat="1" applyFont="1" applyBorder="1" applyAlignment="1">
      <alignment horizontal="center" vertical="center" wrapText="1"/>
    </xf>
    <xf numFmtId="4" fontId="11" fillId="0" borderId="40" xfId="2259" applyNumberFormat="1" applyFont="1" applyBorder="1" applyAlignment="1">
      <alignment horizontal="center" vertical="center" wrapText="1"/>
    </xf>
    <xf numFmtId="4" fontId="11" fillId="0" borderId="40" xfId="2259" applyFont="1" applyBorder="1" applyAlignment="1">
      <alignment horizontal="center" vertical="center" wrapText="1"/>
    </xf>
    <xf numFmtId="4" fontId="11" fillId="0" borderId="41" xfId="2259" applyNumberFormat="1" applyFont="1" applyBorder="1" applyAlignment="1">
      <alignment horizontal="center" vertical="center" wrapText="1"/>
    </xf>
    <xf numFmtId="4" fontId="66" fillId="0" borderId="20" xfId="2259" applyNumberFormat="1" applyFont="1" applyBorder="1" applyAlignment="1">
      <alignment horizontal="right" vertical="top" wrapText="1"/>
    </xf>
    <xf numFmtId="0" fontId="11" fillId="0" borderId="11" xfId="2245" applyFont="1" applyBorder="1"/>
    <xf numFmtId="0" fontId="93" fillId="28" borderId="0" xfId="798" applyNumberFormat="1" applyFont="1" applyFill="1" applyAlignment="1">
      <alignment vertical="center" wrapText="1"/>
    </xf>
    <xf numFmtId="4" fontId="74" fillId="28" borderId="0" xfId="2259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2" fillId="28" borderId="7" xfId="797" applyNumberFormat="1" applyFont="1" applyFill="1" applyBorder="1" applyAlignment="1">
      <alignment horizontal="center" vertical="center" wrapText="1"/>
    </xf>
    <xf numFmtId="0" fontId="94" fillId="28" borderId="0" xfId="797" applyFont="1" applyFill="1"/>
    <xf numFmtId="0" fontId="11" fillId="28" borderId="0" xfId="797" applyFont="1" applyFill="1" applyAlignment="1">
      <alignment vertical="top"/>
    </xf>
    <xf numFmtId="49" fontId="72" fillId="28" borderId="145" xfId="797" applyNumberFormat="1" applyFont="1" applyFill="1" applyBorder="1" applyAlignment="1">
      <alignment horizontal="center" vertical="center" wrapText="1"/>
    </xf>
    <xf numFmtId="49" fontId="72" fillId="28" borderId="146" xfId="797" applyNumberFormat="1" applyFont="1" applyFill="1" applyBorder="1" applyAlignment="1">
      <alignment horizontal="center" vertical="center" wrapText="1"/>
    </xf>
    <xf numFmtId="49" fontId="72" fillId="28" borderId="147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148" xfId="797" applyFont="1" applyFill="1" applyBorder="1" applyAlignment="1">
      <alignment vertical="top"/>
    </xf>
    <xf numFmtId="49" fontId="72" fillId="28" borderId="88" xfId="797" applyNumberFormat="1" applyFont="1" applyFill="1" applyBorder="1" applyAlignment="1">
      <alignment horizontal="center" vertical="top" wrapText="1"/>
    </xf>
    <xf numFmtId="49" fontId="72" fillId="28" borderId="91" xfId="797" applyNumberFormat="1" applyFont="1" applyFill="1" applyBorder="1" applyAlignment="1">
      <alignment horizontal="left" vertical="top" wrapText="1"/>
    </xf>
    <xf numFmtId="194" fontId="95" fillId="28" borderId="91" xfId="797" applyNumberFormat="1" applyFont="1" applyFill="1" applyBorder="1" applyAlignment="1">
      <alignment horizontal="center" vertical="top"/>
    </xf>
    <xf numFmtId="0" fontId="72" fillId="28" borderId="91" xfId="797" applyNumberFormat="1" applyFont="1" applyFill="1" applyBorder="1" applyAlignment="1">
      <alignment horizontal="center" vertical="top"/>
    </xf>
    <xf numFmtId="0" fontId="72" fillId="28" borderId="91" xfId="797" applyFont="1" applyFill="1" applyBorder="1" applyAlignment="1">
      <alignment horizontal="center" vertical="top"/>
    </xf>
    <xf numFmtId="195" fontId="95" fillId="28" borderId="91" xfId="797" applyNumberFormat="1" applyFont="1" applyFill="1" applyBorder="1" applyAlignment="1">
      <alignment horizontal="center" vertical="top"/>
    </xf>
    <xf numFmtId="3" fontId="72" fillId="28" borderId="91" xfId="797" applyNumberFormat="1" applyFont="1" applyFill="1" applyBorder="1" applyAlignment="1">
      <alignment horizontal="center" vertical="top"/>
    </xf>
    <xf numFmtId="3" fontId="95" fillId="28" borderId="91" xfId="797" applyNumberFormat="1" applyFont="1" applyFill="1" applyBorder="1" applyAlignment="1">
      <alignment horizontal="center" vertical="top"/>
    </xf>
    <xf numFmtId="3" fontId="95" fillId="28" borderId="92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3" fillId="28" borderId="98" xfId="797" applyNumberFormat="1" applyFont="1" applyFill="1" applyBorder="1" applyAlignment="1">
      <alignment horizontal="center" vertical="top" wrapText="1"/>
    </xf>
    <xf numFmtId="0" fontId="73" fillId="28" borderId="94" xfId="797" applyNumberFormat="1" applyFont="1" applyFill="1" applyBorder="1" applyAlignment="1">
      <alignment horizontal="right" vertical="top" wrapText="1"/>
    </xf>
    <xf numFmtId="194" fontId="73" fillId="28" borderId="94" xfId="797" applyNumberFormat="1" applyFont="1" applyFill="1" applyBorder="1" applyAlignment="1">
      <alignment horizontal="center" vertical="top"/>
    </xf>
    <xf numFmtId="0" fontId="73" fillId="28" borderId="94" xfId="797" applyNumberFormat="1" applyFont="1" applyFill="1" applyBorder="1" applyAlignment="1">
      <alignment horizontal="center" vertical="top"/>
    </xf>
    <xf numFmtId="3" fontId="73" fillId="28" borderId="94" xfId="797" applyNumberFormat="1" applyFont="1" applyFill="1" applyBorder="1" applyAlignment="1">
      <alignment horizontal="center" vertical="top"/>
    </xf>
    <xf numFmtId="0" fontId="73" fillId="28" borderId="94" xfId="797" applyFont="1" applyFill="1" applyBorder="1" applyAlignment="1">
      <alignment horizontal="center" vertical="top"/>
    </xf>
    <xf numFmtId="195" fontId="73" fillId="28" borderId="94" xfId="797" applyNumberFormat="1" applyFont="1" applyFill="1" applyBorder="1" applyAlignment="1">
      <alignment horizontal="center" vertical="top"/>
    </xf>
    <xf numFmtId="3" fontId="73" fillId="28" borderId="97" xfId="797" applyNumberFormat="1" applyFont="1" applyFill="1" applyBorder="1" applyAlignment="1">
      <alignment horizontal="center" vertical="top" wrapText="1"/>
    </xf>
    <xf numFmtId="49" fontId="73" fillId="28" borderId="88" xfId="797" applyNumberFormat="1" applyFont="1" applyFill="1" applyBorder="1" applyAlignment="1">
      <alignment horizontal="center" vertical="top" wrapText="1"/>
    </xf>
    <xf numFmtId="0" fontId="73" fillId="28" borderId="91" xfId="797" applyNumberFormat="1" applyFont="1" applyFill="1" applyBorder="1" applyAlignment="1">
      <alignment horizontal="right" vertical="top" wrapText="1"/>
    </xf>
    <xf numFmtId="194" fontId="73" fillId="28" borderId="91" xfId="797" applyNumberFormat="1" applyFont="1" applyFill="1" applyBorder="1" applyAlignment="1">
      <alignment horizontal="center" vertical="top"/>
    </xf>
    <xf numFmtId="0" fontId="73" fillId="28" borderId="91" xfId="797" applyNumberFormat="1" applyFont="1" applyFill="1" applyBorder="1" applyAlignment="1">
      <alignment horizontal="center" vertical="top"/>
    </xf>
    <xf numFmtId="3" fontId="73" fillId="28" borderId="91" xfId="797" applyNumberFormat="1" applyFont="1" applyFill="1" applyBorder="1" applyAlignment="1">
      <alignment horizontal="center" vertical="top"/>
    </xf>
    <xf numFmtId="0" fontId="73" fillId="28" borderId="91" xfId="797" applyFont="1" applyFill="1" applyBorder="1" applyAlignment="1">
      <alignment horizontal="center" vertical="top"/>
    </xf>
    <xf numFmtId="195" fontId="73" fillId="28" borderId="91" xfId="797" applyNumberFormat="1" applyFont="1" applyFill="1" applyBorder="1" applyAlignment="1">
      <alignment horizontal="center" vertical="top"/>
    </xf>
    <xf numFmtId="3" fontId="73" fillId="28" borderId="92" xfId="797" applyNumberFormat="1" applyFont="1" applyFill="1" applyBorder="1" applyAlignment="1">
      <alignment horizontal="center" vertical="top" wrapText="1"/>
    </xf>
    <xf numFmtId="49" fontId="73" fillId="0" borderId="88" xfId="797" applyNumberFormat="1" applyFont="1" applyFill="1" applyBorder="1" applyAlignment="1">
      <alignment horizontal="center" vertical="top" wrapText="1"/>
    </xf>
    <xf numFmtId="0" fontId="73" fillId="0" borderId="91" xfId="797" applyNumberFormat="1" applyFont="1" applyFill="1" applyBorder="1" applyAlignment="1">
      <alignment horizontal="right" vertical="top" wrapText="1"/>
    </xf>
    <xf numFmtId="194" fontId="73" fillId="0" borderId="91" xfId="797" applyNumberFormat="1" applyFont="1" applyFill="1" applyBorder="1" applyAlignment="1">
      <alignment horizontal="center" vertical="top"/>
    </xf>
    <xf numFmtId="0" fontId="73" fillId="0" borderId="91" xfId="797" applyNumberFormat="1" applyFont="1" applyFill="1" applyBorder="1" applyAlignment="1">
      <alignment horizontal="center" vertical="top"/>
    </xf>
    <xf numFmtId="3" fontId="73" fillId="0" borderId="91" xfId="797" applyNumberFormat="1" applyFont="1" applyFill="1" applyBorder="1" applyAlignment="1">
      <alignment horizontal="center" vertical="top"/>
    </xf>
    <xf numFmtId="0" fontId="73" fillId="0" borderId="91" xfId="797" applyFont="1" applyFill="1" applyBorder="1" applyAlignment="1">
      <alignment horizontal="center" vertical="top"/>
    </xf>
    <xf numFmtId="195" fontId="73" fillId="0" borderId="91" xfId="797" applyNumberFormat="1" applyFont="1" applyFill="1" applyBorder="1" applyAlignment="1">
      <alignment horizontal="center" vertical="top"/>
    </xf>
    <xf numFmtId="3" fontId="73" fillId="0" borderId="92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5" borderId="0" xfId="797" applyFont="1" applyFill="1" applyBorder="1" applyAlignment="1">
      <alignment vertical="top"/>
    </xf>
    <xf numFmtId="0" fontId="11" fillId="36" borderId="0" xfId="797" applyFont="1" applyFill="1"/>
    <xf numFmtId="49" fontId="73" fillId="0" borderId="32" xfId="797" applyNumberFormat="1" applyFont="1" applyFill="1" applyBorder="1" applyAlignment="1">
      <alignment horizontal="center" vertical="top" wrapText="1"/>
    </xf>
    <xf numFmtId="0" fontId="73" fillId="0" borderId="33" xfId="797" applyNumberFormat="1" applyFont="1" applyFill="1" applyBorder="1" applyAlignment="1">
      <alignment horizontal="right" vertical="top" wrapText="1"/>
    </xf>
    <xf numFmtId="194" fontId="73" fillId="0" borderId="33" xfId="797" applyNumberFormat="1" applyFont="1" applyFill="1" applyBorder="1" applyAlignment="1">
      <alignment horizontal="center" vertical="top"/>
    </xf>
    <xf numFmtId="0" fontId="73" fillId="0" borderId="33" xfId="797" applyNumberFormat="1" applyFont="1" applyFill="1" applyBorder="1" applyAlignment="1">
      <alignment horizontal="center" vertical="top"/>
    </xf>
    <xf numFmtId="3" fontId="73" fillId="0" borderId="33" xfId="797" applyNumberFormat="1" applyFont="1" applyFill="1" applyBorder="1" applyAlignment="1">
      <alignment horizontal="center" vertical="top"/>
    </xf>
    <xf numFmtId="0" fontId="72" fillId="0" borderId="91" xfId="797" applyFont="1" applyFill="1" applyBorder="1" applyAlignment="1">
      <alignment horizontal="center" vertical="top"/>
    </xf>
    <xf numFmtId="195" fontId="95" fillId="0" borderId="91" xfId="797" applyNumberFormat="1" applyFont="1" applyFill="1" applyBorder="1" applyAlignment="1">
      <alignment horizontal="center" vertical="top"/>
    </xf>
    <xf numFmtId="3" fontId="72" fillId="0" borderId="91" xfId="797" applyNumberFormat="1" applyFont="1" applyFill="1" applyBorder="1" applyAlignment="1">
      <alignment horizontal="center" vertical="top"/>
    </xf>
    <xf numFmtId="3" fontId="95" fillId="0" borderId="91" xfId="797" applyNumberFormat="1" applyFont="1" applyFill="1" applyBorder="1" applyAlignment="1">
      <alignment horizontal="center" vertical="top"/>
    </xf>
    <xf numFmtId="3" fontId="95" fillId="0" borderId="92" xfId="797" applyNumberFormat="1" applyFont="1" applyFill="1" applyBorder="1" applyAlignment="1">
      <alignment horizontal="center" vertical="top" wrapText="1"/>
    </xf>
    <xf numFmtId="0" fontId="66" fillId="0" borderId="149" xfId="797" applyFont="1" applyFill="1" applyBorder="1" applyAlignment="1">
      <alignment horizontal="center" vertical="top" wrapText="1"/>
    </xf>
    <xf numFmtId="0" fontId="66" fillId="0" borderId="150" xfId="797" applyFont="1" applyFill="1" applyBorder="1" applyAlignment="1">
      <alignment horizontal="left" vertical="top"/>
    </xf>
    <xf numFmtId="194" fontId="66" fillId="0" borderId="150" xfId="797" applyNumberFormat="1" applyFont="1" applyFill="1" applyBorder="1" applyAlignment="1">
      <alignment horizontal="center" vertical="top" wrapText="1"/>
    </xf>
    <xf numFmtId="0" fontId="66" fillId="0" borderId="150" xfId="797" applyNumberFormat="1" applyFont="1" applyFill="1" applyBorder="1" applyAlignment="1">
      <alignment horizontal="center" vertical="top" wrapText="1"/>
    </xf>
    <xf numFmtId="3" fontId="66" fillId="0" borderId="150" xfId="797" applyNumberFormat="1" applyFont="1" applyFill="1" applyBorder="1" applyAlignment="1">
      <alignment horizontal="center" vertical="top" wrapText="1"/>
    </xf>
    <xf numFmtId="0" fontId="66" fillId="0" borderId="150" xfId="797" applyFont="1" applyFill="1" applyBorder="1" applyAlignment="1">
      <alignment horizontal="center" vertical="top" wrapText="1"/>
    </xf>
    <xf numFmtId="3" fontId="92" fillId="0" borderId="151" xfId="797" applyNumberFormat="1" applyFont="1" applyFill="1" applyBorder="1" applyAlignment="1">
      <alignment horizontal="center" vertical="top" wrapText="1"/>
    </xf>
    <xf numFmtId="3" fontId="72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57" xfId="975" applyFont="1" applyFill="1" applyBorder="1" applyAlignment="1" applyProtection="1">
      <alignment horizontal="center" vertical="center" wrapText="1"/>
      <protection locked="0"/>
    </xf>
    <xf numFmtId="0" fontId="11" fillId="0" borderId="60" xfId="975" applyFont="1" applyFill="1" applyBorder="1" applyAlignment="1" applyProtection="1">
      <alignment horizontal="center" vertical="center" wrapText="1"/>
      <protection locked="0"/>
    </xf>
    <xf numFmtId="0" fontId="11" fillId="0" borderId="71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80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55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5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3" xfId="975" applyFont="1" applyFill="1" applyBorder="1" applyAlignment="1" applyProtection="1">
      <alignment horizontal="center" vertical="center" wrapText="1"/>
      <protection locked="0"/>
    </xf>
    <xf numFmtId="0" fontId="11" fillId="0" borderId="82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4" xfId="908" applyFont="1" applyBorder="1" applyAlignment="1">
      <alignment horizontal="center"/>
    </xf>
    <xf numFmtId="0" fontId="68" fillId="0" borderId="80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3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2" xfId="975" applyNumberFormat="1" applyFont="1" applyFill="1" applyBorder="1" applyAlignment="1" applyProtection="1">
      <alignment horizontal="center" vertical="center" wrapText="1"/>
      <protection locked="0"/>
    </xf>
    <xf numFmtId="188" fontId="70" fillId="0" borderId="74" xfId="908" applyNumberFormat="1" applyFont="1" applyFill="1" applyBorder="1" applyAlignment="1">
      <alignment horizontal="left" vertical="center" wrapText="1"/>
    </xf>
    <xf numFmtId="188" fontId="70" fillId="0" borderId="0" xfId="908" applyNumberFormat="1" applyFont="1" applyFill="1" applyBorder="1" applyAlignment="1">
      <alignment horizontal="left" vertical="center" wrapText="1"/>
    </xf>
    <xf numFmtId="0" fontId="66" fillId="28" borderId="59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2" xfId="908" applyNumberFormat="1" applyFont="1" applyFill="1" applyBorder="1" applyAlignment="1">
      <alignment horizontal="left" vertical="center" wrapText="1"/>
    </xf>
    <xf numFmtId="4" fontId="67" fillId="25" borderId="53" xfId="908" applyNumberFormat="1" applyFont="1" applyFill="1" applyBorder="1" applyAlignment="1">
      <alignment vertical="top" wrapText="1"/>
    </xf>
    <xf numFmtId="4" fontId="67" fillId="25" borderId="72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9" xfId="908" applyNumberFormat="1" applyFont="1" applyFill="1" applyBorder="1" applyAlignment="1">
      <alignment vertical="top" wrapText="1"/>
    </xf>
    <xf numFmtId="4" fontId="66" fillId="16" borderId="53" xfId="908" applyNumberFormat="1" applyFont="1" applyFill="1" applyBorder="1" applyAlignment="1">
      <alignment horizontal="center" vertical="center" wrapText="1"/>
    </xf>
    <xf numFmtId="4" fontId="66" fillId="16" borderId="76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8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4" fontId="66" fillId="0" borderId="32" xfId="908" applyNumberFormat="1" applyFont="1" applyFill="1" applyBorder="1" applyAlignment="1">
      <alignment horizontal="center" vertical="center" wrapText="1"/>
    </xf>
    <xf numFmtId="0" fontId="66" fillId="0" borderId="69" xfId="908" applyNumberFormat="1" applyFont="1" applyFill="1" applyBorder="1" applyAlignment="1">
      <alignment horizontal="center" vertical="center" wrapText="1"/>
    </xf>
    <xf numFmtId="0" fontId="66" fillId="0" borderId="82" xfId="908" applyNumberFormat="1" applyFont="1" applyFill="1" applyBorder="1" applyAlignment="1">
      <alignment horizontal="center" vertical="center" wrapText="1"/>
    </xf>
    <xf numFmtId="0" fontId="11" fillId="0" borderId="9" xfId="2245" applyFont="1" applyBorder="1" applyAlignment="1">
      <alignment horizontal="center"/>
    </xf>
    <xf numFmtId="0" fontId="11" fillId="0" borderId="10" xfId="2245" applyFont="1" applyBorder="1" applyAlignment="1">
      <alignment horizontal="center"/>
    </xf>
    <xf numFmtId="0" fontId="68" fillId="28" borderId="6" xfId="2245" applyNumberFormat="1" applyFont="1" applyFill="1" applyBorder="1" applyAlignment="1">
      <alignment horizontal="center"/>
    </xf>
    <xf numFmtId="0" fontId="68" fillId="28" borderId="8" xfId="2245" applyNumberFormat="1" applyFont="1" applyFill="1" applyBorder="1" applyAlignment="1">
      <alignment horizontal="center"/>
    </xf>
    <xf numFmtId="0" fontId="11" fillId="0" borderId="3" xfId="2245" applyFont="1" applyBorder="1" applyAlignment="1">
      <alignment horizontal="center"/>
    </xf>
    <xf numFmtId="0" fontId="11" fillId="0" borderId="4" xfId="2245" applyFont="1" applyBorder="1" applyAlignment="1">
      <alignment horizontal="center"/>
    </xf>
    <xf numFmtId="0" fontId="11" fillId="0" borderId="6" xfId="2245" applyFont="1" applyBorder="1" applyAlignment="1">
      <alignment horizontal="center" vertical="center"/>
    </xf>
    <xf numFmtId="0" fontId="11" fillId="0" borderId="7" xfId="2245" applyFont="1" applyBorder="1" applyAlignment="1">
      <alignment horizontal="center" vertical="center"/>
    </xf>
    <xf numFmtId="0" fontId="11" fillId="0" borderId="6" xfId="2245" applyFont="1" applyBorder="1" applyAlignment="1">
      <alignment horizontal="center"/>
    </xf>
    <xf numFmtId="0" fontId="11" fillId="0" borderId="7" xfId="2245" applyFont="1" applyBorder="1" applyAlignment="1">
      <alignment horizontal="center"/>
    </xf>
    <xf numFmtId="0" fontId="11" fillId="0" borderId="39" xfId="2245" applyFont="1" applyBorder="1" applyAlignment="1">
      <alignment horizontal="center" vertical="center"/>
    </xf>
    <xf numFmtId="0" fontId="11" fillId="0" borderId="40" xfId="2245" applyFont="1" applyBorder="1" applyAlignment="1">
      <alignment horizontal="center" vertical="center"/>
    </xf>
    <xf numFmtId="0" fontId="11" fillId="0" borderId="120" xfId="2245" applyFont="1" applyBorder="1" applyAlignment="1">
      <alignment horizontal="center"/>
    </xf>
    <xf numFmtId="0" fontId="11" fillId="0" borderId="122" xfId="2245" applyFont="1" applyBorder="1" applyAlignment="1">
      <alignment horizontal="center"/>
    </xf>
    <xf numFmtId="0" fontId="11" fillId="0" borderId="114" xfId="2245" applyFont="1" applyBorder="1" applyAlignment="1">
      <alignment horizontal="center"/>
    </xf>
    <xf numFmtId="0" fontId="11" fillId="0" borderId="115" xfId="2245" applyFont="1" applyBorder="1" applyAlignment="1">
      <alignment horizontal="center"/>
    </xf>
    <xf numFmtId="0" fontId="66" fillId="0" borderId="63" xfId="976" applyFont="1" applyFill="1" applyBorder="1" applyAlignment="1">
      <alignment horizontal="center" vertical="top"/>
    </xf>
    <xf numFmtId="0" fontId="66" fillId="0" borderId="68" xfId="976" applyFont="1" applyFill="1" applyBorder="1" applyAlignment="1">
      <alignment horizontal="center" vertical="top"/>
    </xf>
    <xf numFmtId="0" fontId="68" fillId="28" borderId="39" xfId="2245" applyNumberFormat="1" applyFont="1" applyFill="1" applyBorder="1" applyAlignment="1">
      <alignment horizontal="center"/>
    </xf>
    <xf numFmtId="0" fontId="68" fillId="28" borderId="41" xfId="2245" applyNumberFormat="1" applyFont="1" applyFill="1" applyBorder="1" applyAlignment="1">
      <alignment horizontal="center"/>
    </xf>
    <xf numFmtId="1" fontId="83" fillId="0" borderId="0" xfId="2245" applyNumberFormat="1" applyFont="1" applyFill="1" applyBorder="1" applyAlignment="1">
      <alignment horizontal="center" vertical="top" wrapText="1"/>
    </xf>
    <xf numFmtId="0" fontId="11" fillId="0" borderId="110" xfId="2245" applyFont="1" applyBorder="1" applyAlignment="1">
      <alignment horizontal="center"/>
    </xf>
    <xf numFmtId="0" fontId="11" fillId="0" borderId="127" xfId="2245" applyFont="1" applyBorder="1" applyAlignment="1">
      <alignment horizontal="center"/>
    </xf>
    <xf numFmtId="0" fontId="82" fillId="16" borderId="107" xfId="2245" applyFont="1" applyFill="1" applyBorder="1" applyAlignment="1">
      <alignment horizontal="center"/>
    </xf>
    <xf numFmtId="0" fontId="82" fillId="16" borderId="131" xfId="2245" applyFont="1" applyFill="1" applyBorder="1" applyAlignment="1">
      <alignment horizontal="center"/>
    </xf>
    <xf numFmtId="0" fontId="82" fillId="16" borderId="120" xfId="2245" applyFont="1" applyFill="1" applyBorder="1" applyAlignment="1">
      <alignment horizontal="center"/>
    </xf>
    <xf numFmtId="0" fontId="82" fillId="16" borderId="122" xfId="2245" applyFont="1" applyFill="1" applyBorder="1" applyAlignment="1">
      <alignment horizontal="center"/>
    </xf>
    <xf numFmtId="0" fontId="82" fillId="16" borderId="138" xfId="2245" applyFont="1" applyFill="1" applyBorder="1" applyAlignment="1">
      <alignment horizontal="center"/>
    </xf>
    <xf numFmtId="0" fontId="82" fillId="16" borderId="139" xfId="2245" applyFont="1" applyFill="1" applyBorder="1" applyAlignment="1">
      <alignment horizontal="center"/>
    </xf>
    <xf numFmtId="0" fontId="11" fillId="28" borderId="30" xfId="975" applyFont="1" applyFill="1" applyBorder="1" applyAlignment="1" applyProtection="1">
      <alignment horizontal="center" vertical="center" wrapText="1"/>
      <protection locked="0"/>
    </xf>
    <xf numFmtId="0" fontId="11" fillId="28" borderId="10" xfId="975" applyFont="1" applyFill="1" applyBorder="1" applyAlignment="1" applyProtection="1">
      <alignment horizontal="center" vertical="center" wrapText="1"/>
      <protection locked="0"/>
    </xf>
    <xf numFmtId="0" fontId="11" fillId="0" borderId="35" xfId="2245" applyFont="1" applyFill="1" applyBorder="1" applyAlignment="1">
      <alignment horizontal="center"/>
    </xf>
    <xf numFmtId="0" fontId="11" fillId="0" borderId="59" xfId="2245" applyFont="1" applyFill="1" applyBorder="1" applyAlignment="1">
      <alignment horizontal="center"/>
    </xf>
    <xf numFmtId="0" fontId="67" fillId="0" borderId="104" xfId="2245" applyFont="1" applyFill="1" applyBorder="1" applyAlignment="1">
      <alignment horizontal="center"/>
    </xf>
    <xf numFmtId="0" fontId="67" fillId="0" borderId="105" xfId="2245" applyFont="1" applyFill="1" applyBorder="1" applyAlignment="1">
      <alignment horizontal="center"/>
    </xf>
    <xf numFmtId="0" fontId="67" fillId="0" borderId="106" xfId="2245" applyFont="1" applyFill="1" applyBorder="1" applyAlignment="1">
      <alignment horizontal="center"/>
    </xf>
    <xf numFmtId="0" fontId="11" fillId="0" borderId="143" xfId="2245" applyFont="1" applyBorder="1" applyAlignment="1">
      <alignment horizontal="center"/>
    </xf>
    <xf numFmtId="0" fontId="11" fillId="0" borderId="144" xfId="2245" applyFont="1" applyBorder="1" applyAlignment="1">
      <alignment horizontal="center"/>
    </xf>
    <xf numFmtId="4" fontId="11" fillId="30" borderId="110" xfId="2245" applyNumberFormat="1" applyFont="1" applyFill="1" applyBorder="1" applyAlignment="1">
      <alignment horizontal="center"/>
    </xf>
    <xf numFmtId="4" fontId="11" fillId="30" borderId="111" xfId="2245" applyNumberFormat="1" applyFont="1" applyFill="1" applyBorder="1" applyAlignment="1">
      <alignment horizontal="center"/>
    </xf>
    <xf numFmtId="4" fontId="67" fillId="30" borderId="111" xfId="2245" applyNumberFormat="1" applyFont="1" applyFill="1" applyBorder="1" applyAlignment="1">
      <alignment horizontal="left"/>
    </xf>
    <xf numFmtId="4" fontId="67" fillId="30" borderId="130" xfId="2245" applyNumberFormat="1" applyFont="1" applyFill="1" applyBorder="1" applyAlignment="1">
      <alignment horizontal="left"/>
    </xf>
    <xf numFmtId="4" fontId="67" fillId="30" borderId="108" xfId="2245" applyNumberFormat="1" applyFont="1" applyFill="1" applyBorder="1" applyAlignment="1">
      <alignment horizontal="left" vertical="center"/>
    </xf>
    <xf numFmtId="4" fontId="67" fillId="30" borderId="109" xfId="2245" applyNumberFormat="1" applyFont="1" applyFill="1" applyBorder="1" applyAlignment="1">
      <alignment horizontal="left" vertical="center"/>
    </xf>
    <xf numFmtId="0" fontId="68" fillId="28" borderId="3" xfId="2245" applyNumberFormat="1" applyFont="1" applyFill="1" applyBorder="1" applyAlignment="1">
      <alignment horizontal="center"/>
    </xf>
    <xf numFmtId="0" fontId="68" fillId="28" borderId="5" xfId="2245" applyNumberFormat="1" applyFont="1" applyFill="1" applyBorder="1" applyAlignment="1">
      <alignment horizontal="center"/>
    </xf>
    <xf numFmtId="4" fontId="11" fillId="30" borderId="107" xfId="2245" applyNumberFormat="1" applyFont="1" applyFill="1" applyBorder="1" applyAlignment="1">
      <alignment horizontal="center"/>
    </xf>
    <xf numFmtId="4" fontId="11" fillId="30" borderId="108" xfId="2245" applyNumberFormat="1" applyFont="1" applyFill="1" applyBorder="1" applyAlignment="1">
      <alignment horizontal="center"/>
    </xf>
    <xf numFmtId="0" fontId="11" fillId="0" borderId="0" xfId="2245" applyFont="1" applyAlignment="1">
      <alignment horizontal="center"/>
    </xf>
    <xf numFmtId="0" fontId="66" fillId="0" borderId="0" xfId="2245" applyFont="1" applyFill="1" applyAlignment="1">
      <alignment horizontal="center" vertical="top"/>
    </xf>
    <xf numFmtId="0" fontId="11" fillId="0" borderId="35" xfId="975" applyFont="1" applyFill="1" applyBorder="1" applyAlignment="1" applyProtection="1">
      <alignment horizontal="center" vertical="center" wrapText="1"/>
      <protection locked="0"/>
    </xf>
    <xf numFmtId="0" fontId="11" fillId="0" borderId="59" xfId="975" applyFont="1" applyFill="1" applyBorder="1" applyAlignment="1" applyProtection="1">
      <alignment horizontal="center" vertical="center" wrapText="1"/>
      <protection locked="0"/>
    </xf>
    <xf numFmtId="0" fontId="11" fillId="0" borderId="74" xfId="975" applyFont="1" applyFill="1" applyBorder="1" applyAlignment="1" applyProtection="1">
      <alignment horizontal="center" vertical="center" wrapText="1"/>
      <protection locked="0"/>
    </xf>
    <xf numFmtId="0" fontId="11" fillId="0" borderId="0" xfId="975" applyFont="1" applyFill="1" applyBorder="1" applyAlignment="1" applyProtection="1">
      <alignment horizontal="center" vertical="center" wrapText="1"/>
      <protection locked="0"/>
    </xf>
    <xf numFmtId="0" fontId="11" fillId="0" borderId="37" xfId="975" applyFont="1" applyFill="1" applyBorder="1" applyAlignment="1" applyProtection="1">
      <alignment horizontal="center" vertical="center" wrapText="1"/>
      <protection locked="0"/>
    </xf>
    <xf numFmtId="0" fontId="11" fillId="0" borderId="62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69" fillId="28" borderId="55" xfId="2245" applyFont="1" applyFill="1" applyBorder="1" applyAlignment="1">
      <alignment horizontal="center"/>
    </xf>
    <xf numFmtId="0" fontId="69" fillId="28" borderId="44" xfId="2245" applyFont="1" applyFill="1" applyBorder="1" applyAlignment="1">
      <alignment horizontal="center"/>
    </xf>
    <xf numFmtId="0" fontId="69" fillId="28" borderId="45" xfId="2245" applyFont="1" applyFill="1" applyBorder="1" applyAlignment="1">
      <alignment horizontal="center"/>
    </xf>
    <xf numFmtId="0" fontId="69" fillId="28" borderId="85" xfId="2245" applyFont="1" applyFill="1" applyBorder="1" applyAlignment="1">
      <alignment horizontal="center"/>
    </xf>
    <xf numFmtId="0" fontId="11" fillId="28" borderId="32" xfId="975" applyFont="1" applyFill="1" applyBorder="1" applyAlignment="1" applyProtection="1">
      <alignment horizontal="center" vertical="center" wrapText="1"/>
      <protection locked="0"/>
    </xf>
    <xf numFmtId="0" fontId="11" fillId="28" borderId="9" xfId="975" applyFont="1" applyFill="1" applyBorder="1" applyAlignment="1" applyProtection="1">
      <alignment horizontal="center" vertical="center" wrapText="1"/>
      <protection locked="0"/>
    </xf>
    <xf numFmtId="0" fontId="11" fillId="28" borderId="27" xfId="2245" applyFont="1" applyFill="1" applyBorder="1" applyAlignment="1">
      <alignment horizontal="center"/>
    </xf>
    <xf numFmtId="0" fontId="11" fillId="28" borderId="15" xfId="2245" applyFont="1" applyFill="1" applyBorder="1" applyAlignment="1">
      <alignment horizontal="center"/>
    </xf>
    <xf numFmtId="0" fontId="11" fillId="28" borderId="46" xfId="2245" applyFont="1" applyFill="1" applyBorder="1" applyAlignment="1">
      <alignment horizontal="center"/>
    </xf>
    <xf numFmtId="0" fontId="11" fillId="28" borderId="80" xfId="974" applyFont="1" applyFill="1" applyBorder="1" applyAlignment="1">
      <alignment horizontal="center" vertical="center" wrapText="1"/>
    </xf>
    <xf numFmtId="0" fontId="11" fillId="28" borderId="32" xfId="974" applyFont="1" applyFill="1" applyBorder="1" applyAlignment="1">
      <alignment horizontal="center" vertical="center" wrapText="1"/>
    </xf>
    <xf numFmtId="0" fontId="11" fillId="28" borderId="9" xfId="974" applyFont="1" applyFill="1" applyBorder="1" applyAlignment="1">
      <alignment horizontal="center" vertical="center" wrapText="1"/>
    </xf>
    <xf numFmtId="0" fontId="11" fillId="28" borderId="30" xfId="974" applyFont="1" applyFill="1" applyBorder="1" applyAlignment="1">
      <alignment horizontal="center" vertical="center" wrapText="1"/>
    </xf>
    <xf numFmtId="0" fontId="11" fillId="28" borderId="33" xfId="974" applyFont="1" applyFill="1" applyBorder="1" applyAlignment="1">
      <alignment horizontal="center" vertical="center" wrapText="1"/>
    </xf>
    <xf numFmtId="0" fontId="11" fillId="28" borderId="10" xfId="974" applyFont="1" applyFill="1" applyBorder="1" applyAlignment="1">
      <alignment horizontal="center" vertical="center" wrapText="1"/>
    </xf>
    <xf numFmtId="187" fontId="11" fillId="28" borderId="73" xfId="975" applyNumberFormat="1" applyFont="1" applyFill="1" applyBorder="1" applyAlignment="1" applyProtection="1">
      <alignment horizontal="center" vertical="center" wrapText="1"/>
      <protection locked="0"/>
    </xf>
    <xf numFmtId="187" fontId="11" fillId="28" borderId="82" xfId="975" applyNumberFormat="1" applyFont="1" applyFill="1" applyBorder="1" applyAlignment="1" applyProtection="1">
      <alignment horizontal="center" vertical="center" wrapText="1"/>
      <protection locked="0"/>
    </xf>
    <xf numFmtId="187" fontId="11" fillId="28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28" borderId="82" xfId="975" applyFont="1" applyFill="1" applyBorder="1" applyAlignment="1" applyProtection="1">
      <alignment horizontal="center" vertical="center" wrapText="1"/>
      <protection locked="0"/>
    </xf>
    <xf numFmtId="0" fontId="11" fillId="28" borderId="81" xfId="975" applyFont="1" applyFill="1" applyBorder="1" applyAlignment="1" applyProtection="1">
      <alignment horizontal="center" vertical="center" wrapText="1"/>
      <protection locked="0"/>
    </xf>
    <xf numFmtId="0" fontId="11" fillId="0" borderId="0" xfId="2245" applyFont="1" applyBorder="1" applyAlignment="1">
      <alignment horizontal="center"/>
    </xf>
    <xf numFmtId="4" fontId="11" fillId="0" borderId="35" xfId="2259" applyFont="1" applyBorder="1" applyAlignment="1">
      <alignment horizontal="center" vertical="center" wrapText="1"/>
    </xf>
    <xf numFmtId="4" fontId="11" fillId="0" borderId="37" xfId="2259" applyFont="1" applyBorder="1" applyAlignment="1">
      <alignment horizontal="center" vertical="center" wrapText="1"/>
    </xf>
    <xf numFmtId="4" fontId="11" fillId="0" borderId="34" xfId="2259" applyFont="1" applyBorder="1" applyAlignment="1">
      <alignment horizontal="center" vertical="center" wrapText="1"/>
    </xf>
    <xf numFmtId="4" fontId="11" fillId="0" borderId="36" xfId="2259" applyFont="1" applyBorder="1" applyAlignment="1">
      <alignment horizontal="center" vertical="center" wrapText="1"/>
    </xf>
    <xf numFmtId="4" fontId="66" fillId="0" borderId="42" xfId="2259" applyFont="1" applyBorder="1" applyAlignment="1">
      <alignment horizontal="center" vertical="top" wrapText="1"/>
    </xf>
    <xf numFmtId="4" fontId="66" fillId="0" borderId="14" xfId="2259" applyFont="1" applyBorder="1" applyAlignment="1">
      <alignment horizontal="center" vertical="top" wrapText="1"/>
    </xf>
    <xf numFmtId="4" fontId="66" fillId="0" borderId="38" xfId="2259" applyFont="1" applyBorder="1" applyAlignment="1">
      <alignment horizontal="center" vertical="top" wrapText="1"/>
    </xf>
    <xf numFmtId="0" fontId="11" fillId="0" borderId="11" xfId="2245" applyFont="1" applyBorder="1" applyAlignment="1">
      <alignment horizontal="center"/>
    </xf>
    <xf numFmtId="4" fontId="73" fillId="0" borderId="0" xfId="2259" applyFont="1" applyAlignment="1">
      <alignment horizontal="center" vertical="center"/>
    </xf>
    <xf numFmtId="4" fontId="66" fillId="0" borderId="0" xfId="2259" applyFont="1" applyAlignment="1">
      <alignment horizontal="center"/>
    </xf>
    <xf numFmtId="0" fontId="92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2" fillId="0" borderId="4" xfId="797" applyNumberFormat="1" applyFont="1" applyFill="1" applyBorder="1" applyAlignment="1">
      <alignment horizontal="center" vertical="center" wrapText="1"/>
    </xf>
    <xf numFmtId="49" fontId="72" fillId="0" borderId="7" xfId="797" applyNumberFormat="1" applyFont="1" applyFill="1" applyBorder="1" applyAlignment="1">
      <alignment horizontal="center" vertical="center" wrapText="1"/>
    </xf>
    <xf numFmtId="0" fontId="72" fillId="0" borderId="5" xfId="797" applyFont="1" applyFill="1" applyBorder="1" applyAlignment="1">
      <alignment horizontal="center" vertical="center" wrapText="1"/>
    </xf>
    <xf numFmtId="0" fontId="72" fillId="0" borderId="8" xfId="797" applyFont="1" applyFill="1" applyBorder="1" applyAlignment="1">
      <alignment horizontal="center" vertical="center" wrapText="1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2" fillId="0" borderId="3" xfId="797" applyNumberFormat="1" applyFont="1" applyFill="1" applyBorder="1" applyAlignment="1">
      <alignment horizontal="center" vertical="center" wrapText="1"/>
    </xf>
    <xf numFmtId="49" fontId="72" fillId="0" borderId="6" xfId="797" applyNumberFormat="1" applyFont="1" applyFill="1" applyBorder="1" applyAlignment="1">
      <alignment horizontal="center" vertical="center" wrapText="1"/>
    </xf>
    <xf numFmtId="49" fontId="72" fillId="0" borderId="68" xfId="797" applyNumberFormat="1" applyFont="1" applyFill="1" applyBorder="1" applyAlignment="1">
      <alignment horizontal="center" vertical="center" wrapText="1"/>
    </xf>
    <xf numFmtId="49" fontId="72" fillId="0" borderId="76" xfId="797" applyNumberFormat="1" applyFont="1" applyFill="1" applyBorder="1" applyAlignment="1">
      <alignment horizontal="center" vertical="center" wrapText="1"/>
    </xf>
    <xf numFmtId="0" fontId="90" fillId="0" borderId="1" xfId="0" applyFont="1" applyBorder="1" applyAlignment="1">
      <alignment horizontal="left" vertical="center"/>
    </xf>
    <xf numFmtId="0" fontId="90" fillId="0" borderId="2" xfId="0" applyFont="1" applyBorder="1" applyAlignment="1">
      <alignment horizontal="left" vertical="center"/>
    </xf>
    <xf numFmtId="0" fontId="90" fillId="0" borderId="1" xfId="0" applyFont="1" applyBorder="1" applyAlignment="1">
      <alignment horizontal="center" vertical="center"/>
    </xf>
    <xf numFmtId="0" fontId="90" fillId="0" borderId="2" xfId="0" applyFont="1" applyBorder="1" applyAlignment="1">
      <alignment horizontal="center" vertical="center"/>
    </xf>
    <xf numFmtId="0" fontId="90" fillId="0" borderId="54" xfId="0" applyFont="1" applyBorder="1" applyAlignment="1">
      <alignment horizontal="center" vertical="center"/>
    </xf>
    <xf numFmtId="3" fontId="90" fillId="34" borderId="1" xfId="0" applyNumberFormat="1" applyFont="1" applyFill="1" applyBorder="1" applyAlignment="1">
      <alignment horizontal="center" vertical="center"/>
    </xf>
    <xf numFmtId="3" fontId="90" fillId="34" borderId="2" xfId="0" applyNumberFormat="1" applyFont="1" applyFill="1" applyBorder="1" applyAlignment="1">
      <alignment horizontal="center" vertical="center"/>
    </xf>
    <xf numFmtId="3" fontId="90" fillId="34" borderId="66" xfId="0" applyNumberFormat="1" applyFont="1" applyFill="1" applyBorder="1" applyAlignment="1">
      <alignment horizontal="center" vertical="center"/>
    </xf>
    <xf numFmtId="0" fontId="90" fillId="0" borderId="42" xfId="0" applyFont="1" applyBorder="1" applyAlignment="1">
      <alignment horizontal="center" vertical="center"/>
    </xf>
    <xf numFmtId="0" fontId="90" fillId="0" borderId="14" xfId="0" applyFont="1" applyBorder="1" applyAlignment="1">
      <alignment horizontal="center" vertical="center"/>
    </xf>
    <xf numFmtId="0" fontId="90" fillId="0" borderId="38" xfId="0" applyFont="1" applyBorder="1" applyAlignment="1">
      <alignment horizontal="center" vertical="center"/>
    </xf>
    <xf numFmtId="0" fontId="89" fillId="0" borderId="3" xfId="0" applyFont="1" applyBorder="1" applyAlignment="1">
      <alignment horizontal="center" vertical="center"/>
    </xf>
    <xf numFmtId="0" fontId="89" fillId="0" borderId="6" xfId="0" applyFont="1" applyBorder="1" applyAlignment="1">
      <alignment horizontal="center" vertical="center"/>
    </xf>
    <xf numFmtId="0" fontId="89" fillId="0" borderId="39" xfId="0" applyFont="1" applyBorder="1" applyAlignment="1">
      <alignment horizontal="center" vertical="center"/>
    </xf>
    <xf numFmtId="0" fontId="89" fillId="0" borderId="4" xfId="0" applyNumberFormat="1" applyFont="1" applyFill="1" applyBorder="1" applyAlignment="1">
      <alignment horizontal="center" vertical="center" wrapText="1"/>
    </xf>
    <xf numFmtId="0" fontId="89" fillId="0" borderId="7" xfId="0" applyNumberFormat="1" applyFont="1" applyFill="1" applyBorder="1" applyAlignment="1">
      <alignment horizontal="center" vertical="center" wrapText="1"/>
    </xf>
    <xf numFmtId="0" fontId="89" fillId="0" borderId="40" xfId="0" applyNumberFormat="1" applyFont="1" applyFill="1" applyBorder="1" applyAlignment="1">
      <alignment horizontal="center" vertical="center" wrapText="1"/>
    </xf>
    <xf numFmtId="0" fontId="89" fillId="0" borderId="43" xfId="0" applyNumberFormat="1" applyFont="1" applyFill="1" applyBorder="1" applyAlignment="1">
      <alignment horizontal="center" vertical="center" wrapText="1"/>
    </xf>
    <xf numFmtId="0" fontId="89" fillId="0" borderId="27" xfId="0" applyNumberFormat="1" applyFont="1" applyFill="1" applyBorder="1" applyAlignment="1">
      <alignment horizontal="center" vertical="center" wrapText="1"/>
    </xf>
    <xf numFmtId="0" fontId="89" fillId="0" borderId="51" xfId="0" applyNumberFormat="1" applyFont="1" applyFill="1" applyBorder="1" applyAlignment="1">
      <alignment horizontal="center" vertical="center" wrapText="1"/>
    </xf>
    <xf numFmtId="0" fontId="89" fillId="0" borderId="1" xfId="0" applyNumberFormat="1" applyFont="1" applyFill="1" applyBorder="1" applyAlignment="1">
      <alignment horizontal="center" vertical="center" wrapText="1"/>
    </xf>
    <xf numFmtId="0" fontId="89" fillId="0" borderId="2" xfId="0" applyNumberFormat="1" applyFont="1" applyFill="1" applyBorder="1" applyAlignment="1">
      <alignment horizontal="center" vertical="center" wrapText="1"/>
    </xf>
    <xf numFmtId="0" fontId="89" fillId="0" borderId="66" xfId="0" applyNumberFormat="1" applyFont="1" applyFill="1" applyBorder="1" applyAlignment="1">
      <alignment horizontal="center" vertical="center" wrapText="1"/>
    </xf>
    <xf numFmtId="0" fontId="89" fillId="0" borderId="3" xfId="0" applyNumberFormat="1" applyFont="1" applyFill="1" applyBorder="1" applyAlignment="1">
      <alignment horizontal="center" vertical="center" wrapText="1"/>
    </xf>
    <xf numFmtId="0" fontId="89" fillId="0" borderId="5" xfId="0" applyNumberFormat="1" applyFont="1" applyFill="1" applyBorder="1" applyAlignment="1">
      <alignment horizontal="center" vertical="center" wrapText="1"/>
    </xf>
    <xf numFmtId="0" fontId="89" fillId="0" borderId="1" xfId="0" applyFont="1" applyBorder="1" applyAlignment="1">
      <alignment horizontal="center" vertical="center"/>
    </xf>
    <xf numFmtId="0" fontId="89" fillId="0" borderId="2" xfId="0" applyFont="1" applyBorder="1" applyAlignment="1">
      <alignment horizontal="center" vertical="center"/>
    </xf>
    <xf numFmtId="0" fontId="89" fillId="0" borderId="54" xfId="0" applyFont="1" applyBorder="1" applyAlignment="1">
      <alignment horizontal="center" vertical="center"/>
    </xf>
    <xf numFmtId="0" fontId="90" fillId="0" borderId="9" xfId="0" applyFont="1" applyBorder="1" applyAlignment="1">
      <alignment horizontal="center" vertical="center"/>
    </xf>
    <xf numFmtId="0" fontId="90" fillId="0" borderId="10" xfId="0" applyFont="1" applyBorder="1" applyAlignment="1">
      <alignment horizontal="center" vertical="center"/>
    </xf>
    <xf numFmtId="0" fontId="90" fillId="0" borderId="56" xfId="0" applyFont="1" applyBorder="1" applyAlignment="1">
      <alignment horizontal="center" vertical="center"/>
    </xf>
    <xf numFmtId="3" fontId="90" fillId="34" borderId="9" xfId="0" applyNumberFormat="1" applyFont="1" applyFill="1" applyBorder="1" applyAlignment="1">
      <alignment horizontal="center" vertical="center"/>
    </xf>
    <xf numFmtId="3" fontId="90" fillId="34" borderId="10" xfId="0" applyNumberFormat="1" applyFont="1" applyFill="1" applyBorder="1" applyAlignment="1">
      <alignment horizontal="center" vertical="center"/>
    </xf>
    <xf numFmtId="3" fontId="90" fillId="34" borderId="81" xfId="0" applyNumberFormat="1" applyFont="1" applyFill="1" applyBorder="1" applyAlignment="1">
      <alignment horizontal="center" vertical="center"/>
    </xf>
    <xf numFmtId="0" fontId="90" fillId="0" borderId="0" xfId="0" applyFont="1" applyAlignment="1">
      <alignment horizontal="center" vertical="center"/>
    </xf>
    <xf numFmtId="0" fontId="90" fillId="0" borderId="0" xfId="0" applyFont="1" applyAlignment="1">
      <alignment horizontal="left" vertical="center"/>
    </xf>
    <xf numFmtId="49" fontId="90" fillId="0" borderId="0" xfId="0" applyNumberFormat="1" applyFont="1" applyAlignment="1">
      <alignment horizontal="left" vertical="center"/>
    </xf>
    <xf numFmtId="0" fontId="89" fillId="0" borderId="80" xfId="0" applyFont="1" applyBorder="1" applyAlignment="1">
      <alignment horizontal="center" vertical="center"/>
    </xf>
    <xf numFmtId="0" fontId="89" fillId="0" borderId="4" xfId="0" applyNumberFormat="1" applyFont="1" applyFill="1" applyBorder="1" applyAlignment="1">
      <alignment horizontal="right" vertical="center" wrapText="1"/>
    </xf>
    <xf numFmtId="0" fontId="89" fillId="0" borderId="7" xfId="0" applyNumberFormat="1" applyFont="1" applyFill="1" applyBorder="1" applyAlignment="1">
      <alignment horizontal="right" vertical="center" wrapText="1"/>
    </xf>
    <xf numFmtId="0" fontId="89" fillId="0" borderId="30" xfId="0" applyNumberFormat="1" applyFont="1" applyFill="1" applyBorder="1" applyAlignment="1">
      <alignment horizontal="right" vertical="center" wrapText="1"/>
    </xf>
    <xf numFmtId="0" fontId="89" fillId="0" borderId="30" xfId="0" applyNumberFormat="1" applyFont="1" applyFill="1" applyBorder="1" applyAlignment="1">
      <alignment horizontal="center" vertical="center" wrapText="1"/>
    </xf>
    <xf numFmtId="0" fontId="89" fillId="0" borderId="53" xfId="0" applyNumberFormat="1" applyFont="1" applyFill="1" applyBorder="1" applyAlignment="1">
      <alignment horizontal="center" vertical="center" wrapText="1"/>
    </xf>
    <xf numFmtId="0" fontId="89" fillId="0" borderId="6" xfId="0" applyNumberFormat="1" applyFont="1" applyFill="1" applyBorder="1" applyAlignment="1">
      <alignment horizontal="center" vertical="center" wrapText="1"/>
    </xf>
    <xf numFmtId="0" fontId="89" fillId="0" borderId="8" xfId="0" applyNumberFormat="1" applyFont="1" applyFill="1" applyBorder="1" applyAlignment="1">
      <alignment horizontal="center" vertical="center" wrapText="1"/>
    </xf>
  </cellXfs>
  <cellStyles count="2263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6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7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8"/>
    <cellStyle name="ИтогоАктРесМет" xfId="749"/>
    <cellStyle name="ИтогоАктРесМет 2" xfId="1095"/>
    <cellStyle name="ИтогоАктРесМет 3" xfId="2249"/>
    <cellStyle name="ИтогоАктТекЦ" xfId="750"/>
    <cellStyle name="ИтогоБазЦ" xfId="751"/>
    <cellStyle name="ИтогоБИМ" xfId="752"/>
    <cellStyle name="ИтогоБИМ 2" xfId="1096"/>
    <cellStyle name="ИтогоБИМ 3" xfId="2250"/>
    <cellStyle name="ИтогоРесМет" xfId="753"/>
    <cellStyle name="ИтогоРесМет 2" xfId="1097"/>
    <cellStyle name="ИтогоРесМет 3" xfId="2251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2"/>
    <cellStyle name="М29" xfId="773"/>
    <cellStyle name="М29 2" xfId="1099"/>
    <cellStyle name="М29 3" xfId="2253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4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9"/>
    <cellStyle name="Обычный 100" xfId="1091"/>
    <cellStyle name="Обычный 1000" xfId="2083"/>
    <cellStyle name="Обычный 1001" xfId="2084"/>
    <cellStyle name="Обычный 1002" xfId="2085"/>
    <cellStyle name="Обычный 1003" xfId="2086"/>
    <cellStyle name="Обычный 1004" xfId="2087"/>
    <cellStyle name="Обычный 1005" xfId="2088"/>
    <cellStyle name="Обычный 1006" xfId="2089"/>
    <cellStyle name="Обычный 1007" xfId="2090"/>
    <cellStyle name="Обычный 1008" xfId="2091"/>
    <cellStyle name="Обычный 1009" xfId="2092"/>
    <cellStyle name="Обычный 101" xfId="1113"/>
    <cellStyle name="Обычный 1010" xfId="2093"/>
    <cellStyle name="Обычный 1011" xfId="2094"/>
    <cellStyle name="Обычный 1012" xfId="2095"/>
    <cellStyle name="Обычный 1013" xfId="2096"/>
    <cellStyle name="Обычный 1014" xfId="2097"/>
    <cellStyle name="Обычный 1015" xfId="2098"/>
    <cellStyle name="Обычный 1016" xfId="2099"/>
    <cellStyle name="Обычный 1017" xfId="2100"/>
    <cellStyle name="Обычный 1018" xfId="2101"/>
    <cellStyle name="Обычный 1019" xfId="2102"/>
    <cellStyle name="Обычный 102" xfId="1114"/>
    <cellStyle name="Обычный 1020" xfId="2103"/>
    <cellStyle name="Обычный 1021" xfId="2104"/>
    <cellStyle name="Обычный 1022" xfId="2105"/>
    <cellStyle name="Обычный 1023" xfId="2106"/>
    <cellStyle name="Обычный 1024" xfId="2107"/>
    <cellStyle name="Обычный 1025" xfId="2108"/>
    <cellStyle name="Обычный 1026" xfId="2109"/>
    <cellStyle name="Обычный 1027" xfId="2110"/>
    <cellStyle name="Обычный 1028" xfId="2111"/>
    <cellStyle name="Обычный 1029" xfId="2112"/>
    <cellStyle name="Обычный 103" xfId="1115"/>
    <cellStyle name="Обычный 1030" xfId="2113"/>
    <cellStyle name="Обычный 1031" xfId="2114"/>
    <cellStyle name="Обычный 1032" xfId="2115"/>
    <cellStyle name="Обычный 1033" xfId="2116"/>
    <cellStyle name="Обычный 1034" xfId="2117"/>
    <cellStyle name="Обычный 1035" xfId="2118"/>
    <cellStyle name="Обычный 1036" xfId="2119"/>
    <cellStyle name="Обычный 1037" xfId="2120"/>
    <cellStyle name="Обычный 1038" xfId="2121"/>
    <cellStyle name="Обычный 1039" xfId="2122"/>
    <cellStyle name="Обычный 104" xfId="1116"/>
    <cellStyle name="Обычный 1040" xfId="2123"/>
    <cellStyle name="Обычный 1041" xfId="2124"/>
    <cellStyle name="Обычный 1042" xfId="2125"/>
    <cellStyle name="Обычный 1043" xfId="2126"/>
    <cellStyle name="Обычный 1044" xfId="2127"/>
    <cellStyle name="Обычный 1045" xfId="2128"/>
    <cellStyle name="Обычный 1046" xfId="2129"/>
    <cellStyle name="Обычный 1047" xfId="2130"/>
    <cellStyle name="Обычный 1048" xfId="2131"/>
    <cellStyle name="Обычный 1049" xfId="2132"/>
    <cellStyle name="Обычный 105" xfId="1117"/>
    <cellStyle name="Обычный 1050" xfId="2133"/>
    <cellStyle name="Обычный 1051" xfId="2134"/>
    <cellStyle name="Обычный 1052" xfId="2135"/>
    <cellStyle name="Обычный 1053" xfId="2136"/>
    <cellStyle name="Обычный 1054" xfId="2137"/>
    <cellStyle name="Обычный 1055" xfId="2138"/>
    <cellStyle name="Обычный 1056" xfId="2139"/>
    <cellStyle name="Обычный 1057" xfId="2140"/>
    <cellStyle name="Обычный 1058" xfId="2141"/>
    <cellStyle name="Обычный 1059" xfId="2142"/>
    <cellStyle name="Обычный 106" xfId="1118"/>
    <cellStyle name="Обычный 1060" xfId="2143"/>
    <cellStyle name="Обычный 1061" xfId="2144"/>
    <cellStyle name="Обычный 1062" xfId="2145"/>
    <cellStyle name="Обычный 1063" xfId="2146"/>
    <cellStyle name="Обычный 1064" xfId="2147"/>
    <cellStyle name="Обычный 1065" xfId="2148"/>
    <cellStyle name="Обычный 1066" xfId="2149"/>
    <cellStyle name="Обычный 1067" xfId="2150"/>
    <cellStyle name="Обычный 1068" xfId="2151"/>
    <cellStyle name="Обычный 1069" xfId="2152"/>
    <cellStyle name="Обычный 107" xfId="1119"/>
    <cellStyle name="Обычный 1070" xfId="2153"/>
    <cellStyle name="Обычный 1071" xfId="2154"/>
    <cellStyle name="Обычный 1072" xfId="2155"/>
    <cellStyle name="Обычный 1073" xfId="2156"/>
    <cellStyle name="Обычный 1074" xfId="2157"/>
    <cellStyle name="Обычный 1075" xfId="2158"/>
    <cellStyle name="Обычный 1076" xfId="2159"/>
    <cellStyle name="Обычный 1077" xfId="2160"/>
    <cellStyle name="Обычный 1078" xfId="2161"/>
    <cellStyle name="Обычный 1079" xfId="2162"/>
    <cellStyle name="Обычный 108" xfId="1120"/>
    <cellStyle name="Обычный 1080" xfId="2163"/>
    <cellStyle name="Обычный 1081" xfId="2164"/>
    <cellStyle name="Обычный 1082" xfId="2165"/>
    <cellStyle name="Обычный 1083" xfId="2166"/>
    <cellStyle name="Обычный 1084" xfId="2167"/>
    <cellStyle name="Обычный 1085" xfId="2168"/>
    <cellStyle name="Обычный 1086" xfId="2169"/>
    <cellStyle name="Обычный 1087" xfId="2170"/>
    <cellStyle name="Обычный 1088" xfId="2171"/>
    <cellStyle name="Обычный 1089" xfId="2172"/>
    <cellStyle name="Обычный 109" xfId="800"/>
    <cellStyle name="Обычный 1090" xfId="2173"/>
    <cellStyle name="Обычный 1091" xfId="2174"/>
    <cellStyle name="Обычный 1092" xfId="2175"/>
    <cellStyle name="Обычный 1093" xfId="2176"/>
    <cellStyle name="Обычный 1094" xfId="2177"/>
    <cellStyle name="Обычный 1095" xfId="2178"/>
    <cellStyle name="Обычный 1096" xfId="2179"/>
    <cellStyle name="Обычный 1097" xfId="2180"/>
    <cellStyle name="Обычный 1098" xfId="2181"/>
    <cellStyle name="Обычный 1099" xfId="2182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3"/>
    <cellStyle name="Обычный 1101" xfId="2184"/>
    <cellStyle name="Обычный 1102" xfId="2185"/>
    <cellStyle name="Обычный 1103" xfId="2186"/>
    <cellStyle name="Обычный 1104" xfId="2187"/>
    <cellStyle name="Обычный 1105" xfId="2188"/>
    <cellStyle name="Обычный 1106" xfId="2189"/>
    <cellStyle name="Обычный 1107" xfId="2190"/>
    <cellStyle name="Обычный 1108" xfId="2191"/>
    <cellStyle name="Обычный 1109" xfId="2192"/>
    <cellStyle name="Обычный 111" xfId="1122"/>
    <cellStyle name="Обычный 1110" xfId="2193"/>
    <cellStyle name="Обычный 1111" xfId="2194"/>
    <cellStyle name="Обычный 1112" xfId="2195"/>
    <cellStyle name="Обычный 1113" xfId="2196"/>
    <cellStyle name="Обычный 1114" xfId="2197"/>
    <cellStyle name="Обычный 1115" xfId="2198"/>
    <cellStyle name="Обычный 1116" xfId="2199"/>
    <cellStyle name="Обычный 1117" xfId="2200"/>
    <cellStyle name="Обычный 1118" xfId="2201"/>
    <cellStyle name="Обычный 1119" xfId="2202"/>
    <cellStyle name="Обычный 112" xfId="1123"/>
    <cellStyle name="Обычный 1120" xfId="2203"/>
    <cellStyle name="Обычный 1121" xfId="2204"/>
    <cellStyle name="Обычный 1122" xfId="2205"/>
    <cellStyle name="Обычный 1123" xfId="2206"/>
    <cellStyle name="Обычный 1124" xfId="2207"/>
    <cellStyle name="Обычный 1125" xfId="2208"/>
    <cellStyle name="Обычный 1126" xfId="2209"/>
    <cellStyle name="Обычный 1127" xfId="2210"/>
    <cellStyle name="Обычный 1128" xfId="2211"/>
    <cellStyle name="Обычный 1129" xfId="2212"/>
    <cellStyle name="Обычный 113" xfId="1124"/>
    <cellStyle name="Обычный 1130" xfId="2213"/>
    <cellStyle name="Обычный 1131" xfId="2214"/>
    <cellStyle name="Обычный 1132" xfId="2215"/>
    <cellStyle name="Обычный 1133" xfId="2216"/>
    <cellStyle name="Обычный 1134" xfId="2217"/>
    <cellStyle name="Обычный 1135" xfId="2218"/>
    <cellStyle name="Обычный 1136" xfId="2219"/>
    <cellStyle name="Обычный 1137" xfId="2220"/>
    <cellStyle name="Обычный 1138" xfId="2221"/>
    <cellStyle name="Обычный 1139" xfId="2222"/>
    <cellStyle name="Обычный 114" xfId="1125"/>
    <cellStyle name="Обычный 1140" xfId="2223"/>
    <cellStyle name="Обычный 1141" xfId="2224"/>
    <cellStyle name="Обычный 1142" xfId="2225"/>
    <cellStyle name="Обычный 1143" xfId="2226"/>
    <cellStyle name="Обычный 1144" xfId="2227"/>
    <cellStyle name="Обычный 1145" xfId="2228"/>
    <cellStyle name="Обычный 1146" xfId="2229"/>
    <cellStyle name="Обычный 1147" xfId="2230"/>
    <cellStyle name="Обычный 1148" xfId="2231"/>
    <cellStyle name="Обычный 1149" xfId="2232"/>
    <cellStyle name="Обычный 115" xfId="1126"/>
    <cellStyle name="Обычный 1150" xfId="2233"/>
    <cellStyle name="Обычный 1151" xfId="2234"/>
    <cellStyle name="Обычный 1152" xfId="2235"/>
    <cellStyle name="Обычный 1153" xfId="2236"/>
    <cellStyle name="Обычный 1154" xfId="2237"/>
    <cellStyle name="Обычный 1155" xfId="2238"/>
    <cellStyle name="Обычный 1156" xfId="2242"/>
    <cellStyle name="Обычный 1157" xfId="2243"/>
    <cellStyle name="Обычный 1158" xfId="2244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5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70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1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2"/>
    <cellStyle name="Обычный 2 9" xfId="1573"/>
    <cellStyle name="Обычный 2_4С- МФС Чистинное индекс пересчет" xfId="895"/>
    <cellStyle name="Обычный 2_Индекс РУ 3 №3 " xfId="2259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0"/>
    <cellStyle name="Обычный 34 3" xfId="2261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4"/>
    <cellStyle name="Обычный 495" xfId="1575"/>
    <cellStyle name="Обычный 496" xfId="1576"/>
    <cellStyle name="Обычный 497" xfId="1577"/>
    <cellStyle name="Обычный 498" xfId="1578"/>
    <cellStyle name="Обычный 499" xfId="1579"/>
    <cellStyle name="Обычный 5" xfId="953"/>
    <cellStyle name="Обычный 50" xfId="954"/>
    <cellStyle name="Обычный 500" xfId="1580"/>
    <cellStyle name="Обычный 501" xfId="1581"/>
    <cellStyle name="Обычный 502" xfId="1582"/>
    <cellStyle name="Обычный 503" xfId="1583"/>
    <cellStyle name="Обычный 504" xfId="1584"/>
    <cellStyle name="Обычный 505" xfId="1585"/>
    <cellStyle name="Обычный 506" xfId="1586"/>
    <cellStyle name="Обычный 507" xfId="1587"/>
    <cellStyle name="Обычный 508" xfId="1588"/>
    <cellStyle name="Обычный 509" xfId="1589"/>
    <cellStyle name="Обычный 51" xfId="1514"/>
    <cellStyle name="Обычный 510" xfId="1590"/>
    <cellStyle name="Обычный 511" xfId="1591"/>
    <cellStyle name="Обычный 512" xfId="1592"/>
    <cellStyle name="Обычный 513" xfId="1593"/>
    <cellStyle name="Обычный 514" xfId="1594"/>
    <cellStyle name="Обычный 515" xfId="1595"/>
    <cellStyle name="Обычный 516" xfId="1596"/>
    <cellStyle name="Обычный 517" xfId="1597"/>
    <cellStyle name="Обычный 518" xfId="1598"/>
    <cellStyle name="Обычный 519" xfId="1599"/>
    <cellStyle name="Обычный 52" xfId="1515"/>
    <cellStyle name="Обычный 520" xfId="1600"/>
    <cellStyle name="Обычный 521" xfId="1601"/>
    <cellStyle name="Обычный 522" xfId="1602"/>
    <cellStyle name="Обычный 523" xfId="1603"/>
    <cellStyle name="Обычный 524" xfId="1604"/>
    <cellStyle name="Обычный 525" xfId="1605"/>
    <cellStyle name="Обычный 526" xfId="1606"/>
    <cellStyle name="Обычный 527" xfId="1607"/>
    <cellStyle name="Обычный 528" xfId="1608"/>
    <cellStyle name="Обычный 529" xfId="1609"/>
    <cellStyle name="Обычный 53" xfId="1516"/>
    <cellStyle name="Обычный 530" xfId="1610"/>
    <cellStyle name="Обычный 531" xfId="1611"/>
    <cellStyle name="Обычный 532" xfId="1612"/>
    <cellStyle name="Обычный 533" xfId="1613"/>
    <cellStyle name="Обычный 534" xfId="1614"/>
    <cellStyle name="Обычный 535" xfId="1615"/>
    <cellStyle name="Обычный 536" xfId="1616"/>
    <cellStyle name="Обычный 537" xfId="1617"/>
    <cellStyle name="Обычный 538" xfId="1618"/>
    <cellStyle name="Обычный 539" xfId="1619"/>
    <cellStyle name="Обычный 54" xfId="1517"/>
    <cellStyle name="Обычный 540" xfId="1620"/>
    <cellStyle name="Обычный 541" xfId="1621"/>
    <cellStyle name="Обычный 542" xfId="1622"/>
    <cellStyle name="Обычный 543" xfId="1623"/>
    <cellStyle name="Обычный 544" xfId="1624"/>
    <cellStyle name="Обычный 545" xfId="1625"/>
    <cellStyle name="Обычный 546" xfId="1626"/>
    <cellStyle name="Обычный 547" xfId="1627"/>
    <cellStyle name="Обычный 548" xfId="1628"/>
    <cellStyle name="Обычный 549" xfId="1629"/>
    <cellStyle name="Обычный 55" xfId="955"/>
    <cellStyle name="Обычный 550" xfId="1630"/>
    <cellStyle name="Обычный 551" xfId="1631"/>
    <cellStyle name="Обычный 552" xfId="1632"/>
    <cellStyle name="Обычный 553" xfId="1633"/>
    <cellStyle name="Обычный 554" xfId="1634"/>
    <cellStyle name="Обычный 555" xfId="1635"/>
    <cellStyle name="Обычный 556" xfId="1636"/>
    <cellStyle name="Обычный 557" xfId="1637"/>
    <cellStyle name="Обычный 558" xfId="1638"/>
    <cellStyle name="Обычный 559" xfId="1639"/>
    <cellStyle name="Обычный 56" xfId="1518"/>
    <cellStyle name="Обычный 560" xfId="1640"/>
    <cellStyle name="Обычный 561" xfId="1641"/>
    <cellStyle name="Обычный 562" xfId="1642"/>
    <cellStyle name="Обычный 563" xfId="1643"/>
    <cellStyle name="Обычный 564" xfId="1644"/>
    <cellStyle name="Обычный 565" xfId="1645"/>
    <cellStyle name="Обычный 566" xfId="1646"/>
    <cellStyle name="Обычный 567" xfId="1647"/>
    <cellStyle name="Обычный 568" xfId="1648"/>
    <cellStyle name="Обычный 569" xfId="1649"/>
    <cellStyle name="Обычный 57" xfId="1519"/>
    <cellStyle name="Обычный 570" xfId="1650"/>
    <cellStyle name="Обычный 571" xfId="1651"/>
    <cellStyle name="Обычный 572" xfId="1652"/>
    <cellStyle name="Обычный 573" xfId="1653"/>
    <cellStyle name="Обычный 574" xfId="1654"/>
    <cellStyle name="Обычный 575" xfId="1655"/>
    <cellStyle name="Обычный 576" xfId="1656"/>
    <cellStyle name="Обычный 577" xfId="1657"/>
    <cellStyle name="Обычный 578" xfId="1661"/>
    <cellStyle name="Обычный 579" xfId="1662"/>
    <cellStyle name="Обычный 58" xfId="1520"/>
    <cellStyle name="Обычный 580" xfId="1663"/>
    <cellStyle name="Обычный 581" xfId="1664"/>
    <cellStyle name="Обычный 582" xfId="1665"/>
    <cellStyle name="Обычный 583" xfId="1666"/>
    <cellStyle name="Обычный 584" xfId="1667"/>
    <cellStyle name="Обычный 585" xfId="1668"/>
    <cellStyle name="Обычный 586" xfId="1669"/>
    <cellStyle name="Обычный 587" xfId="1670"/>
    <cellStyle name="Обычный 588" xfId="1671"/>
    <cellStyle name="Обычный 589" xfId="1672"/>
    <cellStyle name="Обычный 59" xfId="1089"/>
    <cellStyle name="Обычный 59 2" xfId="1090"/>
    <cellStyle name="Обычный 590" xfId="1673"/>
    <cellStyle name="Обычный 591" xfId="1674"/>
    <cellStyle name="Обычный 592" xfId="1675"/>
    <cellStyle name="Обычный 593" xfId="1676"/>
    <cellStyle name="Обычный 594" xfId="1677"/>
    <cellStyle name="Обычный 595" xfId="1678"/>
    <cellStyle name="Обычный 596" xfId="1679"/>
    <cellStyle name="Обычный 597" xfId="1680"/>
    <cellStyle name="Обычный 598" xfId="1681"/>
    <cellStyle name="Обычный 599" xfId="1682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3"/>
    <cellStyle name="Обычный 601" xfId="1684"/>
    <cellStyle name="Обычный 602" xfId="1685"/>
    <cellStyle name="Обычный 603" xfId="1686"/>
    <cellStyle name="Обычный 604" xfId="1687"/>
    <cellStyle name="Обычный 605" xfId="1688"/>
    <cellStyle name="Обычный 606" xfId="1689"/>
    <cellStyle name="Обычный 607" xfId="1690"/>
    <cellStyle name="Обычный 608" xfId="1691"/>
    <cellStyle name="Обычный 609" xfId="1692"/>
    <cellStyle name="Обычный 61" xfId="963"/>
    <cellStyle name="Обычный 610" xfId="1693"/>
    <cellStyle name="Обычный 611" xfId="1694"/>
    <cellStyle name="Обычный 612" xfId="1695"/>
    <cellStyle name="Обычный 613" xfId="1696"/>
    <cellStyle name="Обычный 614" xfId="1697"/>
    <cellStyle name="Обычный 615" xfId="1698"/>
    <cellStyle name="Обычный 616" xfId="1699"/>
    <cellStyle name="Обычный 617" xfId="1700"/>
    <cellStyle name="Обычный 618" xfId="1701"/>
    <cellStyle name="Обычный 619" xfId="1702"/>
    <cellStyle name="Обычный 62" xfId="1522"/>
    <cellStyle name="Обычный 620" xfId="1703"/>
    <cellStyle name="Обычный 621" xfId="1704"/>
    <cellStyle name="Обычный 622" xfId="1705"/>
    <cellStyle name="Обычный 623" xfId="1706"/>
    <cellStyle name="Обычный 624" xfId="1707"/>
    <cellStyle name="Обычный 625" xfId="1708"/>
    <cellStyle name="Обычный 626" xfId="1709"/>
    <cellStyle name="Обычный 627" xfId="1710"/>
    <cellStyle name="Обычный 628" xfId="1711"/>
    <cellStyle name="Обычный 629" xfId="1712"/>
    <cellStyle name="Обычный 63" xfId="1523"/>
    <cellStyle name="Обычный 630" xfId="1713"/>
    <cellStyle name="Обычный 631" xfId="1714"/>
    <cellStyle name="Обычный 632" xfId="1715"/>
    <cellStyle name="Обычный 633" xfId="1716"/>
    <cellStyle name="Обычный 634" xfId="1717"/>
    <cellStyle name="Обычный 635" xfId="1718"/>
    <cellStyle name="Обычный 636" xfId="1719"/>
    <cellStyle name="Обычный 637" xfId="1720"/>
    <cellStyle name="Обычный 638" xfId="1721"/>
    <cellStyle name="Обычный 639" xfId="1722"/>
    <cellStyle name="Обычный 64" xfId="1524"/>
    <cellStyle name="Обычный 640" xfId="1723"/>
    <cellStyle name="Обычный 641" xfId="1724"/>
    <cellStyle name="Обычный 642" xfId="1725"/>
    <cellStyle name="Обычный 643" xfId="1726"/>
    <cellStyle name="Обычный 644" xfId="1727"/>
    <cellStyle name="Обычный 645" xfId="1728"/>
    <cellStyle name="Обычный 646" xfId="1729"/>
    <cellStyle name="Обычный 647" xfId="1730"/>
    <cellStyle name="Обычный 648" xfId="1731"/>
    <cellStyle name="Обычный 649" xfId="1732"/>
    <cellStyle name="Обычный 65" xfId="1525"/>
    <cellStyle name="Обычный 650" xfId="1733"/>
    <cellStyle name="Обычный 651" xfId="1734"/>
    <cellStyle name="Обычный 652" xfId="1735"/>
    <cellStyle name="Обычный 653" xfId="1736"/>
    <cellStyle name="Обычный 654" xfId="1737"/>
    <cellStyle name="Обычный 655" xfId="1738"/>
    <cellStyle name="Обычный 656" xfId="1739"/>
    <cellStyle name="Обычный 657" xfId="1740"/>
    <cellStyle name="Обычный 658" xfId="1741"/>
    <cellStyle name="Обычный 659" xfId="1742"/>
    <cellStyle name="Обычный 66" xfId="1526"/>
    <cellStyle name="Обычный 660" xfId="1743"/>
    <cellStyle name="Обычный 661" xfId="1744"/>
    <cellStyle name="Обычный 662" xfId="1745"/>
    <cellStyle name="Обычный 663" xfId="1746"/>
    <cellStyle name="Обычный 664" xfId="1747"/>
    <cellStyle name="Обычный 665" xfId="1748"/>
    <cellStyle name="Обычный 666" xfId="1749"/>
    <cellStyle name="Обычный 667" xfId="1750"/>
    <cellStyle name="Обычный 668" xfId="1751"/>
    <cellStyle name="Обычный 669" xfId="1752"/>
    <cellStyle name="Обычный 67" xfId="1527"/>
    <cellStyle name="Обычный 670" xfId="1753"/>
    <cellStyle name="Обычный 671" xfId="1754"/>
    <cellStyle name="Обычный 672" xfId="1755"/>
    <cellStyle name="Обычный 673" xfId="1756"/>
    <cellStyle name="Обычный 674" xfId="1757"/>
    <cellStyle name="Обычный 675" xfId="1758"/>
    <cellStyle name="Обычный 676" xfId="1759"/>
    <cellStyle name="Обычный 677" xfId="1760"/>
    <cellStyle name="Обычный 678" xfId="1761"/>
    <cellStyle name="Обычный 679" xfId="1762"/>
    <cellStyle name="Обычный 68" xfId="1528"/>
    <cellStyle name="Обычный 680" xfId="1763"/>
    <cellStyle name="Обычный 681" xfId="1764"/>
    <cellStyle name="Обычный 682" xfId="1765"/>
    <cellStyle name="Обычный 683" xfId="1766"/>
    <cellStyle name="Обычный 684" xfId="1767"/>
    <cellStyle name="Обычный 685" xfId="1768"/>
    <cellStyle name="Обычный 686" xfId="1769"/>
    <cellStyle name="Обычный 687" xfId="1770"/>
    <cellStyle name="Обычный 688" xfId="1771"/>
    <cellStyle name="Обычный 689" xfId="1772"/>
    <cellStyle name="Обычный 69" xfId="1529"/>
    <cellStyle name="Обычный 690" xfId="1773"/>
    <cellStyle name="Обычный 691" xfId="1774"/>
    <cellStyle name="Обычный 692" xfId="1775"/>
    <cellStyle name="Обычный 693" xfId="1776"/>
    <cellStyle name="Обычный 694" xfId="1777"/>
    <cellStyle name="Обычный 695" xfId="1778"/>
    <cellStyle name="Обычный 696" xfId="1779"/>
    <cellStyle name="Обычный 697" xfId="1780"/>
    <cellStyle name="Обычный 698" xfId="1781"/>
    <cellStyle name="Обычный 699" xfId="1782"/>
    <cellStyle name="Обычный 7" xfId="964"/>
    <cellStyle name="Обычный 70" xfId="1530"/>
    <cellStyle name="Обычный 700" xfId="1783"/>
    <cellStyle name="Обычный 701" xfId="1784"/>
    <cellStyle name="Обычный 702" xfId="1785"/>
    <cellStyle name="Обычный 703" xfId="1786"/>
    <cellStyle name="Обычный 704" xfId="1787"/>
    <cellStyle name="Обычный 705" xfId="1788"/>
    <cellStyle name="Обычный 706" xfId="1789"/>
    <cellStyle name="Обычный 707" xfId="1790"/>
    <cellStyle name="Обычный 708" xfId="1791"/>
    <cellStyle name="Обычный 709" xfId="1792"/>
    <cellStyle name="Обычный 71" xfId="1531"/>
    <cellStyle name="Обычный 710" xfId="1793"/>
    <cellStyle name="Обычный 711" xfId="1794"/>
    <cellStyle name="Обычный 712" xfId="1795"/>
    <cellStyle name="Обычный 713" xfId="1796"/>
    <cellStyle name="Обычный 714" xfId="1797"/>
    <cellStyle name="Обычный 715" xfId="1798"/>
    <cellStyle name="Обычный 716" xfId="1799"/>
    <cellStyle name="Обычный 717" xfId="1800"/>
    <cellStyle name="Обычный 718" xfId="1801"/>
    <cellStyle name="Обычный 719" xfId="1802"/>
    <cellStyle name="Обычный 72" xfId="1532"/>
    <cellStyle name="Обычный 720" xfId="1803"/>
    <cellStyle name="Обычный 721" xfId="1804"/>
    <cellStyle name="Обычный 722" xfId="1805"/>
    <cellStyle name="Обычный 723" xfId="1806"/>
    <cellStyle name="Обычный 724" xfId="1807"/>
    <cellStyle name="Обычный 725" xfId="1808"/>
    <cellStyle name="Обычный 726" xfId="1809"/>
    <cellStyle name="Обычный 727" xfId="1810"/>
    <cellStyle name="Обычный 728" xfId="1811"/>
    <cellStyle name="Обычный 729" xfId="1812"/>
    <cellStyle name="Обычный 73" xfId="1533"/>
    <cellStyle name="Обычный 730" xfId="1813"/>
    <cellStyle name="Обычный 731" xfId="1814"/>
    <cellStyle name="Обычный 732" xfId="1815"/>
    <cellStyle name="Обычный 733" xfId="1816"/>
    <cellStyle name="Обычный 734" xfId="1817"/>
    <cellStyle name="Обычный 735" xfId="1818"/>
    <cellStyle name="Обычный 736" xfId="1819"/>
    <cellStyle name="Обычный 737" xfId="1820"/>
    <cellStyle name="Обычный 738" xfId="1821"/>
    <cellStyle name="Обычный 739" xfId="1822"/>
    <cellStyle name="Обычный 74" xfId="1534"/>
    <cellStyle name="Обычный 740" xfId="1823"/>
    <cellStyle name="Обычный 741" xfId="1824"/>
    <cellStyle name="Обычный 742" xfId="1825"/>
    <cellStyle name="Обычный 743" xfId="1826"/>
    <cellStyle name="Обычный 744" xfId="1827"/>
    <cellStyle name="Обычный 745" xfId="1828"/>
    <cellStyle name="Обычный 746" xfId="1829"/>
    <cellStyle name="Обычный 747" xfId="1830"/>
    <cellStyle name="Обычный 748" xfId="1831"/>
    <cellStyle name="Обычный 749" xfId="1832"/>
    <cellStyle name="Обычный 75" xfId="1535"/>
    <cellStyle name="Обычный 750" xfId="1833"/>
    <cellStyle name="Обычный 751" xfId="1834"/>
    <cellStyle name="Обычный 752" xfId="1835"/>
    <cellStyle name="Обычный 753" xfId="1836"/>
    <cellStyle name="Обычный 754" xfId="1837"/>
    <cellStyle name="Обычный 755" xfId="1838"/>
    <cellStyle name="Обычный 756" xfId="1839"/>
    <cellStyle name="Обычный 757" xfId="1840"/>
    <cellStyle name="Обычный 758" xfId="1841"/>
    <cellStyle name="Обычный 759" xfId="1842"/>
    <cellStyle name="Обычный 76" xfId="1536"/>
    <cellStyle name="Обычный 760" xfId="1843"/>
    <cellStyle name="Обычный 761" xfId="1844"/>
    <cellStyle name="Обычный 762" xfId="1845"/>
    <cellStyle name="Обычный 763" xfId="1846"/>
    <cellStyle name="Обычный 764" xfId="1847"/>
    <cellStyle name="Обычный 765" xfId="1848"/>
    <cellStyle name="Обычный 766" xfId="1849"/>
    <cellStyle name="Обычный 767" xfId="1850"/>
    <cellStyle name="Обычный 768" xfId="1851"/>
    <cellStyle name="Обычный 769" xfId="1852"/>
    <cellStyle name="Обычный 77" xfId="1537"/>
    <cellStyle name="Обычный 770" xfId="1853"/>
    <cellStyle name="Обычный 771" xfId="1854"/>
    <cellStyle name="Обычный 772" xfId="1855"/>
    <cellStyle name="Обычный 773" xfId="1856"/>
    <cellStyle name="Обычный 774" xfId="1857"/>
    <cellStyle name="Обычный 775" xfId="1858"/>
    <cellStyle name="Обычный 776" xfId="1859"/>
    <cellStyle name="Обычный 777" xfId="1860"/>
    <cellStyle name="Обычный 778" xfId="1861"/>
    <cellStyle name="Обычный 779" xfId="1862"/>
    <cellStyle name="Обычный 78" xfId="1538"/>
    <cellStyle name="Обычный 780" xfId="1863"/>
    <cellStyle name="Обычный 781" xfId="1864"/>
    <cellStyle name="Обычный 782" xfId="1865"/>
    <cellStyle name="Обычный 783" xfId="1866"/>
    <cellStyle name="Обычный 784" xfId="1867"/>
    <cellStyle name="Обычный 785" xfId="1868"/>
    <cellStyle name="Обычный 786" xfId="1869"/>
    <cellStyle name="Обычный 787" xfId="1870"/>
    <cellStyle name="Обычный 788" xfId="1871"/>
    <cellStyle name="Обычный 789" xfId="1872"/>
    <cellStyle name="Обычный 79" xfId="1539"/>
    <cellStyle name="Обычный 790" xfId="1873"/>
    <cellStyle name="Обычный 791" xfId="1874"/>
    <cellStyle name="Обычный 792" xfId="1875"/>
    <cellStyle name="Обычный 793" xfId="1876"/>
    <cellStyle name="Обычный 794" xfId="1877"/>
    <cellStyle name="Обычный 795" xfId="1878"/>
    <cellStyle name="Обычный 796" xfId="1879"/>
    <cellStyle name="Обычный 797" xfId="1880"/>
    <cellStyle name="Обычный 798" xfId="1881"/>
    <cellStyle name="Обычный 799" xfId="1882"/>
    <cellStyle name="Обычный 8" xfId="965"/>
    <cellStyle name="Обычный 80" xfId="1540"/>
    <cellStyle name="Обычный 800" xfId="1883"/>
    <cellStyle name="Обычный 801" xfId="1884"/>
    <cellStyle name="Обычный 802" xfId="1885"/>
    <cellStyle name="Обычный 803" xfId="1886"/>
    <cellStyle name="Обычный 804" xfId="1887"/>
    <cellStyle name="Обычный 805" xfId="1888"/>
    <cellStyle name="Обычный 806" xfId="1889"/>
    <cellStyle name="Обычный 807" xfId="1890"/>
    <cellStyle name="Обычный 808" xfId="1891"/>
    <cellStyle name="Обычный 809" xfId="1892"/>
    <cellStyle name="Обычный 81" xfId="1541"/>
    <cellStyle name="Обычный 810" xfId="1893"/>
    <cellStyle name="Обычный 811" xfId="1894"/>
    <cellStyle name="Обычный 812" xfId="1895"/>
    <cellStyle name="Обычный 813" xfId="1896"/>
    <cellStyle name="Обычный 814" xfId="1897"/>
    <cellStyle name="Обычный 815" xfId="1898"/>
    <cellStyle name="Обычный 816" xfId="1899"/>
    <cellStyle name="Обычный 817" xfId="1900"/>
    <cellStyle name="Обычный 818" xfId="1901"/>
    <cellStyle name="Обычный 819" xfId="1902"/>
    <cellStyle name="Обычный 82" xfId="1542"/>
    <cellStyle name="Обычный 820" xfId="1903"/>
    <cellStyle name="Обычный 821" xfId="1904"/>
    <cellStyle name="Обычный 822" xfId="1905"/>
    <cellStyle name="Обычный 823" xfId="1906"/>
    <cellStyle name="Обычный 824" xfId="1907"/>
    <cellStyle name="Обычный 825" xfId="1908"/>
    <cellStyle name="Обычный 826" xfId="1909"/>
    <cellStyle name="Обычный 827" xfId="1910"/>
    <cellStyle name="Обычный 828" xfId="1911"/>
    <cellStyle name="Обычный 829" xfId="1912"/>
    <cellStyle name="Обычный 83" xfId="1543"/>
    <cellStyle name="Обычный 830" xfId="1913"/>
    <cellStyle name="Обычный 831" xfId="1914"/>
    <cellStyle name="Обычный 832" xfId="1915"/>
    <cellStyle name="Обычный 833" xfId="1916"/>
    <cellStyle name="Обычный 834" xfId="1917"/>
    <cellStyle name="Обычный 835" xfId="1918"/>
    <cellStyle name="Обычный 836" xfId="1919"/>
    <cellStyle name="Обычный 837" xfId="1920"/>
    <cellStyle name="Обычный 838" xfId="1921"/>
    <cellStyle name="Обычный 839" xfId="1922"/>
    <cellStyle name="Обычный 84" xfId="1544"/>
    <cellStyle name="Обычный 840" xfId="1923"/>
    <cellStyle name="Обычный 841" xfId="1924"/>
    <cellStyle name="Обычный 842" xfId="1925"/>
    <cellStyle name="Обычный 843" xfId="1926"/>
    <cellStyle name="Обычный 844" xfId="1927"/>
    <cellStyle name="Обычный 845" xfId="1928"/>
    <cellStyle name="Обычный 846" xfId="1929"/>
    <cellStyle name="Обычный 847" xfId="1930"/>
    <cellStyle name="Обычный 848" xfId="1931"/>
    <cellStyle name="Обычный 849" xfId="1932"/>
    <cellStyle name="Обычный 85" xfId="1545"/>
    <cellStyle name="Обычный 850" xfId="1933"/>
    <cellStyle name="Обычный 851" xfId="1934"/>
    <cellStyle name="Обычный 852" xfId="1935"/>
    <cellStyle name="Обычный 853" xfId="1936"/>
    <cellStyle name="Обычный 854" xfId="1937"/>
    <cellStyle name="Обычный 855" xfId="1938"/>
    <cellStyle name="Обычный 856" xfId="1939"/>
    <cellStyle name="Обычный 857" xfId="1940"/>
    <cellStyle name="Обычный 858" xfId="1941"/>
    <cellStyle name="Обычный 859" xfId="1942"/>
    <cellStyle name="Обычный 86" xfId="1546"/>
    <cellStyle name="Обычный 860" xfId="1943"/>
    <cellStyle name="Обычный 861" xfId="1944"/>
    <cellStyle name="Обычный 862" xfId="1945"/>
    <cellStyle name="Обычный 863" xfId="1946"/>
    <cellStyle name="Обычный 864" xfId="1947"/>
    <cellStyle name="Обычный 865" xfId="1948"/>
    <cellStyle name="Обычный 866" xfId="1949"/>
    <cellStyle name="Обычный 867" xfId="1950"/>
    <cellStyle name="Обычный 868" xfId="1951"/>
    <cellStyle name="Обычный 869" xfId="1952"/>
    <cellStyle name="Обычный 87" xfId="1547"/>
    <cellStyle name="Обычный 870" xfId="1953"/>
    <cellStyle name="Обычный 871" xfId="1954"/>
    <cellStyle name="Обычный 872" xfId="1955"/>
    <cellStyle name="Обычный 873" xfId="1956"/>
    <cellStyle name="Обычный 874" xfId="1957"/>
    <cellStyle name="Обычный 875" xfId="1958"/>
    <cellStyle name="Обычный 876" xfId="1959"/>
    <cellStyle name="Обычный 877" xfId="1960"/>
    <cellStyle name="Обычный 878" xfId="1961"/>
    <cellStyle name="Обычный 879" xfId="1962"/>
    <cellStyle name="Обычный 88" xfId="1548"/>
    <cellStyle name="Обычный 880" xfId="1963"/>
    <cellStyle name="Обычный 881" xfId="1964"/>
    <cellStyle name="Обычный 882" xfId="1965"/>
    <cellStyle name="Обычный 883" xfId="1966"/>
    <cellStyle name="Обычный 884" xfId="1967"/>
    <cellStyle name="Обычный 885" xfId="1968"/>
    <cellStyle name="Обычный 886" xfId="1969"/>
    <cellStyle name="Обычный 887" xfId="1970"/>
    <cellStyle name="Обычный 888" xfId="1971"/>
    <cellStyle name="Обычный 889" xfId="1972"/>
    <cellStyle name="Обычный 89" xfId="1549"/>
    <cellStyle name="Обычный 890" xfId="1973"/>
    <cellStyle name="Обычный 891" xfId="1974"/>
    <cellStyle name="Обычный 892" xfId="1975"/>
    <cellStyle name="Обычный 893" xfId="1976"/>
    <cellStyle name="Обычный 894" xfId="1977"/>
    <cellStyle name="Обычный 895" xfId="1978"/>
    <cellStyle name="Обычный 896" xfId="1979"/>
    <cellStyle name="Обычный 897" xfId="1980"/>
    <cellStyle name="Обычный 898" xfId="1981"/>
    <cellStyle name="Обычный 899" xfId="1982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3"/>
    <cellStyle name="Обычный 901" xfId="1984"/>
    <cellStyle name="Обычный 902" xfId="1985"/>
    <cellStyle name="Обычный 903" xfId="1986"/>
    <cellStyle name="Обычный 904" xfId="1987"/>
    <cellStyle name="Обычный 905" xfId="1988"/>
    <cellStyle name="Обычный 906" xfId="1989"/>
    <cellStyle name="Обычный 907" xfId="1990"/>
    <cellStyle name="Обычный 908" xfId="1991"/>
    <cellStyle name="Обычный 909" xfId="1992"/>
    <cellStyle name="Обычный 91" xfId="1551"/>
    <cellStyle name="Обычный 910" xfId="1993"/>
    <cellStyle name="Обычный 911" xfId="1994"/>
    <cellStyle name="Обычный 912" xfId="1995"/>
    <cellStyle name="Обычный 913" xfId="1996"/>
    <cellStyle name="Обычный 914" xfId="1997"/>
    <cellStyle name="Обычный 915" xfId="1998"/>
    <cellStyle name="Обычный 916" xfId="1999"/>
    <cellStyle name="Обычный 917" xfId="2000"/>
    <cellStyle name="Обычный 918" xfId="2001"/>
    <cellStyle name="Обычный 919" xfId="2002"/>
    <cellStyle name="Обычный 92" xfId="1552"/>
    <cellStyle name="Обычный 920" xfId="2003"/>
    <cellStyle name="Обычный 921" xfId="2004"/>
    <cellStyle name="Обычный 922" xfId="2005"/>
    <cellStyle name="Обычный 923" xfId="2006"/>
    <cellStyle name="Обычный 924" xfId="2007"/>
    <cellStyle name="Обычный 925" xfId="2008"/>
    <cellStyle name="Обычный 926" xfId="2009"/>
    <cellStyle name="Обычный 927" xfId="2010"/>
    <cellStyle name="Обычный 928" xfId="2011"/>
    <cellStyle name="Обычный 929" xfId="2012"/>
    <cellStyle name="Обычный 93" xfId="1553"/>
    <cellStyle name="Обычный 930" xfId="2013"/>
    <cellStyle name="Обычный 931" xfId="2014"/>
    <cellStyle name="Обычный 932" xfId="2015"/>
    <cellStyle name="Обычный 933" xfId="2016"/>
    <cellStyle name="Обычный 934" xfId="2017"/>
    <cellStyle name="Обычный 935" xfId="2018"/>
    <cellStyle name="Обычный 936" xfId="2019"/>
    <cellStyle name="Обычный 937" xfId="2020"/>
    <cellStyle name="Обычный 938" xfId="2021"/>
    <cellStyle name="Обычный 939" xfId="2022"/>
    <cellStyle name="Обычный 94" xfId="1554"/>
    <cellStyle name="Обычный 940" xfId="2023"/>
    <cellStyle name="Обычный 941" xfId="2024"/>
    <cellStyle name="Обычный 942" xfId="2025"/>
    <cellStyle name="Обычный 943" xfId="2026"/>
    <cellStyle name="Обычный 944" xfId="2027"/>
    <cellStyle name="Обычный 945" xfId="2028"/>
    <cellStyle name="Обычный 946" xfId="2029"/>
    <cellStyle name="Обычный 947" xfId="2030"/>
    <cellStyle name="Обычный 948" xfId="2031"/>
    <cellStyle name="Обычный 949" xfId="2032"/>
    <cellStyle name="Обычный 95" xfId="1555"/>
    <cellStyle name="Обычный 950" xfId="2033"/>
    <cellStyle name="Обычный 951" xfId="2034"/>
    <cellStyle name="Обычный 952" xfId="2035"/>
    <cellStyle name="Обычный 953" xfId="2036"/>
    <cellStyle name="Обычный 954" xfId="2037"/>
    <cellStyle name="Обычный 955" xfId="2038"/>
    <cellStyle name="Обычный 956" xfId="2039"/>
    <cellStyle name="Обычный 957" xfId="2040"/>
    <cellStyle name="Обычный 958" xfId="2041"/>
    <cellStyle name="Обычный 959" xfId="2042"/>
    <cellStyle name="Обычный 96" xfId="1556"/>
    <cellStyle name="Обычный 960" xfId="2043"/>
    <cellStyle name="Обычный 961" xfId="2044"/>
    <cellStyle name="Обычный 962" xfId="2045"/>
    <cellStyle name="Обычный 963" xfId="2046"/>
    <cellStyle name="Обычный 964" xfId="2047"/>
    <cellStyle name="Обычный 965" xfId="2048"/>
    <cellStyle name="Обычный 966" xfId="2049"/>
    <cellStyle name="Обычный 967" xfId="2050"/>
    <cellStyle name="Обычный 968" xfId="2051"/>
    <cellStyle name="Обычный 969" xfId="2052"/>
    <cellStyle name="Обычный 97" xfId="1557"/>
    <cellStyle name="Обычный 970" xfId="2053"/>
    <cellStyle name="Обычный 971" xfId="2054"/>
    <cellStyle name="Обычный 972" xfId="2055"/>
    <cellStyle name="Обычный 973" xfId="2056"/>
    <cellStyle name="Обычный 974" xfId="2057"/>
    <cellStyle name="Обычный 975" xfId="2058"/>
    <cellStyle name="Обычный 976" xfId="2059"/>
    <cellStyle name="Обычный 977" xfId="2060"/>
    <cellStyle name="Обычный 978" xfId="2061"/>
    <cellStyle name="Обычный 979" xfId="2062"/>
    <cellStyle name="Обычный 98" xfId="1558"/>
    <cellStyle name="Обычный 980" xfId="2063"/>
    <cellStyle name="Обычный 981" xfId="2064"/>
    <cellStyle name="Обычный 982" xfId="2065"/>
    <cellStyle name="Обычный 983" xfId="2066"/>
    <cellStyle name="Обычный 984" xfId="2067"/>
    <cellStyle name="Обычный 985" xfId="2068"/>
    <cellStyle name="Обычный 986" xfId="2069"/>
    <cellStyle name="Обычный 987" xfId="2070"/>
    <cellStyle name="Обычный 988" xfId="2071"/>
    <cellStyle name="Обычный 989" xfId="2072"/>
    <cellStyle name="Обычный 99" xfId="1559"/>
    <cellStyle name="Обычный 990" xfId="2073"/>
    <cellStyle name="Обычный 991" xfId="2074"/>
    <cellStyle name="Обычный 992" xfId="2075"/>
    <cellStyle name="Обычный 993" xfId="2076"/>
    <cellStyle name="Обычный 994" xfId="2077"/>
    <cellStyle name="Обычный 995" xfId="2078"/>
    <cellStyle name="Обычный 996" xfId="2079"/>
    <cellStyle name="Обычный 997" xfId="2080"/>
    <cellStyle name="Обычный 998" xfId="2081"/>
    <cellStyle name="Обычный 999" xfId="2082"/>
    <cellStyle name="Обычный_1310.1.17  БКНС-1 Тайл.м.м" xfId="1568"/>
    <cellStyle name="Обычный_KS_ZRHG_рцк" xfId="2239"/>
    <cellStyle name="Обычный_SSR5086" xfId="973"/>
    <cellStyle name="Обычный_Прилож.№1,2,3" xfId="2240"/>
    <cellStyle name="Обычный_Приложение 4" xfId="2245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1"/>
    <cellStyle name="Процентный 4" xfId="2262"/>
    <cellStyle name="Раздел" xfId="1017"/>
    <cellStyle name="РесСмета" xfId="1018"/>
    <cellStyle name="СводВедРес" xfId="1101"/>
    <cellStyle name="СводВедРес 2" xfId="1658"/>
    <cellStyle name="СводВедРес_Сводная ресурсная ведомость ПМК 3 " xfId="1659"/>
    <cellStyle name="СводкаСтоимРаб" xfId="1019"/>
    <cellStyle name="СводРасч" xfId="1020"/>
    <cellStyle name="СводРасч 2" xfId="1102"/>
    <cellStyle name="СводРасч 3" xfId="225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7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8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60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112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W11" sqref="W11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.5703125" style="3" customWidth="1"/>
    <col min="4" max="4" width="8.855468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0.140625" style="3" hidden="1" customWidth="1"/>
    <col min="10" max="10" width="13.5703125" style="3" customWidth="1"/>
    <col min="11" max="11" width="10.85546875" style="3" customWidth="1"/>
    <col min="12" max="12" width="10.28515625" style="3" customWidth="1"/>
    <col min="13" max="13" width="14.5703125" style="190" customWidth="1"/>
    <col min="14" max="14" width="13.140625" style="190" customWidth="1"/>
    <col min="15" max="15" width="12.5703125" style="190" customWidth="1"/>
    <col min="16" max="16" width="13.5703125" style="190" customWidth="1"/>
    <col min="17" max="17" width="12" style="190" customWidth="1"/>
    <col min="18" max="18" width="14.5703125" style="3" customWidth="1"/>
    <col min="19" max="19" width="13.85546875" style="190" customWidth="1"/>
    <col min="20" max="20" width="13.5703125" style="3" customWidth="1"/>
    <col min="21" max="21" width="13.42578125" style="3" customWidth="1"/>
    <col min="22" max="22" width="13.7109375" style="190" customWidth="1"/>
    <col min="23" max="23" width="14" style="3" customWidth="1"/>
    <col min="24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371" t="s">
        <v>59</v>
      </c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4"/>
      <c r="U1" s="4"/>
      <c r="V1" s="5"/>
      <c r="W1" s="4"/>
      <c r="X1" s="4"/>
      <c r="Y1" s="6" t="s">
        <v>1114</v>
      </c>
    </row>
    <row r="2" spans="1:25" ht="13.5" customHeight="1" x14ac:dyDescent="0.2">
      <c r="B2" s="7" t="s">
        <v>37</v>
      </c>
      <c r="C2" s="369" t="str">
        <f>'Приложение №3 к форме 8.1'!C3:J3</f>
        <v>Обустройство Северо-Покурского месторождения нефти. Куст скважин №100, 101, 102, 103, 104, 105, 24 бис.</v>
      </c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</row>
    <row r="3" spans="1:25" ht="13.5" thickBot="1" x14ac:dyDescent="0.25">
      <c r="B3" s="7" t="s">
        <v>38</v>
      </c>
      <c r="C3" s="398" t="str">
        <f>'Приложение №3 к форме 8.1'!C4:J4</f>
        <v>Куст скважин №102.</v>
      </c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0"/>
      <c r="O3" s="370"/>
      <c r="P3" s="370"/>
      <c r="Q3" s="370"/>
      <c r="R3" s="370"/>
      <c r="S3" s="370"/>
      <c r="T3" s="370"/>
      <c r="U3" s="370"/>
      <c r="V3" s="370"/>
      <c r="W3" s="370"/>
      <c r="X3" s="370"/>
      <c r="Y3" s="370"/>
    </row>
    <row r="4" spans="1:25" ht="12.75" customHeight="1" x14ac:dyDescent="0.2">
      <c r="A4" s="605" t="s">
        <v>1</v>
      </c>
      <c r="B4" s="608" t="s">
        <v>60</v>
      </c>
      <c r="C4" s="611" t="s">
        <v>61</v>
      </c>
      <c r="D4" s="614" t="s">
        <v>45</v>
      </c>
      <c r="E4" s="617" t="s">
        <v>62</v>
      </c>
      <c r="F4" s="618"/>
      <c r="G4" s="618"/>
      <c r="H4" s="618"/>
      <c r="I4" s="618"/>
      <c r="J4" s="618"/>
      <c r="K4" s="618"/>
      <c r="L4" s="619"/>
      <c r="M4" s="617" t="s">
        <v>2</v>
      </c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9"/>
    </row>
    <row r="5" spans="1:25" ht="12.75" customHeight="1" x14ac:dyDescent="0.2">
      <c r="A5" s="606"/>
      <c r="B5" s="609"/>
      <c r="C5" s="612"/>
      <c r="D5" s="615"/>
      <c r="E5" s="622" t="s">
        <v>63</v>
      </c>
      <c r="F5" s="630" t="s">
        <v>3</v>
      </c>
      <c r="G5" s="631"/>
      <c r="H5" s="631"/>
      <c r="I5" s="631"/>
      <c r="J5" s="631"/>
      <c r="K5" s="631"/>
      <c r="L5" s="632"/>
      <c r="M5" s="633" t="s">
        <v>64</v>
      </c>
      <c r="N5" s="635" t="s">
        <v>3</v>
      </c>
      <c r="O5" s="636"/>
      <c r="P5" s="636"/>
      <c r="Q5" s="637"/>
      <c r="R5" s="623" t="s">
        <v>65</v>
      </c>
      <c r="S5" s="638" t="s">
        <v>4</v>
      </c>
      <c r="T5" s="623" t="s">
        <v>66</v>
      </c>
      <c r="U5" s="623" t="s">
        <v>67</v>
      </c>
      <c r="V5" s="638" t="s">
        <v>5</v>
      </c>
      <c r="W5" s="623" t="s">
        <v>68</v>
      </c>
      <c r="X5" s="623" t="s">
        <v>69</v>
      </c>
      <c r="Y5" s="641" t="s">
        <v>70</v>
      </c>
    </row>
    <row r="6" spans="1:25" ht="44.25" customHeight="1" x14ac:dyDescent="0.2">
      <c r="A6" s="606"/>
      <c r="B6" s="609"/>
      <c r="C6" s="612"/>
      <c r="D6" s="615"/>
      <c r="E6" s="622"/>
      <c r="F6" s="640" t="s">
        <v>71</v>
      </c>
      <c r="G6" s="620" t="s">
        <v>72</v>
      </c>
      <c r="H6" s="620" t="s">
        <v>73</v>
      </c>
      <c r="I6" s="620" t="s">
        <v>74</v>
      </c>
      <c r="J6" s="620" t="s">
        <v>75</v>
      </c>
      <c r="K6" s="620" t="s">
        <v>68</v>
      </c>
      <c r="L6" s="625" t="s">
        <v>69</v>
      </c>
      <c r="M6" s="634"/>
      <c r="N6" s="627" t="s">
        <v>76</v>
      </c>
      <c r="O6" s="628"/>
      <c r="P6" s="629" t="s">
        <v>77</v>
      </c>
      <c r="Q6" s="629"/>
      <c r="R6" s="624"/>
      <c r="S6" s="639"/>
      <c r="T6" s="624"/>
      <c r="U6" s="624"/>
      <c r="V6" s="639"/>
      <c r="W6" s="624"/>
      <c r="X6" s="624"/>
      <c r="Y6" s="642"/>
    </row>
    <row r="7" spans="1:25" ht="83.25" customHeight="1" thickBot="1" x14ac:dyDescent="0.25">
      <c r="A7" s="607"/>
      <c r="B7" s="610"/>
      <c r="C7" s="613"/>
      <c r="D7" s="616"/>
      <c r="E7" s="622"/>
      <c r="F7" s="620"/>
      <c r="G7" s="621"/>
      <c r="H7" s="621"/>
      <c r="I7" s="621"/>
      <c r="J7" s="621"/>
      <c r="K7" s="621"/>
      <c r="L7" s="626"/>
      <c r="M7" s="634"/>
      <c r="N7" s="8" t="s">
        <v>78</v>
      </c>
      <c r="O7" s="8" t="s">
        <v>79</v>
      </c>
      <c r="P7" s="8" t="s">
        <v>78</v>
      </c>
      <c r="Q7" s="8" t="s">
        <v>79</v>
      </c>
      <c r="R7" s="624"/>
      <c r="S7" s="639"/>
      <c r="T7" s="624"/>
      <c r="U7" s="624"/>
      <c r="V7" s="639"/>
      <c r="W7" s="624"/>
      <c r="X7" s="624"/>
      <c r="Y7" s="642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80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37</v>
      </c>
      <c r="B10" s="645" t="str">
        <f>C2</f>
        <v>Обустройство Северо-Покурского месторождения нефти. Куст скважин №100, 101, 102, 103, 104, 105, 24 бис.</v>
      </c>
      <c r="C10" s="645"/>
      <c r="D10" s="645"/>
      <c r="E10" s="645"/>
      <c r="F10" s="645"/>
      <c r="G10" s="645"/>
      <c r="H10" s="645"/>
      <c r="I10" s="645"/>
      <c r="J10" s="645"/>
      <c r="K10" s="645"/>
      <c r="L10" s="645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6" t="s">
        <v>38</v>
      </c>
      <c r="B11" s="646" t="str">
        <f>C3</f>
        <v>Куст скважин №102.</v>
      </c>
      <c r="C11" s="646"/>
      <c r="D11" s="646"/>
      <c r="E11" s="647"/>
      <c r="F11" s="646"/>
      <c r="G11" s="646"/>
      <c r="H11" s="646"/>
      <c r="I11" s="646"/>
      <c r="J11" s="646"/>
      <c r="K11" s="646"/>
      <c r="L11" s="646"/>
      <c r="M11" s="33"/>
      <c r="N11" s="219"/>
      <c r="O11" s="220"/>
      <c r="P11" s="219"/>
      <c r="Q11" s="220"/>
      <c r="R11" s="221"/>
      <c r="S11" s="219"/>
      <c r="T11" s="222"/>
      <c r="U11" s="221"/>
      <c r="V11" s="219"/>
      <c r="W11" s="221"/>
      <c r="X11" s="221"/>
      <c r="Y11" s="34"/>
    </row>
    <row r="12" spans="1:25" ht="15" x14ac:dyDescent="0.2">
      <c r="A12" s="399" t="s">
        <v>938</v>
      </c>
      <c r="B12" s="400" t="s">
        <v>897</v>
      </c>
      <c r="C12" s="660" t="s">
        <v>44</v>
      </c>
      <c r="D12" s="662">
        <v>6</v>
      </c>
      <c r="E12" s="218">
        <f>F12+G12+H12+K12+L12</f>
        <v>218383</v>
      </c>
      <c r="F12" s="379">
        <v>114998</v>
      </c>
      <c r="G12" s="380">
        <v>23190</v>
      </c>
      <c r="H12" s="380">
        <v>37117</v>
      </c>
      <c r="I12" s="380"/>
      <c r="J12" s="381">
        <v>4899</v>
      </c>
      <c r="K12" s="380">
        <v>25874</v>
      </c>
      <c r="L12" s="382">
        <v>17204</v>
      </c>
      <c r="M12" s="386">
        <f>N12+O12+P12+Q12</f>
        <v>0</v>
      </c>
      <c r="N12" s="387"/>
      <c r="O12" s="388"/>
      <c r="P12" s="388"/>
      <c r="Q12" s="388"/>
      <c r="R12" s="389"/>
      <c r="S12" s="404">
        <v>764.64</v>
      </c>
      <c r="T12" s="390"/>
      <c r="U12" s="390"/>
      <c r="V12" s="404">
        <v>124.07</v>
      </c>
      <c r="W12" s="390"/>
      <c r="X12" s="391"/>
      <c r="Y12" s="392"/>
    </row>
    <row r="13" spans="1:25" ht="15" x14ac:dyDescent="0.2">
      <c r="A13" s="401" t="s">
        <v>939</v>
      </c>
      <c r="B13" s="402" t="s">
        <v>898</v>
      </c>
      <c r="C13" s="661"/>
      <c r="D13" s="663"/>
      <c r="E13" s="217">
        <f t="shared" ref="E13:E70" si="1">F13+G13+H13+K13+L13</f>
        <v>10376</v>
      </c>
      <c r="F13" s="383">
        <v>5879</v>
      </c>
      <c r="G13" s="384">
        <v>1527</v>
      </c>
      <c r="H13" s="384">
        <v>559</v>
      </c>
      <c r="I13" s="384"/>
      <c r="J13" s="384">
        <v>64</v>
      </c>
      <c r="K13" s="384">
        <v>1478</v>
      </c>
      <c r="L13" s="385">
        <v>933</v>
      </c>
      <c r="M13" s="386">
        <f t="shared" ref="M13:M48" si="2">N13+O13+P13+Q13</f>
        <v>0</v>
      </c>
      <c r="N13" s="393"/>
      <c r="O13" s="394"/>
      <c r="P13" s="394"/>
      <c r="Q13" s="394"/>
      <c r="R13" s="395"/>
      <c r="S13" s="405">
        <v>53.13</v>
      </c>
      <c r="T13" s="396"/>
      <c r="U13" s="396"/>
      <c r="V13" s="405">
        <v>1.49</v>
      </c>
      <c r="W13" s="396"/>
      <c r="X13" s="397"/>
      <c r="Y13" s="69"/>
    </row>
    <row r="14" spans="1:25" ht="15" x14ac:dyDescent="0.2">
      <c r="A14" s="401" t="s">
        <v>940</v>
      </c>
      <c r="B14" s="402" t="s">
        <v>899</v>
      </c>
      <c r="C14" s="661"/>
      <c r="D14" s="663"/>
      <c r="E14" s="217">
        <f t="shared" si="1"/>
        <v>21981</v>
      </c>
      <c r="F14" s="383">
        <v>10292</v>
      </c>
      <c r="G14" s="384">
        <v>3963</v>
      </c>
      <c r="H14" s="384">
        <v>1915</v>
      </c>
      <c r="I14" s="384"/>
      <c r="J14" s="384">
        <v>151</v>
      </c>
      <c r="K14" s="384">
        <v>3433</v>
      </c>
      <c r="L14" s="385">
        <v>2378</v>
      </c>
      <c r="M14" s="386">
        <f t="shared" si="2"/>
        <v>0</v>
      </c>
      <c r="N14" s="393"/>
      <c r="O14" s="394"/>
      <c r="P14" s="394"/>
      <c r="Q14" s="394"/>
      <c r="R14" s="395"/>
      <c r="S14" s="405">
        <v>135.69</v>
      </c>
      <c r="T14" s="396"/>
      <c r="U14" s="396"/>
      <c r="V14" s="405">
        <v>3.57</v>
      </c>
      <c r="W14" s="396"/>
      <c r="X14" s="397"/>
      <c r="Y14" s="69"/>
    </row>
    <row r="15" spans="1:25" ht="15" x14ac:dyDescent="0.2">
      <c r="A15" s="401" t="s">
        <v>941</v>
      </c>
      <c r="B15" s="402" t="s">
        <v>900</v>
      </c>
      <c r="C15" s="661"/>
      <c r="D15" s="663"/>
      <c r="E15" s="217">
        <f t="shared" si="1"/>
        <v>34708</v>
      </c>
      <c r="F15" s="383">
        <v>20104</v>
      </c>
      <c r="G15" s="384">
        <v>3766</v>
      </c>
      <c r="H15" s="384">
        <v>4143</v>
      </c>
      <c r="I15" s="384"/>
      <c r="J15" s="384">
        <v>429</v>
      </c>
      <c r="K15" s="384">
        <v>4013</v>
      </c>
      <c r="L15" s="385">
        <v>2682</v>
      </c>
      <c r="M15" s="386">
        <f t="shared" si="2"/>
        <v>0</v>
      </c>
      <c r="N15" s="393"/>
      <c r="O15" s="394"/>
      <c r="P15" s="394"/>
      <c r="Q15" s="394"/>
      <c r="R15" s="395"/>
      <c r="S15" s="405">
        <v>130.69999999999999</v>
      </c>
      <c r="T15" s="396"/>
      <c r="U15" s="396"/>
      <c r="V15" s="405">
        <v>10.050000000000001</v>
      </c>
      <c r="W15" s="396"/>
      <c r="X15" s="397"/>
      <c r="Y15" s="69"/>
    </row>
    <row r="16" spans="1:25" ht="15" x14ac:dyDescent="0.2">
      <c r="A16" s="401" t="s">
        <v>942</v>
      </c>
      <c r="B16" s="402" t="s">
        <v>901</v>
      </c>
      <c r="C16" s="661"/>
      <c r="D16" s="663"/>
      <c r="E16" s="217">
        <f t="shared" si="1"/>
        <v>17152</v>
      </c>
      <c r="F16" s="383">
        <v>1845</v>
      </c>
      <c r="G16" s="384">
        <v>4183</v>
      </c>
      <c r="H16" s="384">
        <v>4264</v>
      </c>
      <c r="I16" s="384"/>
      <c r="J16" s="384">
        <v>581</v>
      </c>
      <c r="K16" s="384">
        <v>4002</v>
      </c>
      <c r="L16" s="385">
        <v>2858</v>
      </c>
      <c r="M16" s="386">
        <f t="shared" si="2"/>
        <v>0</v>
      </c>
      <c r="N16" s="393"/>
      <c r="O16" s="394"/>
      <c r="P16" s="394"/>
      <c r="Q16" s="394"/>
      <c r="R16" s="395"/>
      <c r="S16" s="405">
        <v>145</v>
      </c>
      <c r="T16" s="396"/>
      <c r="U16" s="396"/>
      <c r="V16" s="405">
        <v>14.28</v>
      </c>
      <c r="W16" s="396"/>
      <c r="X16" s="397"/>
      <c r="Y16" s="69"/>
    </row>
    <row r="17" spans="1:25" ht="15" x14ac:dyDescent="0.2">
      <c r="A17" s="401" t="s">
        <v>943</v>
      </c>
      <c r="B17" s="402" t="s">
        <v>902</v>
      </c>
      <c r="C17" s="661"/>
      <c r="D17" s="663"/>
      <c r="E17" s="217">
        <f t="shared" si="1"/>
        <v>20513</v>
      </c>
      <c r="F17" s="383">
        <v>11294</v>
      </c>
      <c r="G17" s="384">
        <v>2638</v>
      </c>
      <c r="H17" s="384">
        <v>2321</v>
      </c>
      <c r="I17" s="384"/>
      <c r="J17" s="384">
        <v>250</v>
      </c>
      <c r="K17" s="384">
        <v>2539</v>
      </c>
      <c r="L17" s="385">
        <v>1721</v>
      </c>
      <c r="M17" s="386">
        <f t="shared" si="2"/>
        <v>0</v>
      </c>
      <c r="N17" s="393"/>
      <c r="O17" s="394"/>
      <c r="P17" s="394"/>
      <c r="Q17" s="394"/>
      <c r="R17" s="395"/>
      <c r="S17" s="405">
        <v>90.4</v>
      </c>
      <c r="T17" s="396"/>
      <c r="U17" s="396"/>
      <c r="V17" s="405">
        <v>5.99</v>
      </c>
      <c r="W17" s="396"/>
      <c r="X17" s="397"/>
      <c r="Y17" s="69"/>
    </row>
    <row r="18" spans="1:25" ht="15" x14ac:dyDescent="0.2">
      <c r="A18" s="401" t="s">
        <v>944</v>
      </c>
      <c r="B18" s="402" t="s">
        <v>903</v>
      </c>
      <c r="C18" s="661"/>
      <c r="D18" s="663"/>
      <c r="E18" s="217">
        <f t="shared" si="1"/>
        <v>8033</v>
      </c>
      <c r="F18" s="383">
        <v>1825</v>
      </c>
      <c r="G18" s="384">
        <v>1924</v>
      </c>
      <c r="H18" s="384">
        <v>1260</v>
      </c>
      <c r="I18" s="384"/>
      <c r="J18" s="384">
        <v>176</v>
      </c>
      <c r="K18" s="384">
        <v>1764</v>
      </c>
      <c r="L18" s="385">
        <v>1260</v>
      </c>
      <c r="M18" s="386">
        <f t="shared" si="2"/>
        <v>0</v>
      </c>
      <c r="N18" s="393"/>
      <c r="O18" s="394"/>
      <c r="P18" s="394"/>
      <c r="Q18" s="394"/>
      <c r="R18" s="395"/>
      <c r="S18" s="405">
        <v>66.7</v>
      </c>
      <c r="T18" s="396"/>
      <c r="U18" s="396"/>
      <c r="V18" s="405">
        <v>4.34</v>
      </c>
      <c r="W18" s="396"/>
      <c r="X18" s="397"/>
      <c r="Y18" s="69"/>
    </row>
    <row r="19" spans="1:25" ht="15" x14ac:dyDescent="0.2">
      <c r="A19" s="401" t="s">
        <v>946</v>
      </c>
      <c r="B19" s="402" t="s">
        <v>945</v>
      </c>
      <c r="C19" s="661"/>
      <c r="D19" s="663"/>
      <c r="E19" s="217">
        <f t="shared" si="1"/>
        <v>34450</v>
      </c>
      <c r="F19" s="383">
        <v>19963</v>
      </c>
      <c r="G19" s="384">
        <v>3728</v>
      </c>
      <c r="H19" s="384">
        <v>4116</v>
      </c>
      <c r="I19" s="384"/>
      <c r="J19" s="384">
        <v>425</v>
      </c>
      <c r="K19" s="384">
        <v>3982</v>
      </c>
      <c r="L19" s="385">
        <v>2661</v>
      </c>
      <c r="M19" s="386">
        <f t="shared" si="2"/>
        <v>0</v>
      </c>
      <c r="N19" s="393"/>
      <c r="O19" s="394"/>
      <c r="P19" s="394"/>
      <c r="Q19" s="394"/>
      <c r="R19" s="395"/>
      <c r="S19" s="405">
        <v>129.41999999999999</v>
      </c>
      <c r="T19" s="396"/>
      <c r="U19" s="396"/>
      <c r="V19" s="405">
        <v>9.98</v>
      </c>
      <c r="W19" s="396"/>
      <c r="X19" s="397"/>
      <c r="Y19" s="69"/>
    </row>
    <row r="20" spans="1:25" ht="15" x14ac:dyDescent="0.2">
      <c r="A20" s="401" t="s">
        <v>948</v>
      </c>
      <c r="B20" s="402" t="s">
        <v>947</v>
      </c>
      <c r="C20" s="661"/>
      <c r="D20" s="663"/>
      <c r="E20" s="217">
        <f t="shared" si="1"/>
        <v>14312</v>
      </c>
      <c r="F20" s="383">
        <v>1832</v>
      </c>
      <c r="G20" s="384">
        <v>3520</v>
      </c>
      <c r="H20" s="384">
        <v>3277</v>
      </c>
      <c r="I20" s="384"/>
      <c r="J20" s="384">
        <v>427</v>
      </c>
      <c r="K20" s="384">
        <v>3315</v>
      </c>
      <c r="L20" s="385">
        <v>2368</v>
      </c>
      <c r="M20" s="386">
        <f t="shared" si="2"/>
        <v>0</v>
      </c>
      <c r="N20" s="393"/>
      <c r="O20" s="394"/>
      <c r="P20" s="394"/>
      <c r="Q20" s="394"/>
      <c r="R20" s="395"/>
      <c r="S20" s="405">
        <v>122</v>
      </c>
      <c r="T20" s="396"/>
      <c r="U20" s="396"/>
      <c r="V20" s="405">
        <v>10.49</v>
      </c>
      <c r="W20" s="396"/>
      <c r="X20" s="397"/>
      <c r="Y20" s="69"/>
    </row>
    <row r="21" spans="1:25" ht="15" x14ac:dyDescent="0.2">
      <c r="A21" s="401" t="s">
        <v>949</v>
      </c>
      <c r="B21" s="402" t="s">
        <v>904</v>
      </c>
      <c r="C21" s="661"/>
      <c r="D21" s="663"/>
      <c r="E21" s="217">
        <f t="shared" si="1"/>
        <v>156557</v>
      </c>
      <c r="F21" s="383">
        <v>86509</v>
      </c>
      <c r="G21" s="384">
        <v>20263</v>
      </c>
      <c r="H21" s="384">
        <v>17270</v>
      </c>
      <c r="I21" s="384"/>
      <c r="J21" s="384">
        <v>1831</v>
      </c>
      <c r="K21" s="384">
        <v>19330</v>
      </c>
      <c r="L21" s="385">
        <v>13185</v>
      </c>
      <c r="M21" s="386">
        <f t="shared" si="2"/>
        <v>0</v>
      </c>
      <c r="N21" s="393"/>
      <c r="O21" s="394"/>
      <c r="P21" s="394"/>
      <c r="Q21" s="394"/>
      <c r="R21" s="395"/>
      <c r="S21" s="405">
        <v>697.44</v>
      </c>
      <c r="T21" s="396"/>
      <c r="U21" s="396"/>
      <c r="V21" s="405">
        <v>43.95</v>
      </c>
      <c r="W21" s="396"/>
      <c r="X21" s="397"/>
      <c r="Y21" s="69"/>
    </row>
    <row r="22" spans="1:25" ht="15" x14ac:dyDescent="0.2">
      <c r="A22" s="401" t="s">
        <v>950</v>
      </c>
      <c r="B22" s="402" t="s">
        <v>905</v>
      </c>
      <c r="C22" s="661"/>
      <c r="D22" s="663"/>
      <c r="E22" s="217">
        <f t="shared" si="1"/>
        <v>153725</v>
      </c>
      <c r="F22" s="383">
        <v>82215</v>
      </c>
      <c r="G22" s="384">
        <v>21484</v>
      </c>
      <c r="H22" s="384">
        <v>16624</v>
      </c>
      <c r="I22" s="384"/>
      <c r="J22" s="384">
        <v>1801</v>
      </c>
      <c r="K22" s="384">
        <v>19797</v>
      </c>
      <c r="L22" s="385">
        <v>13605</v>
      </c>
      <c r="M22" s="386">
        <f t="shared" si="2"/>
        <v>0</v>
      </c>
      <c r="N22" s="393"/>
      <c r="O22" s="394"/>
      <c r="P22" s="394"/>
      <c r="Q22" s="394"/>
      <c r="R22" s="395"/>
      <c r="S22" s="405">
        <v>738.24</v>
      </c>
      <c r="T22" s="396"/>
      <c r="U22" s="396"/>
      <c r="V22" s="405">
        <v>43.78</v>
      </c>
      <c r="W22" s="396"/>
      <c r="X22" s="397"/>
      <c r="Y22" s="69"/>
    </row>
    <row r="23" spans="1:25" ht="15" x14ac:dyDescent="0.2">
      <c r="A23" s="401" t="s">
        <v>951</v>
      </c>
      <c r="B23" s="402" t="s">
        <v>906</v>
      </c>
      <c r="C23" s="661"/>
      <c r="D23" s="663"/>
      <c r="E23" s="217">
        <f t="shared" si="1"/>
        <v>133634</v>
      </c>
      <c r="F23" s="383">
        <v>75803</v>
      </c>
      <c r="G23" s="384">
        <v>16633</v>
      </c>
      <c r="H23" s="384">
        <v>14343</v>
      </c>
      <c r="I23" s="384"/>
      <c r="J23" s="384">
        <v>1514</v>
      </c>
      <c r="K23" s="384">
        <v>15950</v>
      </c>
      <c r="L23" s="385">
        <v>10905</v>
      </c>
      <c r="M23" s="386">
        <f t="shared" si="2"/>
        <v>0</v>
      </c>
      <c r="N23" s="393"/>
      <c r="O23" s="394"/>
      <c r="P23" s="394"/>
      <c r="Q23" s="394"/>
      <c r="R23" s="395"/>
      <c r="S23" s="405">
        <v>573.07000000000005</v>
      </c>
      <c r="T23" s="396"/>
      <c r="U23" s="396"/>
      <c r="V23" s="405">
        <v>36.200000000000003</v>
      </c>
      <c r="W23" s="396"/>
      <c r="X23" s="397"/>
      <c r="Y23" s="69"/>
    </row>
    <row r="24" spans="1:25" ht="15" x14ac:dyDescent="0.2">
      <c r="A24" s="401" t="s">
        <v>952</v>
      </c>
      <c r="B24" s="402" t="s">
        <v>907</v>
      </c>
      <c r="C24" s="661"/>
      <c r="D24" s="663"/>
      <c r="E24" s="217">
        <f t="shared" si="1"/>
        <v>59093</v>
      </c>
      <c r="F24" s="383">
        <v>28386</v>
      </c>
      <c r="G24" s="384">
        <v>9999</v>
      </c>
      <c r="H24" s="384">
        <v>6228</v>
      </c>
      <c r="I24" s="384"/>
      <c r="J24" s="384">
        <v>725</v>
      </c>
      <c r="K24" s="384">
        <v>8326</v>
      </c>
      <c r="L24" s="385">
        <v>6154</v>
      </c>
      <c r="M24" s="386">
        <f t="shared" si="2"/>
        <v>0</v>
      </c>
      <c r="N24" s="393"/>
      <c r="O24" s="394"/>
      <c r="P24" s="394"/>
      <c r="Q24" s="394"/>
      <c r="R24" s="395"/>
      <c r="S24" s="405">
        <v>333.81</v>
      </c>
      <c r="T24" s="396"/>
      <c r="U24" s="396"/>
      <c r="V24" s="405">
        <v>18.09</v>
      </c>
      <c r="W24" s="396"/>
      <c r="X24" s="397"/>
      <c r="Y24" s="69"/>
    </row>
    <row r="25" spans="1:25" ht="15" x14ac:dyDescent="0.2">
      <c r="A25" s="401" t="s">
        <v>953</v>
      </c>
      <c r="B25" s="402" t="s">
        <v>908</v>
      </c>
      <c r="C25" s="661"/>
      <c r="D25" s="663"/>
      <c r="E25" s="217">
        <f t="shared" si="1"/>
        <v>194889</v>
      </c>
      <c r="F25" s="383">
        <v>128047</v>
      </c>
      <c r="G25" s="384">
        <v>18910</v>
      </c>
      <c r="H25" s="384">
        <v>16467</v>
      </c>
      <c r="I25" s="384"/>
      <c r="J25" s="384">
        <v>1682</v>
      </c>
      <c r="K25" s="384">
        <v>18493</v>
      </c>
      <c r="L25" s="385">
        <v>12972</v>
      </c>
      <c r="M25" s="386">
        <f t="shared" si="2"/>
        <v>0</v>
      </c>
      <c r="N25" s="393"/>
      <c r="O25" s="394"/>
      <c r="P25" s="394"/>
      <c r="Q25" s="394"/>
      <c r="R25" s="395"/>
      <c r="S25" s="405">
        <v>645.14</v>
      </c>
      <c r="T25" s="396"/>
      <c r="U25" s="396"/>
      <c r="V25" s="405">
        <v>39.81</v>
      </c>
      <c r="W25" s="396"/>
      <c r="X25" s="397"/>
      <c r="Y25" s="69"/>
    </row>
    <row r="26" spans="1:25" ht="15" x14ac:dyDescent="0.2">
      <c r="A26" s="401" t="s">
        <v>954</v>
      </c>
      <c r="B26" s="402" t="s">
        <v>909</v>
      </c>
      <c r="C26" s="661"/>
      <c r="D26" s="663"/>
      <c r="E26" s="217">
        <f t="shared" si="1"/>
        <v>139646</v>
      </c>
      <c r="F26" s="383">
        <v>91997</v>
      </c>
      <c r="G26" s="384">
        <v>5355</v>
      </c>
      <c r="H26" s="384">
        <v>26279</v>
      </c>
      <c r="I26" s="384"/>
      <c r="J26" s="384">
        <v>3540</v>
      </c>
      <c r="K26" s="384">
        <v>10384</v>
      </c>
      <c r="L26" s="385">
        <v>5631</v>
      </c>
      <c r="M26" s="386">
        <f t="shared" si="2"/>
        <v>0</v>
      </c>
      <c r="N26" s="393"/>
      <c r="O26" s="394"/>
      <c r="P26" s="394"/>
      <c r="Q26" s="394"/>
      <c r="R26" s="395"/>
      <c r="S26" s="405">
        <v>175.31</v>
      </c>
      <c r="T26" s="396"/>
      <c r="U26" s="396"/>
      <c r="V26" s="405">
        <v>91.06</v>
      </c>
      <c r="W26" s="396"/>
      <c r="X26" s="397"/>
      <c r="Y26" s="69"/>
    </row>
    <row r="27" spans="1:25" ht="15" x14ac:dyDescent="0.2">
      <c r="A27" s="401" t="s">
        <v>955</v>
      </c>
      <c r="B27" s="402" t="s">
        <v>910</v>
      </c>
      <c r="C27" s="661"/>
      <c r="D27" s="663"/>
      <c r="E27" s="217">
        <f t="shared" si="1"/>
        <v>34748</v>
      </c>
      <c r="F27" s="383">
        <v>16967</v>
      </c>
      <c r="G27" s="384">
        <v>3709</v>
      </c>
      <c r="H27" s="384">
        <v>6391</v>
      </c>
      <c r="I27" s="384"/>
      <c r="J27" s="384">
        <v>682</v>
      </c>
      <c r="K27" s="384">
        <v>4707</v>
      </c>
      <c r="L27" s="385">
        <v>2974</v>
      </c>
      <c r="M27" s="386">
        <f t="shared" si="2"/>
        <v>0</v>
      </c>
      <c r="N27" s="393"/>
      <c r="O27" s="394"/>
      <c r="P27" s="394"/>
      <c r="Q27" s="394"/>
      <c r="R27" s="395"/>
      <c r="S27" s="405">
        <v>134.91999999999999</v>
      </c>
      <c r="T27" s="396"/>
      <c r="U27" s="396"/>
      <c r="V27" s="405">
        <v>17.350000000000001</v>
      </c>
      <c r="W27" s="396"/>
      <c r="X27" s="397"/>
      <c r="Y27" s="69"/>
    </row>
    <row r="28" spans="1:25" ht="15" x14ac:dyDescent="0.2">
      <c r="A28" s="401" t="s">
        <v>956</v>
      </c>
      <c r="B28" s="402" t="s">
        <v>911</v>
      </c>
      <c r="C28" s="661"/>
      <c r="D28" s="663"/>
      <c r="E28" s="217">
        <f t="shared" si="1"/>
        <v>9330</v>
      </c>
      <c r="F28" s="383">
        <v>1834</v>
      </c>
      <c r="G28" s="384">
        <v>2412</v>
      </c>
      <c r="H28" s="384">
        <v>1343</v>
      </c>
      <c r="I28" s="384"/>
      <c r="J28" s="384">
        <v>186</v>
      </c>
      <c r="K28" s="384">
        <v>2182</v>
      </c>
      <c r="L28" s="385">
        <v>1559</v>
      </c>
      <c r="M28" s="386">
        <f t="shared" si="2"/>
        <v>0</v>
      </c>
      <c r="N28" s="393"/>
      <c r="O28" s="394"/>
      <c r="P28" s="394"/>
      <c r="Q28" s="394"/>
      <c r="R28" s="395"/>
      <c r="S28" s="405">
        <v>83.6</v>
      </c>
      <c r="T28" s="396"/>
      <c r="U28" s="396"/>
      <c r="V28" s="405">
        <v>4.57</v>
      </c>
      <c r="W28" s="396"/>
      <c r="X28" s="397"/>
      <c r="Y28" s="69"/>
    </row>
    <row r="29" spans="1:25" ht="15" x14ac:dyDescent="0.2">
      <c r="A29" s="401" t="s">
        <v>957</v>
      </c>
      <c r="B29" s="402" t="s">
        <v>912</v>
      </c>
      <c r="C29" s="661"/>
      <c r="D29" s="663"/>
      <c r="E29" s="217">
        <f t="shared" si="1"/>
        <v>32771</v>
      </c>
      <c r="F29" s="383">
        <v>15372</v>
      </c>
      <c r="G29" s="384">
        <v>3731</v>
      </c>
      <c r="H29" s="384">
        <v>6880</v>
      </c>
      <c r="I29" s="384"/>
      <c r="J29" s="384">
        <v>830</v>
      </c>
      <c r="K29" s="384">
        <v>3998</v>
      </c>
      <c r="L29" s="385">
        <v>2790</v>
      </c>
      <c r="M29" s="386">
        <f t="shared" si="2"/>
        <v>0</v>
      </c>
      <c r="N29" s="393"/>
      <c r="O29" s="394"/>
      <c r="P29" s="394"/>
      <c r="Q29" s="394"/>
      <c r="R29" s="395"/>
      <c r="S29" s="405">
        <v>124.24</v>
      </c>
      <c r="T29" s="396"/>
      <c r="U29" s="396"/>
      <c r="V29" s="405">
        <v>20.62</v>
      </c>
      <c r="W29" s="396"/>
      <c r="X29" s="397"/>
      <c r="Y29" s="69"/>
    </row>
    <row r="30" spans="1:25" ht="15" x14ac:dyDescent="0.2">
      <c r="A30" s="401" t="s">
        <v>958</v>
      </c>
      <c r="B30" s="402" t="s">
        <v>913</v>
      </c>
      <c r="C30" s="661"/>
      <c r="D30" s="663"/>
      <c r="E30" s="217">
        <f t="shared" si="1"/>
        <v>40343</v>
      </c>
      <c r="F30" s="383">
        <v>17343</v>
      </c>
      <c r="G30" s="384">
        <v>6563</v>
      </c>
      <c r="H30" s="384">
        <v>7683</v>
      </c>
      <c r="I30" s="384"/>
      <c r="J30" s="384">
        <v>491</v>
      </c>
      <c r="K30" s="384">
        <v>5270</v>
      </c>
      <c r="L30" s="385">
        <v>3484</v>
      </c>
      <c r="M30" s="386">
        <f t="shared" si="2"/>
        <v>0</v>
      </c>
      <c r="N30" s="393"/>
      <c r="O30" s="394"/>
      <c r="P30" s="394"/>
      <c r="Q30" s="394"/>
      <c r="R30" s="395"/>
      <c r="S30" s="405">
        <v>218.09</v>
      </c>
      <c r="T30" s="396"/>
      <c r="U30" s="396"/>
      <c r="V30" s="405">
        <v>12.63</v>
      </c>
      <c r="W30" s="396"/>
      <c r="X30" s="397"/>
      <c r="Y30" s="69"/>
    </row>
    <row r="31" spans="1:25" ht="15" x14ac:dyDescent="0.2">
      <c r="A31" s="401" t="s">
        <v>959</v>
      </c>
      <c r="B31" s="402" t="s">
        <v>914</v>
      </c>
      <c r="C31" s="661"/>
      <c r="D31" s="663"/>
      <c r="E31" s="217">
        <f t="shared" si="1"/>
        <v>43016</v>
      </c>
      <c r="F31" s="383">
        <v>12247</v>
      </c>
      <c r="G31" s="384">
        <v>8605</v>
      </c>
      <c r="H31" s="384">
        <v>10399</v>
      </c>
      <c r="I31" s="384"/>
      <c r="J31" s="384">
        <v>721</v>
      </c>
      <c r="K31" s="384">
        <v>7096</v>
      </c>
      <c r="L31" s="385">
        <v>4669</v>
      </c>
      <c r="M31" s="386">
        <f t="shared" si="2"/>
        <v>0</v>
      </c>
      <c r="N31" s="393"/>
      <c r="O31" s="394"/>
      <c r="P31" s="394"/>
      <c r="Q31" s="394"/>
      <c r="R31" s="395"/>
      <c r="S31" s="405">
        <v>284.92</v>
      </c>
      <c r="T31" s="396"/>
      <c r="U31" s="396"/>
      <c r="V31" s="405">
        <v>18.52</v>
      </c>
      <c r="W31" s="396"/>
      <c r="X31" s="397"/>
      <c r="Y31" s="69"/>
    </row>
    <row r="32" spans="1:25" ht="15" x14ac:dyDescent="0.2">
      <c r="A32" s="401" t="s">
        <v>960</v>
      </c>
      <c r="B32" s="402" t="s">
        <v>897</v>
      </c>
      <c r="C32" s="661"/>
      <c r="D32" s="663"/>
      <c r="E32" s="217">
        <f t="shared" si="1"/>
        <v>47673</v>
      </c>
      <c r="F32" s="383">
        <v>21775</v>
      </c>
      <c r="G32" s="384">
        <v>6512</v>
      </c>
      <c r="H32" s="384">
        <v>7881</v>
      </c>
      <c r="I32" s="384"/>
      <c r="J32" s="384">
        <v>917</v>
      </c>
      <c r="K32" s="384">
        <v>6810</v>
      </c>
      <c r="L32" s="385">
        <v>4695</v>
      </c>
      <c r="M32" s="386">
        <f t="shared" si="2"/>
        <v>0</v>
      </c>
      <c r="N32" s="393"/>
      <c r="O32" s="394"/>
      <c r="P32" s="394"/>
      <c r="Q32" s="394"/>
      <c r="R32" s="395"/>
      <c r="S32" s="405">
        <v>215.04</v>
      </c>
      <c r="T32" s="396"/>
      <c r="U32" s="396"/>
      <c r="V32" s="405">
        <v>23.1</v>
      </c>
      <c r="W32" s="396"/>
      <c r="X32" s="397"/>
      <c r="Y32" s="69"/>
    </row>
    <row r="33" spans="1:25" ht="15" x14ac:dyDescent="0.2">
      <c r="A33" s="401" t="s">
        <v>961</v>
      </c>
      <c r="B33" s="402" t="s">
        <v>898</v>
      </c>
      <c r="C33" s="661"/>
      <c r="D33" s="663"/>
      <c r="E33" s="217">
        <f t="shared" si="1"/>
        <v>10376</v>
      </c>
      <c r="F33" s="383">
        <v>5879</v>
      </c>
      <c r="G33" s="384">
        <v>1527</v>
      </c>
      <c r="H33" s="384">
        <v>559</v>
      </c>
      <c r="I33" s="384"/>
      <c r="J33" s="384">
        <v>64</v>
      </c>
      <c r="K33" s="384">
        <v>1478</v>
      </c>
      <c r="L33" s="385">
        <v>933</v>
      </c>
      <c r="M33" s="386">
        <f t="shared" si="2"/>
        <v>0</v>
      </c>
      <c r="N33" s="393"/>
      <c r="O33" s="394"/>
      <c r="P33" s="394"/>
      <c r="Q33" s="394"/>
      <c r="R33" s="395"/>
      <c r="S33" s="405">
        <v>53.13</v>
      </c>
      <c r="T33" s="396"/>
      <c r="U33" s="396"/>
      <c r="V33" s="405">
        <v>1.49</v>
      </c>
      <c r="W33" s="396"/>
      <c r="X33" s="397"/>
      <c r="Y33" s="69"/>
    </row>
    <row r="34" spans="1:25" ht="15" x14ac:dyDescent="0.2">
      <c r="A34" s="401" t="s">
        <v>962</v>
      </c>
      <c r="B34" s="402" t="s">
        <v>899</v>
      </c>
      <c r="C34" s="661"/>
      <c r="D34" s="663"/>
      <c r="E34" s="217">
        <f t="shared" si="1"/>
        <v>21981</v>
      </c>
      <c r="F34" s="383">
        <v>10292</v>
      </c>
      <c r="G34" s="384">
        <v>3963</v>
      </c>
      <c r="H34" s="384">
        <v>1915</v>
      </c>
      <c r="I34" s="384"/>
      <c r="J34" s="384">
        <v>151</v>
      </c>
      <c r="K34" s="384">
        <v>3433</v>
      </c>
      <c r="L34" s="385">
        <v>2378</v>
      </c>
      <c r="M34" s="386">
        <f t="shared" si="2"/>
        <v>0</v>
      </c>
      <c r="N34" s="393"/>
      <c r="O34" s="394"/>
      <c r="P34" s="394"/>
      <c r="Q34" s="394"/>
      <c r="R34" s="395"/>
      <c r="S34" s="405">
        <v>135.69</v>
      </c>
      <c r="T34" s="396"/>
      <c r="U34" s="396"/>
      <c r="V34" s="405">
        <v>3.57</v>
      </c>
      <c r="W34" s="396"/>
      <c r="X34" s="397"/>
      <c r="Y34" s="69"/>
    </row>
    <row r="35" spans="1:25" ht="15" x14ac:dyDescent="0.2">
      <c r="A35" s="401" t="s">
        <v>916</v>
      </c>
      <c r="B35" s="402" t="s">
        <v>915</v>
      </c>
      <c r="C35" s="661"/>
      <c r="D35" s="663"/>
      <c r="E35" s="217">
        <f t="shared" si="1"/>
        <v>138413</v>
      </c>
      <c r="F35" s="383">
        <v>77713</v>
      </c>
      <c r="G35" s="384">
        <v>17625</v>
      </c>
      <c r="H35" s="384">
        <v>22417</v>
      </c>
      <c r="I35" s="384"/>
      <c r="J35" s="384">
        <v>3110</v>
      </c>
      <c r="K35" s="384">
        <v>12502</v>
      </c>
      <c r="L35" s="385">
        <v>8156</v>
      </c>
      <c r="M35" s="386">
        <f t="shared" si="2"/>
        <v>0</v>
      </c>
      <c r="N35" s="393"/>
      <c r="O35" s="394"/>
      <c r="P35" s="394"/>
      <c r="Q35" s="394"/>
      <c r="R35" s="395"/>
      <c r="S35" s="405">
        <v>348.55</v>
      </c>
      <c r="T35" s="396"/>
      <c r="U35" s="396"/>
      <c r="V35" s="405">
        <v>79.319999999999993</v>
      </c>
      <c r="W35" s="396"/>
      <c r="X35" s="397"/>
      <c r="Y35" s="69"/>
    </row>
    <row r="36" spans="1:25" ht="15" x14ac:dyDescent="0.2">
      <c r="A36" s="401" t="s">
        <v>964</v>
      </c>
      <c r="B36" s="402" t="s">
        <v>963</v>
      </c>
      <c r="C36" s="661"/>
      <c r="D36" s="663"/>
      <c r="E36" s="217">
        <f t="shared" si="1"/>
        <v>23684</v>
      </c>
      <c r="F36" s="383">
        <v>14070</v>
      </c>
      <c r="G36" s="384">
        <v>2382</v>
      </c>
      <c r="H36" s="384">
        <v>2840</v>
      </c>
      <c r="I36" s="384"/>
      <c r="J36" s="384">
        <v>289</v>
      </c>
      <c r="K36" s="384">
        <v>2637</v>
      </c>
      <c r="L36" s="385">
        <v>1755</v>
      </c>
      <c r="M36" s="386">
        <f t="shared" si="2"/>
        <v>0</v>
      </c>
      <c r="N36" s="393"/>
      <c r="O36" s="394"/>
      <c r="P36" s="394"/>
      <c r="Q36" s="394"/>
      <c r="R36" s="395"/>
      <c r="S36" s="405">
        <v>82.96</v>
      </c>
      <c r="T36" s="396"/>
      <c r="U36" s="396"/>
      <c r="V36" s="405">
        <v>6.72</v>
      </c>
      <c r="W36" s="396"/>
      <c r="X36" s="397"/>
      <c r="Y36" s="69"/>
    </row>
    <row r="37" spans="1:25" ht="15" x14ac:dyDescent="0.2">
      <c r="A37" s="401" t="s">
        <v>966</v>
      </c>
      <c r="B37" s="402" t="s">
        <v>965</v>
      </c>
      <c r="C37" s="661"/>
      <c r="D37" s="663"/>
      <c r="E37" s="217">
        <f t="shared" si="1"/>
        <v>11453</v>
      </c>
      <c r="F37" s="383">
        <v>1849</v>
      </c>
      <c r="G37" s="384">
        <v>2885</v>
      </c>
      <c r="H37" s="384">
        <v>2123</v>
      </c>
      <c r="I37" s="384"/>
      <c r="J37" s="384">
        <v>307</v>
      </c>
      <c r="K37" s="384">
        <v>2681</v>
      </c>
      <c r="L37" s="385">
        <v>1915</v>
      </c>
      <c r="M37" s="386">
        <f t="shared" si="2"/>
        <v>0</v>
      </c>
      <c r="N37" s="393"/>
      <c r="O37" s="394"/>
      <c r="P37" s="394"/>
      <c r="Q37" s="394"/>
      <c r="R37" s="395"/>
      <c r="S37" s="405">
        <v>100</v>
      </c>
      <c r="T37" s="396"/>
      <c r="U37" s="396"/>
      <c r="V37" s="405">
        <v>7.54</v>
      </c>
      <c r="W37" s="396"/>
      <c r="X37" s="397"/>
      <c r="Y37" s="69"/>
    </row>
    <row r="38" spans="1:25" ht="15" x14ac:dyDescent="0.2">
      <c r="A38" s="401" t="s">
        <v>967</v>
      </c>
      <c r="B38" s="402" t="s">
        <v>908</v>
      </c>
      <c r="C38" s="661"/>
      <c r="D38" s="663"/>
      <c r="E38" s="217">
        <f t="shared" si="1"/>
        <v>30223</v>
      </c>
      <c r="F38" s="383">
        <v>20546</v>
      </c>
      <c r="G38" s="384">
        <v>2837</v>
      </c>
      <c r="H38" s="384">
        <v>2501</v>
      </c>
      <c r="I38" s="384"/>
      <c r="J38" s="384">
        <v>254</v>
      </c>
      <c r="K38" s="384">
        <v>2821</v>
      </c>
      <c r="L38" s="385">
        <v>1518</v>
      </c>
      <c r="M38" s="386">
        <f t="shared" si="2"/>
        <v>0</v>
      </c>
      <c r="N38" s="393"/>
      <c r="O38" s="394"/>
      <c r="P38" s="394"/>
      <c r="Q38" s="394"/>
      <c r="R38" s="395"/>
      <c r="S38" s="405">
        <v>96.87</v>
      </c>
      <c r="T38" s="396"/>
      <c r="U38" s="396"/>
      <c r="V38" s="405">
        <v>6.01</v>
      </c>
      <c r="W38" s="396"/>
      <c r="X38" s="397"/>
      <c r="Y38" s="69"/>
    </row>
    <row r="39" spans="1:25" ht="15" x14ac:dyDescent="0.2">
      <c r="A39" s="401" t="s">
        <v>968</v>
      </c>
      <c r="B39" s="402" t="s">
        <v>912</v>
      </c>
      <c r="C39" s="661"/>
      <c r="D39" s="663"/>
      <c r="E39" s="217">
        <f t="shared" si="1"/>
        <v>42162</v>
      </c>
      <c r="F39" s="383">
        <v>19940</v>
      </c>
      <c r="G39" s="384">
        <v>4797</v>
      </c>
      <c r="H39" s="384">
        <v>8731</v>
      </c>
      <c r="I39" s="384"/>
      <c r="J39" s="384">
        <v>1041</v>
      </c>
      <c r="K39" s="384">
        <v>5115</v>
      </c>
      <c r="L39" s="385">
        <v>3579</v>
      </c>
      <c r="M39" s="386">
        <f t="shared" si="2"/>
        <v>0</v>
      </c>
      <c r="N39" s="393"/>
      <c r="O39" s="394"/>
      <c r="P39" s="394"/>
      <c r="Q39" s="394"/>
      <c r="R39" s="395"/>
      <c r="S39" s="405">
        <v>159.47999999999999</v>
      </c>
      <c r="T39" s="396"/>
      <c r="U39" s="396"/>
      <c r="V39" s="405">
        <v>25.86</v>
      </c>
      <c r="W39" s="396"/>
      <c r="X39" s="397"/>
      <c r="Y39" s="69"/>
    </row>
    <row r="40" spans="1:25" ht="15" x14ac:dyDescent="0.2">
      <c r="A40" s="401" t="s">
        <v>969</v>
      </c>
      <c r="B40" s="402" t="s">
        <v>914</v>
      </c>
      <c r="C40" s="661"/>
      <c r="D40" s="663"/>
      <c r="E40" s="217">
        <f t="shared" si="1"/>
        <v>43016</v>
      </c>
      <c r="F40" s="383">
        <v>12247</v>
      </c>
      <c r="G40" s="384">
        <v>8605</v>
      </c>
      <c r="H40" s="384">
        <v>10399</v>
      </c>
      <c r="I40" s="384"/>
      <c r="J40" s="384">
        <v>721</v>
      </c>
      <c r="K40" s="384">
        <v>7096</v>
      </c>
      <c r="L40" s="385">
        <v>4669</v>
      </c>
      <c r="M40" s="386">
        <f t="shared" si="2"/>
        <v>0</v>
      </c>
      <c r="N40" s="393"/>
      <c r="O40" s="394"/>
      <c r="P40" s="394"/>
      <c r="Q40" s="394"/>
      <c r="R40" s="395"/>
      <c r="S40" s="405">
        <v>284.92</v>
      </c>
      <c r="T40" s="396"/>
      <c r="U40" s="396"/>
      <c r="V40" s="405">
        <v>18.52</v>
      </c>
      <c r="W40" s="396"/>
      <c r="X40" s="397"/>
      <c r="Y40" s="69"/>
    </row>
    <row r="41" spans="1:25" ht="15" x14ac:dyDescent="0.2">
      <c r="A41" s="401" t="s">
        <v>970</v>
      </c>
      <c r="B41" s="402" t="s">
        <v>897</v>
      </c>
      <c r="C41" s="661"/>
      <c r="D41" s="663"/>
      <c r="E41" s="217">
        <f t="shared" si="1"/>
        <v>42241</v>
      </c>
      <c r="F41" s="383">
        <v>18787</v>
      </c>
      <c r="G41" s="384">
        <v>5526</v>
      </c>
      <c r="H41" s="384">
        <v>8133</v>
      </c>
      <c r="I41" s="384"/>
      <c r="J41" s="384">
        <v>987</v>
      </c>
      <c r="K41" s="384">
        <v>5779</v>
      </c>
      <c r="L41" s="385">
        <v>4016</v>
      </c>
      <c r="M41" s="386">
        <f t="shared" si="2"/>
        <v>0</v>
      </c>
      <c r="N41" s="393"/>
      <c r="O41" s="394"/>
      <c r="P41" s="394"/>
      <c r="Q41" s="394"/>
      <c r="R41" s="395"/>
      <c r="S41" s="405">
        <v>183.15</v>
      </c>
      <c r="T41" s="396"/>
      <c r="U41" s="396"/>
      <c r="V41" s="405">
        <v>24.9</v>
      </c>
      <c r="W41" s="396"/>
      <c r="X41" s="397"/>
      <c r="Y41" s="69"/>
    </row>
    <row r="42" spans="1:25" ht="15" x14ac:dyDescent="0.2">
      <c r="A42" s="401" t="s">
        <v>971</v>
      </c>
      <c r="B42" s="402" t="s">
        <v>898</v>
      </c>
      <c r="C42" s="661"/>
      <c r="D42" s="663"/>
      <c r="E42" s="217">
        <f t="shared" si="1"/>
        <v>10376</v>
      </c>
      <c r="F42" s="383">
        <v>5879</v>
      </c>
      <c r="G42" s="384">
        <v>1527</v>
      </c>
      <c r="H42" s="384">
        <v>559</v>
      </c>
      <c r="I42" s="384"/>
      <c r="J42" s="384">
        <v>64</v>
      </c>
      <c r="K42" s="384">
        <v>1478</v>
      </c>
      <c r="L42" s="385">
        <v>933</v>
      </c>
      <c r="M42" s="386">
        <f t="shared" si="2"/>
        <v>0</v>
      </c>
      <c r="N42" s="393"/>
      <c r="O42" s="394"/>
      <c r="P42" s="394"/>
      <c r="Q42" s="394"/>
      <c r="R42" s="395"/>
      <c r="S42" s="405">
        <v>53.13</v>
      </c>
      <c r="T42" s="396"/>
      <c r="U42" s="396"/>
      <c r="V42" s="405">
        <v>1.49</v>
      </c>
      <c r="W42" s="396"/>
      <c r="X42" s="397"/>
      <c r="Y42" s="69"/>
    </row>
    <row r="43" spans="1:25" ht="15" x14ac:dyDescent="0.2">
      <c r="A43" s="401" t="s">
        <v>972</v>
      </c>
      <c r="B43" s="402" t="s">
        <v>899</v>
      </c>
      <c r="C43" s="661"/>
      <c r="D43" s="663"/>
      <c r="E43" s="217">
        <f t="shared" si="1"/>
        <v>21981</v>
      </c>
      <c r="F43" s="383">
        <v>10292</v>
      </c>
      <c r="G43" s="384">
        <v>3963</v>
      </c>
      <c r="H43" s="384">
        <v>1915</v>
      </c>
      <c r="I43" s="384"/>
      <c r="J43" s="384">
        <v>151</v>
      </c>
      <c r="K43" s="384">
        <v>3433</v>
      </c>
      <c r="L43" s="385">
        <v>2378</v>
      </c>
      <c r="M43" s="386">
        <f t="shared" si="2"/>
        <v>0</v>
      </c>
      <c r="N43" s="393"/>
      <c r="O43" s="394"/>
      <c r="P43" s="394"/>
      <c r="Q43" s="394"/>
      <c r="R43" s="395"/>
      <c r="S43" s="405">
        <v>135.69</v>
      </c>
      <c r="T43" s="396"/>
      <c r="U43" s="396"/>
      <c r="V43" s="405">
        <v>3.57</v>
      </c>
      <c r="W43" s="396"/>
      <c r="X43" s="397"/>
      <c r="Y43" s="69"/>
    </row>
    <row r="44" spans="1:25" ht="15" x14ac:dyDescent="0.2">
      <c r="A44" s="401" t="s">
        <v>973</v>
      </c>
      <c r="B44" s="402" t="s">
        <v>908</v>
      </c>
      <c r="C44" s="661"/>
      <c r="D44" s="663"/>
      <c r="E44" s="217">
        <f t="shared" si="1"/>
        <v>7787</v>
      </c>
      <c r="F44" s="383">
        <v>5202</v>
      </c>
      <c r="G44" s="384">
        <v>727</v>
      </c>
      <c r="H44" s="384">
        <v>629</v>
      </c>
      <c r="I44" s="384"/>
      <c r="J44" s="384">
        <v>64</v>
      </c>
      <c r="K44" s="384">
        <v>721</v>
      </c>
      <c r="L44" s="385">
        <v>508</v>
      </c>
      <c r="M44" s="386">
        <f t="shared" si="2"/>
        <v>0</v>
      </c>
      <c r="N44" s="393"/>
      <c r="O44" s="394"/>
      <c r="P44" s="394"/>
      <c r="Q44" s="394"/>
      <c r="R44" s="395"/>
      <c r="S44" s="405">
        <v>24.79</v>
      </c>
      <c r="T44" s="396"/>
      <c r="U44" s="396"/>
      <c r="V44" s="405">
        <v>1.51</v>
      </c>
      <c r="W44" s="396"/>
      <c r="X44" s="397"/>
      <c r="Y44" s="69"/>
    </row>
    <row r="45" spans="1:25" ht="15" x14ac:dyDescent="0.2">
      <c r="A45" s="401" t="s">
        <v>974</v>
      </c>
      <c r="B45" s="402" t="s">
        <v>897</v>
      </c>
      <c r="C45" s="661"/>
      <c r="D45" s="663"/>
      <c r="E45" s="217">
        <f t="shared" si="1"/>
        <v>55090</v>
      </c>
      <c r="F45" s="383">
        <v>24361</v>
      </c>
      <c r="G45" s="384">
        <v>7414</v>
      </c>
      <c r="H45" s="384">
        <v>10245</v>
      </c>
      <c r="I45" s="384"/>
      <c r="J45" s="384">
        <v>1248</v>
      </c>
      <c r="K45" s="384">
        <v>7711</v>
      </c>
      <c r="L45" s="385">
        <v>5359</v>
      </c>
      <c r="M45" s="386">
        <f t="shared" si="2"/>
        <v>0</v>
      </c>
      <c r="N45" s="393"/>
      <c r="O45" s="394"/>
      <c r="P45" s="394"/>
      <c r="Q45" s="394"/>
      <c r="R45" s="395"/>
      <c r="S45" s="405">
        <v>245.5</v>
      </c>
      <c r="T45" s="396"/>
      <c r="U45" s="396"/>
      <c r="V45" s="405">
        <v>31.48</v>
      </c>
      <c r="W45" s="396"/>
      <c r="X45" s="397"/>
      <c r="Y45" s="69"/>
    </row>
    <row r="46" spans="1:25" ht="15" x14ac:dyDescent="0.2">
      <c r="A46" s="401" t="s">
        <v>975</v>
      </c>
      <c r="B46" s="402" t="s">
        <v>898</v>
      </c>
      <c r="C46" s="661"/>
      <c r="D46" s="663"/>
      <c r="E46" s="217">
        <f t="shared" si="1"/>
        <v>10376</v>
      </c>
      <c r="F46" s="383">
        <v>5879</v>
      </c>
      <c r="G46" s="384">
        <v>1527</v>
      </c>
      <c r="H46" s="384">
        <v>559</v>
      </c>
      <c r="I46" s="384"/>
      <c r="J46" s="384">
        <v>64</v>
      </c>
      <c r="K46" s="384">
        <v>1478</v>
      </c>
      <c r="L46" s="385">
        <v>933</v>
      </c>
      <c r="M46" s="386">
        <f t="shared" si="2"/>
        <v>0</v>
      </c>
      <c r="N46" s="393"/>
      <c r="O46" s="394"/>
      <c r="P46" s="394"/>
      <c r="Q46" s="394"/>
      <c r="R46" s="395"/>
      <c r="S46" s="405">
        <v>53.13</v>
      </c>
      <c r="T46" s="396"/>
      <c r="U46" s="396"/>
      <c r="V46" s="405">
        <v>1.49</v>
      </c>
      <c r="W46" s="396"/>
      <c r="X46" s="397"/>
      <c r="Y46" s="69"/>
    </row>
    <row r="47" spans="1:25" ht="15" x14ac:dyDescent="0.2">
      <c r="A47" s="401" t="s">
        <v>976</v>
      </c>
      <c r="B47" s="402" t="s">
        <v>899</v>
      </c>
      <c r="C47" s="661"/>
      <c r="D47" s="663"/>
      <c r="E47" s="217">
        <f t="shared" si="1"/>
        <v>19627</v>
      </c>
      <c r="F47" s="383">
        <v>10292</v>
      </c>
      <c r="G47" s="384">
        <v>3963</v>
      </c>
      <c r="H47" s="384">
        <v>1915</v>
      </c>
      <c r="I47" s="384"/>
      <c r="J47" s="384">
        <v>151</v>
      </c>
      <c r="K47" s="384">
        <v>3433</v>
      </c>
      <c r="L47" s="385">
        <v>24</v>
      </c>
      <c r="M47" s="386">
        <f t="shared" si="2"/>
        <v>0</v>
      </c>
      <c r="N47" s="393"/>
      <c r="O47" s="394"/>
      <c r="P47" s="394"/>
      <c r="Q47" s="394"/>
      <c r="R47" s="395"/>
      <c r="S47" s="405">
        <v>135.69</v>
      </c>
      <c r="T47" s="396"/>
      <c r="U47" s="396"/>
      <c r="V47" s="405">
        <v>3.57</v>
      </c>
      <c r="W47" s="396"/>
      <c r="X47" s="397"/>
      <c r="Y47" s="69"/>
    </row>
    <row r="48" spans="1:25" ht="15" x14ac:dyDescent="0.2">
      <c r="A48" s="401" t="s">
        <v>977</v>
      </c>
      <c r="B48" s="402" t="s">
        <v>908</v>
      </c>
      <c r="C48" s="661"/>
      <c r="D48" s="663"/>
      <c r="E48" s="217">
        <f t="shared" si="1"/>
        <v>23369</v>
      </c>
      <c r="F48" s="383">
        <v>15612</v>
      </c>
      <c r="G48" s="384">
        <v>2181</v>
      </c>
      <c r="H48" s="384">
        <v>1886</v>
      </c>
      <c r="I48" s="384"/>
      <c r="J48" s="384">
        <v>192</v>
      </c>
      <c r="K48" s="384">
        <v>2166</v>
      </c>
      <c r="L48" s="385">
        <v>1524</v>
      </c>
      <c r="M48" s="386">
        <f t="shared" si="2"/>
        <v>0</v>
      </c>
      <c r="N48" s="393"/>
      <c r="O48" s="394"/>
      <c r="P48" s="394"/>
      <c r="Q48" s="394"/>
      <c r="R48" s="395"/>
      <c r="S48" s="405">
        <v>74.44</v>
      </c>
      <c r="T48" s="396"/>
      <c r="U48" s="396"/>
      <c r="V48" s="405">
        <v>4.5199999999999996</v>
      </c>
      <c r="W48" s="396"/>
      <c r="X48" s="397"/>
      <c r="Y48" s="69"/>
    </row>
    <row r="49" spans="1:25" ht="15" x14ac:dyDescent="0.2">
      <c r="A49" s="401" t="s">
        <v>978</v>
      </c>
      <c r="B49" s="402" t="s">
        <v>912</v>
      </c>
      <c r="C49" s="661"/>
      <c r="D49" s="663"/>
      <c r="E49" s="217">
        <f t="shared" si="1"/>
        <v>42162</v>
      </c>
      <c r="F49" s="383">
        <v>19940</v>
      </c>
      <c r="G49" s="384">
        <v>4797</v>
      </c>
      <c r="H49" s="384">
        <v>8731</v>
      </c>
      <c r="I49" s="384"/>
      <c r="J49" s="384">
        <v>1041</v>
      </c>
      <c r="K49" s="384">
        <v>5115</v>
      </c>
      <c r="L49" s="385">
        <v>3579</v>
      </c>
      <c r="M49" s="386">
        <f t="shared" ref="M49:M70" si="3">N49+O49+P49+Q49</f>
        <v>0</v>
      </c>
      <c r="N49" s="393"/>
      <c r="O49" s="394"/>
      <c r="P49" s="394"/>
      <c r="Q49" s="394"/>
      <c r="R49" s="395"/>
      <c r="S49" s="405">
        <v>159.47999999999999</v>
      </c>
      <c r="T49" s="396"/>
      <c r="U49" s="396"/>
      <c r="V49" s="405">
        <v>25.86</v>
      </c>
      <c r="W49" s="396"/>
      <c r="X49" s="397"/>
      <c r="Y49" s="69"/>
    </row>
    <row r="50" spans="1:25" ht="15" x14ac:dyDescent="0.2">
      <c r="A50" s="401" t="s">
        <v>979</v>
      </c>
      <c r="B50" s="402" t="s">
        <v>914</v>
      </c>
      <c r="C50" s="661"/>
      <c r="D50" s="663"/>
      <c r="E50" s="217">
        <f t="shared" si="1"/>
        <v>43016</v>
      </c>
      <c r="F50" s="383">
        <v>12247</v>
      </c>
      <c r="G50" s="384">
        <v>8605</v>
      </c>
      <c r="H50" s="384">
        <v>10399</v>
      </c>
      <c r="I50" s="384"/>
      <c r="J50" s="384">
        <v>721</v>
      </c>
      <c r="K50" s="384">
        <v>7096</v>
      </c>
      <c r="L50" s="385">
        <v>4669</v>
      </c>
      <c r="M50" s="386">
        <f t="shared" si="3"/>
        <v>0</v>
      </c>
      <c r="N50" s="393"/>
      <c r="O50" s="394"/>
      <c r="P50" s="394"/>
      <c r="Q50" s="394"/>
      <c r="R50" s="395"/>
      <c r="S50" s="405">
        <v>284.92</v>
      </c>
      <c r="T50" s="396"/>
      <c r="U50" s="396"/>
      <c r="V50" s="405">
        <v>18.52</v>
      </c>
      <c r="W50" s="396"/>
      <c r="X50" s="397"/>
      <c r="Y50" s="69"/>
    </row>
    <row r="51" spans="1:25" ht="15" x14ac:dyDescent="0.2">
      <c r="A51" s="401" t="s">
        <v>980</v>
      </c>
      <c r="B51" s="402" t="s">
        <v>897</v>
      </c>
      <c r="C51" s="661"/>
      <c r="D51" s="663"/>
      <c r="E51" s="217">
        <f t="shared" si="1"/>
        <v>53076</v>
      </c>
      <c r="F51" s="383">
        <v>23072</v>
      </c>
      <c r="G51" s="384">
        <v>7038</v>
      </c>
      <c r="H51" s="384">
        <v>10491</v>
      </c>
      <c r="I51" s="384"/>
      <c r="J51" s="384">
        <v>1278</v>
      </c>
      <c r="K51" s="384">
        <v>7357</v>
      </c>
      <c r="L51" s="385">
        <v>5118</v>
      </c>
      <c r="M51" s="386">
        <f t="shared" si="3"/>
        <v>0</v>
      </c>
      <c r="N51" s="393"/>
      <c r="O51" s="394"/>
      <c r="P51" s="394"/>
      <c r="Q51" s="394"/>
      <c r="R51" s="395"/>
      <c r="S51" s="405">
        <v>233.28</v>
      </c>
      <c r="T51" s="396"/>
      <c r="U51" s="396"/>
      <c r="V51" s="405">
        <v>32.200000000000003</v>
      </c>
      <c r="W51" s="396"/>
      <c r="X51" s="397"/>
      <c r="Y51" s="69"/>
    </row>
    <row r="52" spans="1:25" ht="15" x14ac:dyDescent="0.2">
      <c r="A52" s="401" t="s">
        <v>981</v>
      </c>
      <c r="B52" s="402" t="s">
        <v>898</v>
      </c>
      <c r="C52" s="661"/>
      <c r="D52" s="663"/>
      <c r="E52" s="217">
        <f t="shared" si="1"/>
        <v>10376</v>
      </c>
      <c r="F52" s="383">
        <v>5879</v>
      </c>
      <c r="G52" s="384">
        <v>1527</v>
      </c>
      <c r="H52" s="384">
        <v>559</v>
      </c>
      <c r="I52" s="384"/>
      <c r="J52" s="384">
        <v>64</v>
      </c>
      <c r="K52" s="384">
        <v>1478</v>
      </c>
      <c r="L52" s="385">
        <v>933</v>
      </c>
      <c r="M52" s="386">
        <f t="shared" si="3"/>
        <v>0</v>
      </c>
      <c r="N52" s="393"/>
      <c r="O52" s="394"/>
      <c r="P52" s="394"/>
      <c r="Q52" s="394"/>
      <c r="R52" s="395"/>
      <c r="S52" s="405">
        <v>53.13</v>
      </c>
      <c r="T52" s="396"/>
      <c r="U52" s="396"/>
      <c r="V52" s="405">
        <v>1.49</v>
      </c>
      <c r="W52" s="396"/>
      <c r="X52" s="397"/>
      <c r="Y52" s="69"/>
    </row>
    <row r="53" spans="1:25" ht="15" x14ac:dyDescent="0.2">
      <c r="A53" s="401" t="s">
        <v>982</v>
      </c>
      <c r="B53" s="402" t="s">
        <v>899</v>
      </c>
      <c r="C53" s="661"/>
      <c r="D53" s="663"/>
      <c r="E53" s="217">
        <f t="shared" si="1"/>
        <v>21981</v>
      </c>
      <c r="F53" s="383">
        <v>10292</v>
      </c>
      <c r="G53" s="384">
        <v>3963</v>
      </c>
      <c r="H53" s="384">
        <v>1915</v>
      </c>
      <c r="I53" s="384"/>
      <c r="J53" s="384">
        <v>151</v>
      </c>
      <c r="K53" s="384">
        <v>3433</v>
      </c>
      <c r="L53" s="385">
        <v>2378</v>
      </c>
      <c r="M53" s="386">
        <f t="shared" si="3"/>
        <v>0</v>
      </c>
      <c r="N53" s="393"/>
      <c r="O53" s="394"/>
      <c r="P53" s="394"/>
      <c r="Q53" s="394"/>
      <c r="R53" s="395"/>
      <c r="S53" s="405">
        <v>135.69</v>
      </c>
      <c r="T53" s="396"/>
      <c r="U53" s="396"/>
      <c r="V53" s="405">
        <v>3.57</v>
      </c>
      <c r="W53" s="396"/>
      <c r="X53" s="397"/>
      <c r="Y53" s="69"/>
    </row>
    <row r="54" spans="1:25" ht="15" x14ac:dyDescent="0.2">
      <c r="A54" s="401" t="s">
        <v>983</v>
      </c>
      <c r="B54" s="402" t="s">
        <v>908</v>
      </c>
      <c r="C54" s="661"/>
      <c r="D54" s="663"/>
      <c r="E54" s="217">
        <f t="shared" si="1"/>
        <v>7787</v>
      </c>
      <c r="F54" s="383">
        <v>5202</v>
      </c>
      <c r="G54" s="384">
        <v>727</v>
      </c>
      <c r="H54" s="384">
        <v>629</v>
      </c>
      <c r="I54" s="384"/>
      <c r="J54" s="384">
        <v>64</v>
      </c>
      <c r="K54" s="384">
        <v>721</v>
      </c>
      <c r="L54" s="385">
        <v>508</v>
      </c>
      <c r="M54" s="386">
        <f t="shared" si="3"/>
        <v>0</v>
      </c>
      <c r="N54" s="393"/>
      <c r="O54" s="394"/>
      <c r="P54" s="394"/>
      <c r="Q54" s="394"/>
      <c r="R54" s="395"/>
      <c r="S54" s="405">
        <v>24.79</v>
      </c>
      <c r="T54" s="396"/>
      <c r="U54" s="396"/>
      <c r="V54" s="405">
        <v>1.51</v>
      </c>
      <c r="W54" s="396"/>
      <c r="X54" s="397"/>
      <c r="Y54" s="69"/>
    </row>
    <row r="55" spans="1:25" ht="15" x14ac:dyDescent="0.2">
      <c r="A55" s="401" t="s">
        <v>984</v>
      </c>
      <c r="B55" s="402" t="s">
        <v>897</v>
      </c>
      <c r="C55" s="661"/>
      <c r="D55" s="663"/>
      <c r="E55" s="217">
        <f t="shared" si="1"/>
        <v>65318</v>
      </c>
      <c r="F55" s="383">
        <v>28537</v>
      </c>
      <c r="G55" s="384">
        <v>8789</v>
      </c>
      <c r="H55" s="384">
        <v>12462</v>
      </c>
      <c r="I55" s="384"/>
      <c r="J55" s="384">
        <v>1523</v>
      </c>
      <c r="K55" s="384">
        <v>9162</v>
      </c>
      <c r="L55" s="385">
        <v>6368</v>
      </c>
      <c r="M55" s="386">
        <f t="shared" si="3"/>
        <v>0</v>
      </c>
      <c r="N55" s="393"/>
      <c r="O55" s="394"/>
      <c r="P55" s="394"/>
      <c r="Q55" s="394"/>
      <c r="R55" s="395"/>
      <c r="S55" s="405">
        <v>291.11</v>
      </c>
      <c r="T55" s="396"/>
      <c r="U55" s="396"/>
      <c r="V55" s="405">
        <v>38.369999999999997</v>
      </c>
      <c r="W55" s="396"/>
      <c r="X55" s="397"/>
      <c r="Y55" s="69"/>
    </row>
    <row r="56" spans="1:25" ht="15" x14ac:dyDescent="0.2">
      <c r="A56" s="401" t="s">
        <v>985</v>
      </c>
      <c r="B56" s="402" t="s">
        <v>898</v>
      </c>
      <c r="C56" s="661"/>
      <c r="D56" s="663"/>
      <c r="E56" s="217">
        <f t="shared" si="1"/>
        <v>10376</v>
      </c>
      <c r="F56" s="383">
        <v>5879</v>
      </c>
      <c r="G56" s="384">
        <v>1527</v>
      </c>
      <c r="H56" s="384">
        <v>559</v>
      </c>
      <c r="I56" s="384"/>
      <c r="J56" s="384">
        <v>64</v>
      </c>
      <c r="K56" s="384">
        <v>1478</v>
      </c>
      <c r="L56" s="385">
        <v>933</v>
      </c>
      <c r="M56" s="386">
        <f t="shared" si="3"/>
        <v>0</v>
      </c>
      <c r="N56" s="393"/>
      <c r="O56" s="394"/>
      <c r="P56" s="394"/>
      <c r="Q56" s="394"/>
      <c r="R56" s="395"/>
      <c r="S56" s="405">
        <v>53.13</v>
      </c>
      <c r="T56" s="396"/>
      <c r="U56" s="396"/>
      <c r="V56" s="405">
        <v>1.49</v>
      </c>
      <c r="W56" s="396"/>
      <c r="X56" s="397"/>
      <c r="Y56" s="69"/>
    </row>
    <row r="57" spans="1:25" ht="15" x14ac:dyDescent="0.2">
      <c r="A57" s="401" t="s">
        <v>986</v>
      </c>
      <c r="B57" s="402" t="s">
        <v>899</v>
      </c>
      <c r="C57" s="661"/>
      <c r="D57" s="663"/>
      <c r="E57" s="217">
        <f t="shared" si="1"/>
        <v>21981</v>
      </c>
      <c r="F57" s="383">
        <v>10292</v>
      </c>
      <c r="G57" s="384">
        <v>3963</v>
      </c>
      <c r="H57" s="384">
        <v>1915</v>
      </c>
      <c r="I57" s="384"/>
      <c r="J57" s="384">
        <v>151</v>
      </c>
      <c r="K57" s="384">
        <v>3433</v>
      </c>
      <c r="L57" s="385">
        <v>2378</v>
      </c>
      <c r="M57" s="386">
        <f t="shared" si="3"/>
        <v>0</v>
      </c>
      <c r="N57" s="393"/>
      <c r="O57" s="394"/>
      <c r="P57" s="394"/>
      <c r="Q57" s="394"/>
      <c r="R57" s="395"/>
      <c r="S57" s="405">
        <v>135.69</v>
      </c>
      <c r="T57" s="396"/>
      <c r="U57" s="396"/>
      <c r="V57" s="405">
        <v>3.57</v>
      </c>
      <c r="W57" s="396"/>
      <c r="X57" s="397"/>
      <c r="Y57" s="69"/>
    </row>
    <row r="58" spans="1:25" ht="15" x14ac:dyDescent="0.2">
      <c r="A58" s="401" t="s">
        <v>987</v>
      </c>
      <c r="B58" s="402" t="s">
        <v>908</v>
      </c>
      <c r="C58" s="661"/>
      <c r="D58" s="663"/>
      <c r="E58" s="217">
        <f t="shared" si="1"/>
        <v>15562</v>
      </c>
      <c r="F58" s="383">
        <v>10398</v>
      </c>
      <c r="G58" s="384">
        <v>1452</v>
      </c>
      <c r="H58" s="384">
        <v>1255</v>
      </c>
      <c r="I58" s="384"/>
      <c r="J58" s="384">
        <v>127</v>
      </c>
      <c r="K58" s="384">
        <v>1442</v>
      </c>
      <c r="L58" s="385">
        <v>1015</v>
      </c>
      <c r="M58" s="386">
        <f t="shared" si="3"/>
        <v>0</v>
      </c>
      <c r="N58" s="393"/>
      <c r="O58" s="394"/>
      <c r="P58" s="394"/>
      <c r="Q58" s="394"/>
      <c r="R58" s="395"/>
      <c r="S58" s="405">
        <v>49.54</v>
      </c>
      <c r="T58" s="396"/>
      <c r="U58" s="396"/>
      <c r="V58" s="405">
        <v>3.02</v>
      </c>
      <c r="W58" s="396"/>
      <c r="X58" s="397"/>
      <c r="Y58" s="69"/>
    </row>
    <row r="59" spans="1:25" ht="15" x14ac:dyDescent="0.2">
      <c r="A59" s="401" t="s">
        <v>988</v>
      </c>
      <c r="B59" s="402" t="s">
        <v>912</v>
      </c>
      <c r="C59" s="661"/>
      <c r="D59" s="663"/>
      <c r="E59" s="217">
        <f t="shared" si="1"/>
        <v>33161</v>
      </c>
      <c r="F59" s="383">
        <v>15762</v>
      </c>
      <c r="G59" s="384">
        <v>3731</v>
      </c>
      <c r="H59" s="384">
        <v>6880</v>
      </c>
      <c r="I59" s="384"/>
      <c r="J59" s="384">
        <v>830</v>
      </c>
      <c r="K59" s="384">
        <v>3998</v>
      </c>
      <c r="L59" s="385">
        <v>2790</v>
      </c>
      <c r="M59" s="386">
        <f t="shared" si="3"/>
        <v>0</v>
      </c>
      <c r="N59" s="393"/>
      <c r="O59" s="394"/>
      <c r="P59" s="394"/>
      <c r="Q59" s="394"/>
      <c r="R59" s="395"/>
      <c r="S59" s="405">
        <v>124.24</v>
      </c>
      <c r="T59" s="396"/>
      <c r="U59" s="396"/>
      <c r="V59" s="405">
        <v>20.62</v>
      </c>
      <c r="W59" s="396"/>
      <c r="X59" s="397"/>
      <c r="Y59" s="69"/>
    </row>
    <row r="60" spans="1:25" ht="15" x14ac:dyDescent="0.2">
      <c r="A60" s="401" t="s">
        <v>989</v>
      </c>
      <c r="B60" s="402" t="s">
        <v>914</v>
      </c>
      <c r="C60" s="661"/>
      <c r="D60" s="663"/>
      <c r="E60" s="217">
        <f t="shared" si="1"/>
        <v>43016</v>
      </c>
      <c r="F60" s="383">
        <v>12247</v>
      </c>
      <c r="G60" s="384">
        <v>8605</v>
      </c>
      <c r="H60" s="384">
        <v>10399</v>
      </c>
      <c r="I60" s="384"/>
      <c r="J60" s="384">
        <v>721</v>
      </c>
      <c r="K60" s="384">
        <v>7096</v>
      </c>
      <c r="L60" s="385">
        <v>4669</v>
      </c>
      <c r="M60" s="386">
        <f t="shared" si="3"/>
        <v>0</v>
      </c>
      <c r="N60" s="393"/>
      <c r="O60" s="394"/>
      <c r="P60" s="394"/>
      <c r="Q60" s="394"/>
      <c r="R60" s="395"/>
      <c r="S60" s="405">
        <v>284.92</v>
      </c>
      <c r="T60" s="396"/>
      <c r="U60" s="396"/>
      <c r="V60" s="405">
        <v>18.52</v>
      </c>
      <c r="W60" s="396"/>
      <c r="X60" s="397"/>
      <c r="Y60" s="69"/>
    </row>
    <row r="61" spans="1:25" ht="17.25" customHeight="1" x14ac:dyDescent="0.2">
      <c r="A61" s="401" t="s">
        <v>1042</v>
      </c>
      <c r="B61" s="402" t="s">
        <v>51</v>
      </c>
      <c r="C61" s="661"/>
      <c r="D61" s="663"/>
      <c r="E61" s="217">
        <f t="shared" si="1"/>
        <v>126502</v>
      </c>
      <c r="F61" s="406">
        <v>43074</v>
      </c>
      <c r="G61" s="407">
        <v>15372</v>
      </c>
      <c r="H61" s="407">
        <v>33679</v>
      </c>
      <c r="I61" s="407"/>
      <c r="J61" s="407">
        <v>4974</v>
      </c>
      <c r="K61" s="407">
        <v>21362</v>
      </c>
      <c r="L61" s="408">
        <v>13015</v>
      </c>
      <c r="M61" s="386">
        <f t="shared" si="3"/>
        <v>0</v>
      </c>
      <c r="N61" s="393"/>
      <c r="O61" s="394"/>
      <c r="P61" s="394"/>
      <c r="Q61" s="394"/>
      <c r="R61" s="395"/>
      <c r="S61" s="412">
        <v>515.96</v>
      </c>
      <c r="T61" s="396"/>
      <c r="U61" s="396"/>
      <c r="V61" s="412">
        <v>135.56</v>
      </c>
      <c r="W61" s="396"/>
      <c r="X61" s="397"/>
      <c r="Y61" s="69"/>
    </row>
    <row r="62" spans="1:25" ht="15" x14ac:dyDescent="0.2">
      <c r="A62" s="401" t="s">
        <v>1043</v>
      </c>
      <c r="B62" s="402" t="s">
        <v>52</v>
      </c>
      <c r="C62" s="661"/>
      <c r="D62" s="663"/>
      <c r="E62" s="217">
        <f t="shared" si="1"/>
        <v>11235</v>
      </c>
      <c r="F62" s="406">
        <v>1090</v>
      </c>
      <c r="G62" s="407">
        <v>1868</v>
      </c>
      <c r="H62" s="407">
        <v>4358</v>
      </c>
      <c r="I62" s="407"/>
      <c r="J62" s="407">
        <v>581</v>
      </c>
      <c r="K62" s="407">
        <v>2327</v>
      </c>
      <c r="L62" s="408">
        <v>1592</v>
      </c>
      <c r="M62" s="386">
        <f t="shared" si="3"/>
        <v>0</v>
      </c>
      <c r="N62" s="393"/>
      <c r="O62" s="394"/>
      <c r="P62" s="394"/>
      <c r="Q62" s="394"/>
      <c r="R62" s="395"/>
      <c r="S62" s="412">
        <v>61.8</v>
      </c>
      <c r="T62" s="396"/>
      <c r="U62" s="396"/>
      <c r="V62" s="412">
        <v>14.28</v>
      </c>
      <c r="W62" s="396"/>
      <c r="X62" s="397"/>
      <c r="Y62" s="69"/>
    </row>
    <row r="63" spans="1:25" ht="15" x14ac:dyDescent="0.2">
      <c r="A63" s="401" t="s">
        <v>1044</v>
      </c>
      <c r="B63" s="402" t="s">
        <v>53</v>
      </c>
      <c r="C63" s="661"/>
      <c r="D63" s="663"/>
      <c r="E63" s="217">
        <f t="shared" si="1"/>
        <v>183597</v>
      </c>
      <c r="F63" s="406">
        <v>133684</v>
      </c>
      <c r="G63" s="407">
        <v>10599</v>
      </c>
      <c r="H63" s="407">
        <v>16158</v>
      </c>
      <c r="I63" s="407"/>
      <c r="J63" s="407">
        <v>3682</v>
      </c>
      <c r="K63" s="407">
        <v>14094</v>
      </c>
      <c r="L63" s="408">
        <v>9062</v>
      </c>
      <c r="M63" s="386">
        <f t="shared" si="3"/>
        <v>0</v>
      </c>
      <c r="N63" s="393"/>
      <c r="O63" s="394"/>
      <c r="P63" s="394"/>
      <c r="Q63" s="394"/>
      <c r="R63" s="395"/>
      <c r="S63" s="412">
        <v>360.7</v>
      </c>
      <c r="T63" s="396"/>
      <c r="U63" s="396"/>
      <c r="V63" s="412">
        <v>99.91</v>
      </c>
      <c r="W63" s="396"/>
      <c r="X63" s="397"/>
      <c r="Y63" s="69"/>
    </row>
    <row r="64" spans="1:25" ht="15" x14ac:dyDescent="0.2">
      <c r="A64" s="401" t="s">
        <v>1045</v>
      </c>
      <c r="B64" s="402" t="s">
        <v>54</v>
      </c>
      <c r="C64" s="661"/>
      <c r="D64" s="663"/>
      <c r="E64" s="217">
        <f>F64+G64+H64+K64+L64</f>
        <v>441043</v>
      </c>
      <c r="F64" s="406">
        <v>318734</v>
      </c>
      <c r="G64" s="407">
        <v>38291</v>
      </c>
      <c r="H64" s="407">
        <v>20838</v>
      </c>
      <c r="I64" s="407"/>
      <c r="J64" s="407">
        <v>1532</v>
      </c>
      <c r="K64" s="407">
        <v>38699</v>
      </c>
      <c r="L64" s="408">
        <v>24481</v>
      </c>
      <c r="M64" s="386">
        <f t="shared" si="3"/>
        <v>0</v>
      </c>
      <c r="N64" s="393"/>
      <c r="O64" s="394"/>
      <c r="P64" s="394"/>
      <c r="Q64" s="394"/>
      <c r="R64" s="395"/>
      <c r="S64" s="412">
        <v>1345.01</v>
      </c>
      <c r="T64" s="396"/>
      <c r="U64" s="396"/>
      <c r="V64" s="412">
        <v>39.590000000000003</v>
      </c>
      <c r="W64" s="396"/>
      <c r="X64" s="397"/>
      <c r="Y64" s="69"/>
    </row>
    <row r="65" spans="1:25" ht="15" x14ac:dyDescent="0.2">
      <c r="A65" s="401" t="s">
        <v>1046</v>
      </c>
      <c r="B65" s="403" t="s">
        <v>50</v>
      </c>
      <c r="C65" s="661"/>
      <c r="D65" s="663"/>
      <c r="E65" s="217">
        <f t="shared" si="1"/>
        <v>142256</v>
      </c>
      <c r="F65" s="406">
        <v>48026</v>
      </c>
      <c r="G65" s="407">
        <v>12009</v>
      </c>
      <c r="H65" s="407">
        <v>42598</v>
      </c>
      <c r="I65" s="407"/>
      <c r="J65" s="407">
        <v>12005</v>
      </c>
      <c r="K65" s="407">
        <v>24014</v>
      </c>
      <c r="L65" s="408">
        <v>15609</v>
      </c>
      <c r="M65" s="386">
        <f t="shared" si="3"/>
        <v>0</v>
      </c>
      <c r="N65" s="393"/>
      <c r="O65" s="394"/>
      <c r="P65" s="394"/>
      <c r="Q65" s="394"/>
      <c r="R65" s="395"/>
      <c r="S65" s="412">
        <v>397.32</v>
      </c>
      <c r="T65" s="396"/>
      <c r="U65" s="396"/>
      <c r="V65" s="412">
        <v>334.41</v>
      </c>
      <c r="W65" s="396"/>
      <c r="X65" s="397"/>
      <c r="Y65" s="69"/>
    </row>
    <row r="66" spans="1:25" ht="15" x14ac:dyDescent="0.2">
      <c r="A66" s="401" t="s">
        <v>1047</v>
      </c>
      <c r="B66" s="403" t="s">
        <v>55</v>
      </c>
      <c r="C66" s="661"/>
      <c r="D66" s="663"/>
      <c r="E66" s="217">
        <f t="shared" si="1"/>
        <v>375983</v>
      </c>
      <c r="F66" s="406">
        <v>151787</v>
      </c>
      <c r="G66" s="407">
        <v>32467</v>
      </c>
      <c r="H66" s="407">
        <v>95313</v>
      </c>
      <c r="I66" s="407"/>
      <c r="J66" s="407">
        <v>26015</v>
      </c>
      <c r="K66" s="407">
        <v>58421</v>
      </c>
      <c r="L66" s="408">
        <v>37995</v>
      </c>
      <c r="M66" s="386">
        <f t="shared" si="3"/>
        <v>0</v>
      </c>
      <c r="N66" s="393"/>
      <c r="O66" s="394"/>
      <c r="P66" s="394"/>
      <c r="Q66" s="394"/>
      <c r="R66" s="395"/>
      <c r="S66" s="412">
        <v>1073.71</v>
      </c>
      <c r="T66" s="396"/>
      <c r="U66" s="396"/>
      <c r="V66" s="412">
        <v>724.7</v>
      </c>
      <c r="W66" s="396"/>
      <c r="X66" s="397"/>
      <c r="Y66" s="69"/>
    </row>
    <row r="67" spans="1:25" ht="15" x14ac:dyDescent="0.2">
      <c r="A67" s="401" t="s">
        <v>1048</v>
      </c>
      <c r="B67" s="403" t="s">
        <v>56</v>
      </c>
      <c r="C67" s="661"/>
      <c r="D67" s="663"/>
      <c r="E67" s="217">
        <f t="shared" si="1"/>
        <v>64775</v>
      </c>
      <c r="F67" s="406">
        <v>24626</v>
      </c>
      <c r="G67" s="407">
        <v>5660</v>
      </c>
      <c r="H67" s="407">
        <v>17468</v>
      </c>
      <c r="I67" s="407"/>
      <c r="J67" s="407">
        <v>4656</v>
      </c>
      <c r="K67" s="407">
        <v>10316</v>
      </c>
      <c r="L67" s="408">
        <v>6705</v>
      </c>
      <c r="M67" s="386">
        <f t="shared" si="3"/>
        <v>0</v>
      </c>
      <c r="N67" s="393"/>
      <c r="O67" s="394"/>
      <c r="P67" s="394"/>
      <c r="Q67" s="394"/>
      <c r="R67" s="395"/>
      <c r="S67" s="412">
        <v>187.31</v>
      </c>
      <c r="T67" s="396"/>
      <c r="U67" s="396"/>
      <c r="V67" s="412">
        <v>129.75</v>
      </c>
      <c r="W67" s="396"/>
      <c r="X67" s="397"/>
      <c r="Y67" s="69"/>
    </row>
    <row r="68" spans="1:25" ht="15" x14ac:dyDescent="0.2">
      <c r="A68" s="401" t="s">
        <v>1049</v>
      </c>
      <c r="B68" s="403" t="s">
        <v>57</v>
      </c>
      <c r="C68" s="661"/>
      <c r="D68" s="663"/>
      <c r="E68" s="217">
        <f t="shared" si="1"/>
        <v>18939</v>
      </c>
      <c r="F68" s="406">
        <v>13463</v>
      </c>
      <c r="G68" s="407">
        <v>2087</v>
      </c>
      <c r="H68" s="407">
        <v>183</v>
      </c>
      <c r="I68" s="407"/>
      <c r="J68" s="407">
        <v>25</v>
      </c>
      <c r="K68" s="407">
        <v>1894</v>
      </c>
      <c r="L68" s="408">
        <v>1312</v>
      </c>
      <c r="M68" s="386">
        <f t="shared" si="3"/>
        <v>0</v>
      </c>
      <c r="N68" s="393"/>
      <c r="O68" s="394"/>
      <c r="P68" s="394"/>
      <c r="Q68" s="394"/>
      <c r="R68" s="395"/>
      <c r="S68" s="412">
        <v>58.16</v>
      </c>
      <c r="T68" s="396"/>
      <c r="U68" s="396"/>
      <c r="V68" s="412">
        <v>2.08</v>
      </c>
      <c r="W68" s="396"/>
      <c r="X68" s="397"/>
      <c r="Y68" s="69"/>
    </row>
    <row r="69" spans="1:25" ht="15" x14ac:dyDescent="0.2">
      <c r="A69" s="401" t="s">
        <v>1050</v>
      </c>
      <c r="B69" s="403" t="s">
        <v>58</v>
      </c>
      <c r="C69" s="661"/>
      <c r="D69" s="663"/>
      <c r="E69" s="217">
        <f t="shared" si="1"/>
        <v>20554</v>
      </c>
      <c r="F69" s="406">
        <v>10637</v>
      </c>
      <c r="G69" s="407">
        <v>3434</v>
      </c>
      <c r="H69" s="407">
        <v>680</v>
      </c>
      <c r="I69" s="407"/>
      <c r="J69" s="407">
        <v>84</v>
      </c>
      <c r="K69" s="407">
        <v>3517</v>
      </c>
      <c r="L69" s="408">
        <v>2286</v>
      </c>
      <c r="M69" s="386">
        <f t="shared" si="3"/>
        <v>0</v>
      </c>
      <c r="N69" s="393"/>
      <c r="O69" s="394"/>
      <c r="P69" s="394"/>
      <c r="Q69" s="394"/>
      <c r="R69" s="395"/>
      <c r="S69" s="412">
        <v>112.98</v>
      </c>
      <c r="T69" s="396"/>
      <c r="U69" s="396"/>
      <c r="V69" s="412">
        <v>2.12</v>
      </c>
      <c r="W69" s="396"/>
      <c r="X69" s="397"/>
      <c r="Y69" s="69"/>
    </row>
    <row r="70" spans="1:25" ht="15.75" thickBot="1" x14ac:dyDescent="0.25">
      <c r="A70" s="401" t="s">
        <v>1051</v>
      </c>
      <c r="B70" s="403" t="s">
        <v>896</v>
      </c>
      <c r="C70" s="661"/>
      <c r="D70" s="663"/>
      <c r="E70" s="217">
        <f t="shared" si="1"/>
        <v>49683</v>
      </c>
      <c r="F70" s="409">
        <v>24474</v>
      </c>
      <c r="G70" s="410">
        <v>6001</v>
      </c>
      <c r="H70" s="410">
        <v>8783</v>
      </c>
      <c r="I70" s="410"/>
      <c r="J70" s="410">
        <v>1061</v>
      </c>
      <c r="K70" s="410">
        <v>6983</v>
      </c>
      <c r="L70" s="411">
        <v>3442</v>
      </c>
      <c r="M70" s="386">
        <f t="shared" si="3"/>
        <v>0</v>
      </c>
      <c r="N70" s="393"/>
      <c r="O70" s="394"/>
      <c r="P70" s="394"/>
      <c r="Q70" s="394"/>
      <c r="R70" s="395"/>
      <c r="S70" s="413">
        <v>299.8</v>
      </c>
      <c r="T70" s="396"/>
      <c r="U70" s="396"/>
      <c r="V70" s="413">
        <v>33.6</v>
      </c>
      <c r="W70" s="396"/>
      <c r="X70" s="397"/>
      <c r="Y70" s="69"/>
    </row>
    <row r="71" spans="1:25" ht="13.5" thickBot="1" x14ac:dyDescent="0.25">
      <c r="A71" s="36"/>
      <c r="B71" s="37" t="s">
        <v>43</v>
      </c>
      <c r="C71" s="38"/>
      <c r="D71" s="37"/>
      <c r="E71" s="39">
        <f>SUM(E12:E70)</f>
        <v>3739867</v>
      </c>
      <c r="F71" s="40">
        <f t="shared" ref="F71:L71" si="4">SUM(F12:F70)</f>
        <v>1954709</v>
      </c>
      <c r="G71" s="41">
        <f t="shared" si="4"/>
        <v>426576</v>
      </c>
      <c r="H71" s="41">
        <f>SUM(H12:H70)</f>
        <v>580338</v>
      </c>
      <c r="I71" s="41">
        <f t="shared" si="4"/>
        <v>0</v>
      </c>
      <c r="J71" s="41">
        <f t="shared" si="4"/>
        <v>92530</v>
      </c>
      <c r="K71" s="41">
        <f t="shared" si="4"/>
        <v>470141</v>
      </c>
      <c r="L71" s="42">
        <f t="shared" si="4"/>
        <v>308103</v>
      </c>
      <c r="M71" s="39">
        <f>O71+Q71</f>
        <v>7036438</v>
      </c>
      <c r="N71" s="40"/>
      <c r="O71" s="41">
        <f>'Приложение №3 к форме 8.1'!G455</f>
        <v>5311676</v>
      </c>
      <c r="P71" s="41"/>
      <c r="Q71" s="41">
        <f>'Приложение №3 к форме 8.1'!J455</f>
        <v>1724762</v>
      </c>
      <c r="R71" s="41"/>
      <c r="S71" s="414">
        <f t="shared" ref="S71:V71" si="5">SUM(S12:S70)</f>
        <v>14271.29</v>
      </c>
      <c r="T71" s="41"/>
      <c r="U71" s="41"/>
      <c r="V71" s="414">
        <f t="shared" si="5"/>
        <v>2460.2399999999998</v>
      </c>
      <c r="W71" s="41"/>
      <c r="X71" s="229"/>
      <c r="Y71" s="224"/>
    </row>
    <row r="72" spans="1:25" x14ac:dyDescent="0.2">
      <c r="A72" s="43"/>
      <c r="B72" s="44" t="s">
        <v>6</v>
      </c>
      <c r="C72" s="45"/>
      <c r="D72" s="46"/>
      <c r="E72" s="47"/>
      <c r="F72" s="48"/>
      <c r="G72" s="49"/>
      <c r="H72" s="49"/>
      <c r="I72" s="49"/>
      <c r="J72" s="49"/>
      <c r="K72" s="49"/>
      <c r="L72" s="50"/>
      <c r="M72" s="51"/>
      <c r="N72" s="52"/>
      <c r="O72" s="53"/>
      <c r="P72" s="52"/>
      <c r="Q72" s="53"/>
      <c r="R72" s="54"/>
      <c r="S72" s="53"/>
      <c r="T72" s="54"/>
      <c r="U72" s="54"/>
      <c r="V72" s="53"/>
      <c r="W72" s="54"/>
      <c r="X72" s="55"/>
      <c r="Y72" s="56"/>
    </row>
    <row r="73" spans="1:25" x14ac:dyDescent="0.2">
      <c r="A73" s="57"/>
      <c r="B73" s="58" t="s">
        <v>7</v>
      </c>
      <c r="C73" s="59"/>
      <c r="D73" s="60"/>
      <c r="E73" s="35"/>
      <c r="F73" s="61"/>
      <c r="G73" s="62"/>
      <c r="H73" s="62"/>
      <c r="I73" s="62"/>
      <c r="J73" s="62"/>
      <c r="K73" s="62"/>
      <c r="L73" s="63"/>
      <c r="M73" s="64"/>
      <c r="N73" s="65"/>
      <c r="O73" s="66"/>
      <c r="P73" s="65"/>
      <c r="Q73" s="66"/>
      <c r="R73" s="67"/>
      <c r="S73" s="66"/>
      <c r="T73" s="67"/>
      <c r="U73" s="67"/>
      <c r="V73" s="66"/>
      <c r="W73" s="67"/>
      <c r="X73" s="68"/>
      <c r="Y73" s="69"/>
    </row>
    <row r="74" spans="1:25" x14ac:dyDescent="0.2">
      <c r="A74" s="57"/>
      <c r="B74" s="58"/>
      <c r="C74" s="59"/>
      <c r="D74" s="60"/>
      <c r="E74" s="35"/>
      <c r="F74" s="61"/>
      <c r="G74" s="62"/>
      <c r="H74" s="62"/>
      <c r="I74" s="62"/>
      <c r="J74" s="62"/>
      <c r="K74" s="62"/>
      <c r="L74" s="63"/>
      <c r="M74" s="64"/>
      <c r="N74" s="65"/>
      <c r="O74" s="66"/>
      <c r="P74" s="65"/>
      <c r="Q74" s="66"/>
      <c r="R74" s="67"/>
      <c r="S74" s="66"/>
      <c r="T74" s="67"/>
      <c r="U74" s="67"/>
      <c r="V74" s="66"/>
      <c r="W74" s="67"/>
      <c r="X74" s="68"/>
      <c r="Y74" s="70"/>
    </row>
    <row r="75" spans="1:25" x14ac:dyDescent="0.2">
      <c r="A75" s="57"/>
      <c r="B75" s="58" t="s">
        <v>9</v>
      </c>
      <c r="C75" s="59"/>
      <c r="D75" s="60"/>
      <c r="E75" s="35"/>
      <c r="F75" s="61"/>
      <c r="G75" s="62"/>
      <c r="H75" s="62"/>
      <c r="I75" s="62"/>
      <c r="J75" s="62"/>
      <c r="K75" s="62"/>
      <c r="L75" s="63"/>
      <c r="M75" s="64"/>
      <c r="N75" s="65"/>
      <c r="O75" s="66"/>
      <c r="P75" s="65"/>
      <c r="Q75" s="66"/>
      <c r="R75" s="67"/>
      <c r="S75" s="66"/>
      <c r="T75" s="67"/>
      <c r="U75" s="67"/>
      <c r="V75" s="66"/>
      <c r="W75" s="67"/>
      <c r="X75" s="68"/>
      <c r="Y75" s="69"/>
    </row>
    <row r="76" spans="1:25" x14ac:dyDescent="0.2">
      <c r="A76" s="57"/>
      <c r="B76" s="71"/>
      <c r="C76" s="72"/>
      <c r="D76" s="60"/>
      <c r="E76" s="35"/>
      <c r="F76" s="61"/>
      <c r="G76" s="62"/>
      <c r="H76" s="62"/>
      <c r="I76" s="62"/>
      <c r="J76" s="62"/>
      <c r="K76" s="62"/>
      <c r="L76" s="63"/>
      <c r="M76" s="64"/>
      <c r="N76" s="73"/>
      <c r="O76" s="66"/>
      <c r="P76" s="73"/>
      <c r="Q76" s="66"/>
      <c r="R76" s="67"/>
      <c r="S76" s="66"/>
      <c r="T76" s="67"/>
      <c r="U76" s="67"/>
      <c r="V76" s="66"/>
      <c r="W76" s="67"/>
      <c r="X76" s="68"/>
      <c r="Y76" s="70"/>
    </row>
    <row r="77" spans="1:25" x14ac:dyDescent="0.2">
      <c r="A77" s="57"/>
      <c r="B77" s="74" t="s">
        <v>81</v>
      </c>
      <c r="C77" s="75"/>
      <c r="D77" s="60"/>
      <c r="E77" s="35"/>
      <c r="F77" s="61"/>
      <c r="G77" s="62"/>
      <c r="H77" s="62"/>
      <c r="I77" s="62"/>
      <c r="J77" s="62"/>
      <c r="K77" s="62"/>
      <c r="L77" s="63"/>
      <c r="M77" s="64"/>
      <c r="N77" s="76"/>
      <c r="O77" s="66"/>
      <c r="P77" s="76"/>
      <c r="Q77" s="66"/>
      <c r="R77" s="67"/>
      <c r="S77" s="66"/>
      <c r="T77" s="67"/>
      <c r="U77" s="67"/>
      <c r="V77" s="66"/>
      <c r="W77" s="67"/>
      <c r="X77" s="68"/>
      <c r="Y77" s="69"/>
    </row>
    <row r="78" spans="1:25" x14ac:dyDescent="0.2">
      <c r="A78" s="57"/>
      <c r="B78" s="78" t="s">
        <v>82</v>
      </c>
      <c r="C78" s="79"/>
      <c r="D78" s="60"/>
      <c r="E78" s="35">
        <f>E71*D107</f>
        <v>237482</v>
      </c>
      <c r="F78" s="61"/>
      <c r="G78" s="62"/>
      <c r="H78" s="62"/>
      <c r="I78" s="62"/>
      <c r="J78" s="62"/>
      <c r="K78" s="62"/>
      <c r="L78" s="63"/>
      <c r="M78" s="64"/>
      <c r="N78" s="80"/>
      <c r="O78" s="66"/>
      <c r="P78" s="80"/>
      <c r="Q78" s="66"/>
      <c r="R78" s="67"/>
      <c r="S78" s="66"/>
      <c r="T78" s="67"/>
      <c r="U78" s="67"/>
      <c r="V78" s="66"/>
      <c r="W78" s="67"/>
      <c r="X78" s="68"/>
      <c r="Y78" s="77"/>
    </row>
    <row r="79" spans="1:25" ht="26.25" customHeight="1" x14ac:dyDescent="0.2">
      <c r="A79" s="57"/>
      <c r="B79" s="81" t="s">
        <v>83</v>
      </c>
      <c r="C79" s="79"/>
      <c r="D79" s="60"/>
      <c r="E79" s="35"/>
      <c r="F79" s="61"/>
      <c r="G79" s="62"/>
      <c r="H79" s="62"/>
      <c r="I79" s="62"/>
      <c r="J79" s="62"/>
      <c r="K79" s="62"/>
      <c r="L79" s="63"/>
      <c r="M79" s="64"/>
      <c r="N79" s="80"/>
      <c r="O79" s="66"/>
      <c r="P79" s="80"/>
      <c r="Q79" s="66"/>
      <c r="R79" s="67"/>
      <c r="S79" s="66"/>
      <c r="T79" s="67"/>
      <c r="U79" s="67"/>
      <c r="V79" s="66"/>
      <c r="W79" s="67"/>
      <c r="X79" s="68"/>
      <c r="Y79" s="77"/>
    </row>
    <row r="80" spans="1:25" x14ac:dyDescent="0.2">
      <c r="A80" s="57"/>
      <c r="B80" s="81" t="s">
        <v>84</v>
      </c>
      <c r="C80" s="79"/>
      <c r="D80" s="60"/>
      <c r="E80" s="35"/>
      <c r="F80" s="61"/>
      <c r="G80" s="62"/>
      <c r="H80" s="62"/>
      <c r="I80" s="62"/>
      <c r="J80" s="62"/>
      <c r="K80" s="62"/>
      <c r="L80" s="63"/>
      <c r="M80" s="64"/>
      <c r="N80" s="80"/>
      <c r="O80" s="66"/>
      <c r="P80" s="80"/>
      <c r="Q80" s="66"/>
      <c r="R80" s="67"/>
      <c r="S80" s="66"/>
      <c r="T80" s="67"/>
      <c r="U80" s="67"/>
      <c r="V80" s="66"/>
      <c r="W80" s="67"/>
      <c r="X80" s="68"/>
      <c r="Y80" s="82"/>
    </row>
    <row r="81" spans="1:25" x14ac:dyDescent="0.2">
      <c r="A81" s="57"/>
      <c r="B81" s="83" t="s">
        <v>85</v>
      </c>
      <c r="C81" s="84"/>
      <c r="D81" s="60"/>
      <c r="E81" s="35"/>
      <c r="F81" s="61"/>
      <c r="G81" s="62"/>
      <c r="H81" s="62"/>
      <c r="I81" s="62"/>
      <c r="J81" s="62"/>
      <c r="K81" s="62"/>
      <c r="L81" s="63"/>
      <c r="M81" s="64"/>
      <c r="N81" s="80"/>
      <c r="O81" s="66"/>
      <c r="P81" s="80"/>
      <c r="Q81" s="66"/>
      <c r="R81" s="67"/>
      <c r="S81" s="66"/>
      <c r="T81" s="67"/>
      <c r="U81" s="67"/>
      <c r="V81" s="66"/>
      <c r="W81" s="67"/>
      <c r="X81" s="68"/>
      <c r="Y81" s="82"/>
    </row>
    <row r="82" spans="1:25" ht="65.25" customHeight="1" x14ac:dyDescent="0.2">
      <c r="A82" s="57"/>
      <c r="B82" s="83" t="s">
        <v>86</v>
      </c>
      <c r="C82" s="84"/>
      <c r="D82" s="60"/>
      <c r="E82" s="35"/>
      <c r="F82" s="61"/>
      <c r="G82" s="62"/>
      <c r="H82" s="62"/>
      <c r="I82" s="62"/>
      <c r="J82" s="62"/>
      <c r="K82" s="62"/>
      <c r="L82" s="63"/>
      <c r="M82" s="64"/>
      <c r="N82" s="80"/>
      <c r="O82" s="66"/>
      <c r="P82" s="80"/>
      <c r="Q82" s="66"/>
      <c r="R82" s="67"/>
      <c r="S82" s="66"/>
      <c r="T82" s="67"/>
      <c r="U82" s="67"/>
      <c r="V82" s="66"/>
      <c r="W82" s="67"/>
      <c r="X82" s="68"/>
      <c r="Y82" s="82"/>
    </row>
    <row r="83" spans="1:25" x14ac:dyDescent="0.2">
      <c r="A83" s="57"/>
      <c r="B83" s="83" t="s">
        <v>87</v>
      </c>
      <c r="C83" s="84"/>
      <c r="D83" s="60"/>
      <c r="E83" s="35"/>
      <c r="F83" s="61"/>
      <c r="G83" s="62"/>
      <c r="H83" s="62"/>
      <c r="I83" s="62"/>
      <c r="J83" s="62"/>
      <c r="K83" s="62"/>
      <c r="L83" s="63"/>
      <c r="M83" s="64"/>
      <c r="N83" s="80"/>
      <c r="O83" s="66"/>
      <c r="P83" s="80"/>
      <c r="Q83" s="66"/>
      <c r="R83" s="67"/>
      <c r="S83" s="66"/>
      <c r="T83" s="67"/>
      <c r="U83" s="67"/>
      <c r="V83" s="66"/>
      <c r="W83" s="67"/>
      <c r="X83" s="68"/>
      <c r="Y83" s="82"/>
    </row>
    <row r="84" spans="1:25" x14ac:dyDescent="0.2">
      <c r="A84" s="57"/>
      <c r="B84" s="83" t="s">
        <v>88</v>
      </c>
      <c r="C84" s="84"/>
      <c r="D84" s="60"/>
      <c r="E84" s="35"/>
      <c r="F84" s="61"/>
      <c r="G84" s="62"/>
      <c r="H84" s="62"/>
      <c r="I84" s="62"/>
      <c r="J84" s="62"/>
      <c r="K84" s="62"/>
      <c r="L84" s="63"/>
      <c r="M84" s="64"/>
      <c r="N84" s="80"/>
      <c r="O84" s="66"/>
      <c r="P84" s="80"/>
      <c r="Q84" s="66"/>
      <c r="R84" s="67"/>
      <c r="S84" s="66"/>
      <c r="T84" s="67"/>
      <c r="U84" s="67"/>
      <c r="V84" s="66"/>
      <c r="W84" s="67"/>
      <c r="X84" s="68"/>
      <c r="Y84" s="82"/>
    </row>
    <row r="85" spans="1:25" x14ac:dyDescent="0.2">
      <c r="A85" s="57"/>
      <c r="B85" s="58" t="s">
        <v>10</v>
      </c>
      <c r="C85" s="59"/>
      <c r="D85" s="60"/>
      <c r="E85" s="35">
        <f>E71+E78+E79</f>
        <v>3977349</v>
      </c>
      <c r="F85" s="61"/>
      <c r="G85" s="62"/>
      <c r="H85" s="62"/>
      <c r="I85" s="62"/>
      <c r="J85" s="62"/>
      <c r="K85" s="62"/>
      <c r="L85" s="63"/>
      <c r="M85" s="64"/>
      <c r="N85" s="65"/>
      <c r="O85" s="66"/>
      <c r="P85" s="65"/>
      <c r="Q85" s="66"/>
      <c r="R85" s="67"/>
      <c r="S85" s="66"/>
      <c r="T85" s="67"/>
      <c r="U85" s="67"/>
      <c r="V85" s="66"/>
      <c r="W85" s="67"/>
      <c r="X85" s="68"/>
      <c r="Y85" s="69"/>
    </row>
    <row r="86" spans="1:25" x14ac:dyDescent="0.2">
      <c r="A86" s="57"/>
      <c r="B86" s="58"/>
      <c r="C86" s="59"/>
      <c r="D86" s="60"/>
      <c r="E86" s="35"/>
      <c r="F86" s="61"/>
      <c r="G86" s="62"/>
      <c r="H86" s="62"/>
      <c r="I86" s="62"/>
      <c r="J86" s="62"/>
      <c r="K86" s="62"/>
      <c r="L86" s="63"/>
      <c r="M86" s="64"/>
      <c r="N86" s="65"/>
      <c r="O86" s="66"/>
      <c r="P86" s="65"/>
      <c r="Q86" s="66"/>
      <c r="R86" s="67"/>
      <c r="S86" s="66"/>
      <c r="T86" s="67"/>
      <c r="U86" s="67"/>
      <c r="V86" s="66"/>
      <c r="W86" s="67"/>
      <c r="X86" s="68"/>
      <c r="Y86" s="77"/>
    </row>
    <row r="87" spans="1:25" x14ac:dyDescent="0.2">
      <c r="A87" s="57"/>
      <c r="B87" s="58" t="s">
        <v>11</v>
      </c>
      <c r="C87" s="79"/>
      <c r="D87" s="60"/>
      <c r="E87" s="85"/>
      <c r="F87" s="61"/>
      <c r="G87" s="62"/>
      <c r="H87" s="62"/>
      <c r="I87" s="62"/>
      <c r="J87" s="62"/>
      <c r="K87" s="62"/>
      <c r="L87" s="63"/>
      <c r="M87" s="64"/>
      <c r="N87" s="80"/>
      <c r="O87" s="66"/>
      <c r="P87" s="80"/>
      <c r="Q87" s="66"/>
      <c r="R87" s="67"/>
      <c r="S87" s="66"/>
      <c r="T87" s="67"/>
      <c r="U87" s="67"/>
      <c r="V87" s="66"/>
      <c r="W87" s="67"/>
      <c r="X87" s="68"/>
      <c r="Y87" s="77"/>
    </row>
    <row r="88" spans="1:25" ht="1.5" customHeight="1" thickBot="1" x14ac:dyDescent="0.25">
      <c r="A88" s="86"/>
      <c r="B88" s="87"/>
      <c r="C88" s="88"/>
      <c r="D88" s="89"/>
      <c r="E88" s="90"/>
      <c r="F88" s="91"/>
      <c r="G88" s="92"/>
      <c r="H88" s="92"/>
      <c r="I88" s="92"/>
      <c r="J88" s="92"/>
      <c r="K88" s="92"/>
      <c r="L88" s="93"/>
      <c r="M88" s="94"/>
      <c r="N88" s="95"/>
      <c r="O88" s="96"/>
      <c r="P88" s="95"/>
      <c r="Q88" s="96"/>
      <c r="R88" s="97"/>
      <c r="S88" s="96"/>
      <c r="T88" s="97"/>
      <c r="U88" s="97"/>
      <c r="V88" s="96"/>
      <c r="W88" s="97"/>
      <c r="X88" s="98"/>
      <c r="Y88" s="99"/>
    </row>
    <row r="89" spans="1:25" x14ac:dyDescent="0.2">
      <c r="A89" s="100"/>
      <c r="B89" s="101" t="s">
        <v>12</v>
      </c>
      <c r="C89" s="102"/>
      <c r="D89" s="103"/>
      <c r="E89" s="104"/>
      <c r="F89" s="105"/>
      <c r="G89" s="106"/>
      <c r="H89" s="106"/>
      <c r="I89" s="106"/>
      <c r="J89" s="106"/>
      <c r="K89" s="106"/>
      <c r="L89" s="107"/>
      <c r="M89" s="108"/>
      <c r="N89" s="109"/>
      <c r="O89" s="110"/>
      <c r="P89" s="109"/>
      <c r="Q89" s="110"/>
      <c r="R89" s="111"/>
      <c r="S89" s="110"/>
      <c r="T89" s="111"/>
      <c r="U89" s="111"/>
      <c r="V89" s="110"/>
      <c r="W89" s="111"/>
      <c r="X89" s="112"/>
      <c r="Y89" s="113"/>
    </row>
    <row r="90" spans="1:25" x14ac:dyDescent="0.2">
      <c r="A90" s="100"/>
      <c r="B90" s="114" t="s">
        <v>13</v>
      </c>
      <c r="C90" s="115">
        <v>0.18</v>
      </c>
      <c r="D90" s="116"/>
      <c r="E90" s="117"/>
      <c r="F90" s="118"/>
      <c r="G90" s="119"/>
      <c r="H90" s="119"/>
      <c r="I90" s="119"/>
      <c r="J90" s="119"/>
      <c r="K90" s="119"/>
      <c r="L90" s="120"/>
      <c r="M90" s="121"/>
      <c r="N90" s="122"/>
      <c r="O90" s="122"/>
      <c r="P90" s="123"/>
      <c r="Q90" s="122"/>
      <c r="R90" s="124"/>
      <c r="S90" s="122"/>
      <c r="T90" s="124"/>
      <c r="U90" s="124"/>
      <c r="V90" s="122"/>
      <c r="W90" s="124"/>
      <c r="X90" s="125"/>
      <c r="Y90" s="126"/>
    </row>
    <row r="91" spans="1:25" ht="13.5" thickBot="1" x14ac:dyDescent="0.25">
      <c r="A91" s="127"/>
      <c r="B91" s="128" t="s">
        <v>14</v>
      </c>
      <c r="C91" s="129"/>
      <c r="D91" s="130"/>
      <c r="E91" s="131"/>
      <c r="F91" s="132"/>
      <c r="G91" s="133"/>
      <c r="H91" s="133"/>
      <c r="I91" s="133"/>
      <c r="J91" s="133"/>
      <c r="K91" s="133"/>
      <c r="L91" s="134"/>
      <c r="M91" s="135"/>
      <c r="N91" s="136"/>
      <c r="O91" s="137"/>
      <c r="P91" s="136"/>
      <c r="Q91" s="137"/>
      <c r="R91" s="138"/>
      <c r="S91" s="137"/>
      <c r="T91" s="138"/>
      <c r="U91" s="138"/>
      <c r="V91" s="137"/>
      <c r="W91" s="138"/>
      <c r="X91" s="139"/>
      <c r="Y91" s="140"/>
    </row>
    <row r="92" spans="1:25" ht="13.5" x14ac:dyDescent="0.2">
      <c r="A92" s="57"/>
      <c r="B92" s="141" t="s">
        <v>39</v>
      </c>
      <c r="C92" s="142"/>
      <c r="D92" s="143"/>
      <c r="E92" s="144"/>
      <c r="F92" s="145"/>
      <c r="G92" s="146"/>
      <c r="H92" s="146"/>
      <c r="I92" s="146"/>
      <c r="J92" s="146"/>
      <c r="K92" s="146"/>
      <c r="L92" s="147"/>
      <c r="M92" s="148"/>
      <c r="N92" s="149"/>
      <c r="O92" s="150"/>
      <c r="P92" s="149"/>
      <c r="Q92" s="150"/>
      <c r="R92" s="151"/>
      <c r="S92" s="150"/>
      <c r="T92" s="151"/>
      <c r="U92" s="151"/>
      <c r="V92" s="150"/>
      <c r="W92" s="151"/>
      <c r="X92" s="152"/>
      <c r="Y92" s="153"/>
    </row>
    <row r="93" spans="1:25" ht="14.25" thickBot="1" x14ac:dyDescent="0.25">
      <c r="A93" s="154"/>
      <c r="B93" s="141" t="s">
        <v>40</v>
      </c>
      <c r="C93" s="155"/>
      <c r="D93" s="156"/>
      <c r="E93" s="157"/>
      <c r="F93" s="158"/>
      <c r="G93" s="159"/>
      <c r="H93" s="159"/>
      <c r="I93" s="159"/>
      <c r="J93" s="159"/>
      <c r="K93" s="159"/>
      <c r="L93" s="160"/>
      <c r="M93" s="161"/>
      <c r="N93" s="162"/>
      <c r="O93" s="163"/>
      <c r="P93" s="162"/>
      <c r="Q93" s="163"/>
      <c r="R93" s="164"/>
      <c r="S93" s="163"/>
      <c r="T93" s="164"/>
      <c r="U93" s="164"/>
      <c r="V93" s="163"/>
      <c r="W93" s="164"/>
      <c r="X93" s="165"/>
      <c r="Y93" s="225"/>
    </row>
    <row r="94" spans="1:25" ht="0.75" customHeight="1" thickBot="1" x14ac:dyDescent="0.25">
      <c r="A94" s="86"/>
      <c r="B94" s="166"/>
      <c r="C94" s="167"/>
      <c r="D94" s="168"/>
      <c r="E94" s="166"/>
      <c r="F94" s="169"/>
      <c r="G94" s="170"/>
      <c r="H94" s="170"/>
      <c r="I94" s="170"/>
      <c r="J94" s="170"/>
      <c r="K94" s="170"/>
      <c r="L94" s="171"/>
      <c r="M94" s="172"/>
      <c r="N94" s="173"/>
      <c r="O94" s="174"/>
      <c r="P94" s="173"/>
      <c r="Q94" s="174"/>
      <c r="R94" s="175"/>
      <c r="S94" s="174"/>
      <c r="T94" s="175"/>
      <c r="U94" s="175"/>
      <c r="V94" s="174"/>
      <c r="W94" s="175"/>
      <c r="X94" s="176"/>
      <c r="Y94" s="223"/>
    </row>
    <row r="95" spans="1:25" ht="36" customHeight="1" x14ac:dyDescent="0.2">
      <c r="A95" s="177"/>
      <c r="B95" s="178"/>
      <c r="C95" s="179"/>
      <c r="D95" s="179"/>
      <c r="E95" s="179"/>
      <c r="F95" s="179"/>
      <c r="G95" s="179"/>
      <c r="H95" s="179"/>
      <c r="I95" s="179"/>
      <c r="J95" s="179"/>
      <c r="K95" s="373"/>
      <c r="L95" s="373"/>
      <c r="M95" s="373"/>
      <c r="N95" s="373"/>
      <c r="O95" s="373"/>
      <c r="P95" s="373"/>
      <c r="Q95" s="373"/>
      <c r="R95" s="373"/>
      <c r="S95" s="373"/>
      <c r="T95" s="373"/>
      <c r="U95" s="373"/>
      <c r="V95" s="373"/>
      <c r="W95" s="373"/>
      <c r="X95" s="373"/>
      <c r="Y95" s="374"/>
    </row>
    <row r="96" spans="1:25" ht="12.75" customHeight="1" x14ac:dyDescent="0.2">
      <c r="B96" s="648"/>
      <c r="C96" s="649"/>
      <c r="D96" s="652" t="s">
        <v>89</v>
      </c>
      <c r="E96" s="654" t="s">
        <v>41</v>
      </c>
      <c r="F96" s="655"/>
      <c r="G96" s="655"/>
      <c r="H96" s="180"/>
      <c r="I96" s="180"/>
      <c r="K96" s="656"/>
      <c r="L96" s="656"/>
      <c r="M96" s="656"/>
      <c r="N96" s="656"/>
      <c r="O96" s="656"/>
      <c r="P96" s="656"/>
      <c r="Q96" s="656"/>
      <c r="R96" s="656"/>
      <c r="S96" s="656"/>
      <c r="T96" s="656"/>
      <c r="U96" s="656"/>
      <c r="V96" s="656"/>
      <c r="W96" s="656"/>
      <c r="X96" s="656"/>
      <c r="Y96" s="656"/>
    </row>
    <row r="97" spans="1:25" ht="19.5" customHeight="1" x14ac:dyDescent="0.2">
      <c r="B97" s="650"/>
      <c r="C97" s="651"/>
      <c r="D97" s="653"/>
      <c r="E97" s="181">
        <v>2015</v>
      </c>
      <c r="F97" s="181">
        <v>2016</v>
      </c>
      <c r="G97" s="182">
        <v>2017</v>
      </c>
      <c r="H97" s="183"/>
      <c r="I97" s="183"/>
      <c r="J97" s="183"/>
      <c r="K97" s="656"/>
      <c r="L97" s="656"/>
      <c r="M97" s="656"/>
      <c r="N97" s="656"/>
      <c r="O97" s="656"/>
      <c r="P97" s="656"/>
      <c r="Q97" s="656"/>
      <c r="R97" s="656"/>
      <c r="S97" s="656"/>
      <c r="T97" s="656"/>
      <c r="U97" s="656"/>
      <c r="V97" s="656"/>
      <c r="W97" s="656"/>
      <c r="X97" s="656"/>
      <c r="Y97" s="656"/>
    </row>
    <row r="98" spans="1:25" ht="29.25" customHeight="1" x14ac:dyDescent="0.2">
      <c r="B98" s="657" t="s">
        <v>90</v>
      </c>
      <c r="C98" s="658"/>
      <c r="D98" s="184"/>
      <c r="E98" s="185"/>
      <c r="F98" s="185"/>
      <c r="G98" s="185"/>
      <c r="H98" s="186"/>
      <c r="I98" s="186"/>
      <c r="J98" s="186"/>
      <c r="K98" s="187"/>
      <c r="L98" s="186"/>
      <c r="M98" s="188"/>
      <c r="N98" s="188"/>
      <c r="O98" s="189"/>
      <c r="P98" s="188"/>
      <c r="Q98" s="188"/>
      <c r="Y98" s="419"/>
    </row>
    <row r="99" spans="1:25" ht="13.5" x14ac:dyDescent="0.25">
      <c r="A99" s="177"/>
      <c r="B99" s="2"/>
      <c r="C99" s="191"/>
      <c r="D99" s="191"/>
      <c r="E99" s="191"/>
      <c r="F99" s="177"/>
      <c r="G99" s="177"/>
      <c r="H99" s="177"/>
      <c r="I99" s="177"/>
      <c r="J99" s="177"/>
      <c r="K99" s="177"/>
      <c r="L99" s="177"/>
      <c r="M99" s="192"/>
      <c r="N99" s="192"/>
      <c r="O99" s="192"/>
      <c r="P99" s="192"/>
      <c r="Q99" s="193"/>
      <c r="R99" s="194"/>
      <c r="S99" s="189"/>
      <c r="T99" s="194"/>
      <c r="U99" s="194"/>
      <c r="V99" s="189"/>
      <c r="W99" s="187"/>
      <c r="X99" s="195"/>
    </row>
    <row r="100" spans="1:25" ht="13.5" x14ac:dyDescent="0.25">
      <c r="A100" s="1" t="s">
        <v>42</v>
      </c>
      <c r="B100" s="1"/>
      <c r="C100" s="1"/>
      <c r="D100" s="1"/>
      <c r="E100" s="1"/>
      <c r="F100" s="177"/>
      <c r="G100" s="177"/>
      <c r="H100" s="177"/>
      <c r="I100" s="177"/>
      <c r="J100" s="177"/>
      <c r="K100" s="226"/>
      <c r="L100" s="226"/>
      <c r="M100" s="227"/>
      <c r="N100" s="227"/>
      <c r="O100" s="192"/>
      <c r="P100" s="192"/>
      <c r="Q100" s="193"/>
      <c r="R100" s="194"/>
      <c r="S100" s="189"/>
      <c r="T100" s="194"/>
      <c r="U100" s="194"/>
      <c r="V100" s="189"/>
      <c r="W100" s="187"/>
      <c r="X100" s="195"/>
    </row>
    <row r="101" spans="1:25" ht="14.25" thickBot="1" x14ac:dyDescent="0.3">
      <c r="A101" s="1"/>
      <c r="B101" s="1"/>
      <c r="C101" s="1"/>
      <c r="D101" s="1"/>
      <c r="E101" s="1"/>
      <c r="F101" s="177"/>
      <c r="G101" s="177"/>
      <c r="H101" s="177"/>
      <c r="I101" s="177"/>
      <c r="J101" s="177"/>
      <c r="K101" s="226"/>
      <c r="L101" s="226"/>
      <c r="M101" s="227"/>
      <c r="N101" s="227"/>
      <c r="O101" s="192"/>
      <c r="P101" s="192"/>
      <c r="Q101" s="193"/>
      <c r="R101" s="194"/>
      <c r="S101" s="189"/>
      <c r="T101" s="194"/>
      <c r="U101" s="194"/>
      <c r="V101" s="189"/>
      <c r="W101" s="187"/>
      <c r="X101" s="195"/>
    </row>
    <row r="102" spans="1:25" ht="13.5" x14ac:dyDescent="0.25">
      <c r="A102" s="196"/>
      <c r="B102" s="197"/>
      <c r="C102" s="197"/>
      <c r="D102" s="198" t="s">
        <v>16</v>
      </c>
      <c r="E102" s="659"/>
      <c r="F102" s="659"/>
      <c r="G102" s="659"/>
      <c r="H102" s="659"/>
      <c r="I102" s="659"/>
      <c r="J102" s="659"/>
      <c r="K102" s="226"/>
      <c r="L102" s="226"/>
      <c r="M102" s="227"/>
      <c r="N102" s="228"/>
      <c r="O102" s="199"/>
      <c r="P102" s="193"/>
    </row>
    <row r="103" spans="1:25" ht="13.5" x14ac:dyDescent="0.25">
      <c r="A103" s="200">
        <v>1</v>
      </c>
      <c r="B103" s="201" t="s">
        <v>91</v>
      </c>
      <c r="C103" s="202" t="s">
        <v>92</v>
      </c>
      <c r="D103" s="203">
        <f>R71/S71</f>
        <v>0</v>
      </c>
      <c r="E103" s="204"/>
      <c r="F103" s="204"/>
      <c r="G103" s="204"/>
      <c r="H103" s="204"/>
      <c r="I103" s="204"/>
      <c r="J103" s="204"/>
      <c r="K103" s="226"/>
      <c r="L103" s="226"/>
      <c r="M103" s="227"/>
      <c r="N103" s="228"/>
      <c r="O103" s="199"/>
      <c r="P103" s="193"/>
    </row>
    <row r="104" spans="1:25" ht="15.75" customHeight="1" x14ac:dyDescent="0.25">
      <c r="A104" s="200">
        <v>2</v>
      </c>
      <c r="B104" s="201" t="s">
        <v>17</v>
      </c>
      <c r="C104" s="202"/>
      <c r="D104" s="205"/>
      <c r="E104" s="643"/>
      <c r="F104" s="644"/>
      <c r="G104" s="644"/>
      <c r="H104" s="644"/>
      <c r="I104" s="644"/>
      <c r="J104" s="206"/>
      <c r="K104" s="226"/>
      <c r="L104" s="226"/>
      <c r="M104" s="227"/>
      <c r="N104" s="228"/>
      <c r="O104" s="199"/>
      <c r="P104" s="193"/>
    </row>
    <row r="105" spans="1:25" ht="13.5" customHeight="1" x14ac:dyDescent="0.25">
      <c r="A105" s="200">
        <v>3</v>
      </c>
      <c r="B105" s="201" t="s">
        <v>93</v>
      </c>
      <c r="C105" s="202"/>
      <c r="D105" s="207"/>
      <c r="E105" s="643"/>
      <c r="F105" s="644"/>
      <c r="G105" s="644"/>
      <c r="H105" s="644"/>
      <c r="I105" s="644"/>
      <c r="J105" s="194"/>
      <c r="K105" s="226"/>
      <c r="L105" s="226"/>
      <c r="M105" s="227"/>
      <c r="N105" s="228"/>
      <c r="O105" s="199"/>
      <c r="P105" s="193"/>
    </row>
    <row r="106" spans="1:25" ht="13.5" x14ac:dyDescent="0.25">
      <c r="A106" s="200">
        <v>4</v>
      </c>
      <c r="B106" s="201" t="s">
        <v>6</v>
      </c>
      <c r="C106" s="202" t="s">
        <v>0</v>
      </c>
      <c r="D106" s="208">
        <v>3.5000000000000003E-2</v>
      </c>
      <c r="E106" s="187"/>
      <c r="F106" s="187"/>
      <c r="G106" s="194"/>
      <c r="H106" s="194"/>
      <c r="I106" s="194"/>
      <c r="J106" s="194"/>
      <c r="K106" s="226"/>
      <c r="L106" s="226"/>
      <c r="M106" s="227"/>
      <c r="N106" s="228"/>
      <c r="O106" s="199"/>
      <c r="P106" s="193"/>
    </row>
    <row r="107" spans="1:25" ht="13.5" x14ac:dyDescent="0.25">
      <c r="A107" s="200">
        <v>5</v>
      </c>
      <c r="B107" s="201" t="s">
        <v>8</v>
      </c>
      <c r="C107" s="202" t="s">
        <v>0</v>
      </c>
      <c r="D107" s="209">
        <v>6.3500000000000001E-2</v>
      </c>
      <c r="E107" s="187"/>
      <c r="F107" s="187"/>
      <c r="G107" s="194"/>
      <c r="H107" s="194"/>
      <c r="I107" s="194"/>
      <c r="J107" s="194"/>
      <c r="K107" s="194"/>
      <c r="L107" s="194"/>
      <c r="M107" s="189"/>
      <c r="N107" s="193"/>
      <c r="O107" s="199"/>
      <c r="P107" s="193"/>
    </row>
    <row r="108" spans="1:25" ht="13.5" x14ac:dyDescent="0.25">
      <c r="A108" s="200">
        <v>6</v>
      </c>
      <c r="B108" s="201" t="s">
        <v>11</v>
      </c>
      <c r="C108" s="202" t="s">
        <v>0</v>
      </c>
      <c r="D108" s="208">
        <v>1.4999999999999999E-2</v>
      </c>
      <c r="E108" s="187"/>
      <c r="F108" s="187"/>
      <c r="G108" s="194"/>
      <c r="H108" s="194"/>
      <c r="I108" s="194"/>
      <c r="J108" s="194"/>
      <c r="K108" s="194"/>
      <c r="L108" s="194"/>
      <c r="M108" s="189"/>
      <c r="N108" s="193"/>
      <c r="O108" s="199"/>
      <c r="P108" s="193"/>
    </row>
    <row r="109" spans="1:25" ht="25.5" x14ac:dyDescent="0.25">
      <c r="A109" s="200">
        <v>7</v>
      </c>
      <c r="B109" s="210" t="s">
        <v>94</v>
      </c>
      <c r="C109" s="202" t="s">
        <v>0</v>
      </c>
      <c r="D109" s="208">
        <v>1.4999999999999999E-2</v>
      </c>
      <c r="E109" s="187"/>
      <c r="F109" s="187"/>
      <c r="G109" s="194"/>
      <c r="H109" s="194"/>
      <c r="I109" s="194"/>
      <c r="J109" s="194"/>
      <c r="K109" s="194"/>
      <c r="L109" s="194"/>
      <c r="M109" s="189"/>
      <c r="N109" s="193"/>
      <c r="O109" s="199"/>
      <c r="P109" s="193"/>
    </row>
    <row r="110" spans="1:25" ht="13.5" x14ac:dyDescent="0.25">
      <c r="A110" s="200">
        <v>8</v>
      </c>
      <c r="B110" s="201" t="s">
        <v>18</v>
      </c>
      <c r="C110" s="202" t="s">
        <v>0</v>
      </c>
      <c r="D110" s="209">
        <f>(K71/(G71+J71))*0.85</f>
        <v>0.76980000000000004</v>
      </c>
      <c r="E110" s="643"/>
      <c r="F110" s="644"/>
      <c r="G110" s="644"/>
      <c r="H110" s="644"/>
      <c r="I110" s="644"/>
      <c r="J110" s="194"/>
      <c r="K110" s="194"/>
      <c r="L110" s="194"/>
      <c r="M110" s="189"/>
      <c r="N110" s="193"/>
      <c r="O110" s="199"/>
      <c r="P110" s="193"/>
    </row>
    <row r="111" spans="1:25" ht="14.25" thickBot="1" x14ac:dyDescent="0.3">
      <c r="A111" s="211">
        <v>9</v>
      </c>
      <c r="B111" s="212" t="s">
        <v>19</v>
      </c>
      <c r="C111" s="213" t="s">
        <v>0</v>
      </c>
      <c r="D111" s="214">
        <f>IF(L71*0.8/(G71+J71)&gt;=0.5,0.5,L71*0.8/(G71+J71))</f>
        <v>0.47</v>
      </c>
      <c r="E111" s="643"/>
      <c r="F111" s="644"/>
      <c r="G111" s="644"/>
      <c r="H111" s="644"/>
      <c r="I111" s="644"/>
      <c r="J111" s="194"/>
      <c r="K111" s="194"/>
      <c r="L111" s="194"/>
      <c r="M111" s="189"/>
      <c r="N111" s="193"/>
      <c r="O111" s="199"/>
      <c r="P111" s="193"/>
    </row>
    <row r="112" spans="1:25" ht="13.5" x14ac:dyDescent="0.25">
      <c r="A112" s="215"/>
      <c r="B112" s="1"/>
      <c r="C112" s="215"/>
      <c r="D112" s="177"/>
      <c r="E112" s="177"/>
      <c r="P112" s="192"/>
      <c r="Q112" s="193"/>
      <c r="R112" s="187"/>
      <c r="S112" s="193"/>
      <c r="T112" s="194"/>
      <c r="U112" s="194"/>
      <c r="V112" s="189"/>
      <c r="W112" s="194"/>
      <c r="X112" s="194"/>
      <c r="Y112" s="187"/>
    </row>
  </sheetData>
  <sheetProtection insertRows="0" deleteRows="0"/>
  <protectedRanges>
    <protectedRange sqref="N71:X71 B10:L11 Y80:Y84 D104:D105 E102:Y123 A112:D123 H95:Y101 A2:B3 D2:S3 C3 N12:Q70" name="Диапазон1"/>
    <protectedRange sqref="B65:B70" name="Диапазон1_1_1"/>
  </protectedRanges>
  <mergeCells count="41">
    <mergeCell ref="E111:I111"/>
    <mergeCell ref="B10:L10"/>
    <mergeCell ref="B11:L11"/>
    <mergeCell ref="B96:C97"/>
    <mergeCell ref="D96:D97"/>
    <mergeCell ref="E96:G96"/>
    <mergeCell ref="K96:Y97"/>
    <mergeCell ref="B98:C98"/>
    <mergeCell ref="E102:J102"/>
    <mergeCell ref="E104:I104"/>
    <mergeCell ref="E105:I105"/>
    <mergeCell ref="E110:I110"/>
    <mergeCell ref="C12:C70"/>
    <mergeCell ref="D12:D70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27" fitToWidth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showGridLines="0" view="pageBreakPreview" zoomScale="70" zoomScaleNormal="70" zoomScaleSheetLayoutView="70" workbookViewId="0">
      <selection activeCell="L31" sqref="L31"/>
    </sheetView>
  </sheetViews>
  <sheetFormatPr defaultColWidth="8.85546875" defaultRowHeight="12.75" x14ac:dyDescent="0.2"/>
  <cols>
    <col min="1" max="1" width="3" style="231" customWidth="1"/>
    <col min="2" max="2" width="8.28515625" style="231" customWidth="1"/>
    <col min="3" max="3" width="76.42578125" style="231" customWidth="1"/>
    <col min="4" max="4" width="7" style="231" hidden="1" customWidth="1"/>
    <col min="5" max="5" width="12.5703125" style="231" customWidth="1"/>
    <col min="6" max="6" width="10.5703125" style="231" customWidth="1"/>
    <col min="7" max="10" width="11.7109375" style="231" customWidth="1"/>
    <col min="11" max="11" width="13.42578125" style="231" customWidth="1"/>
    <col min="12" max="12" width="14.42578125" style="231" customWidth="1"/>
    <col min="13" max="13" width="11.7109375" style="231" customWidth="1"/>
    <col min="14" max="14" width="12.85546875" style="231" customWidth="1"/>
    <col min="15" max="16" width="11.7109375" style="231" customWidth="1"/>
    <col min="17" max="17" width="10.140625" style="231" bestFit="1" customWidth="1"/>
    <col min="18" max="16384" width="8.85546875" style="231"/>
  </cols>
  <sheetData>
    <row r="1" spans="1:16" ht="15.75" x14ac:dyDescent="0.25">
      <c r="A1" s="230"/>
      <c r="B1" s="230"/>
      <c r="M1" s="712" t="s">
        <v>95</v>
      </c>
      <c r="N1" s="712"/>
    </row>
    <row r="2" spans="1:16" x14ac:dyDescent="0.2">
      <c r="C2" s="713" t="s">
        <v>96</v>
      </c>
      <c r="D2" s="713"/>
      <c r="E2" s="713"/>
      <c r="F2" s="713"/>
      <c r="G2" s="713"/>
      <c r="H2" s="713"/>
      <c r="I2" s="713"/>
      <c r="J2" s="713"/>
      <c r="K2" s="713"/>
      <c r="L2" s="232"/>
      <c r="M2" s="232"/>
      <c r="N2" s="232"/>
      <c r="O2" s="232"/>
      <c r="P2" s="232"/>
    </row>
    <row r="3" spans="1:16" ht="13.5" thickBot="1" x14ac:dyDescent="0.25"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 t="s">
        <v>97</v>
      </c>
      <c r="O3" s="232"/>
      <c r="P3" s="232"/>
    </row>
    <row r="4" spans="1:16" ht="12.75" customHeight="1" x14ac:dyDescent="0.2">
      <c r="A4" s="714" t="s">
        <v>1</v>
      </c>
      <c r="B4" s="715"/>
      <c r="C4" s="608" t="s">
        <v>98</v>
      </c>
      <c r="D4" s="715" t="s">
        <v>99</v>
      </c>
      <c r="E4" s="721" t="s">
        <v>100</v>
      </c>
      <c r="F4" s="722"/>
      <c r="G4" s="722"/>
      <c r="H4" s="722"/>
      <c r="I4" s="723"/>
      <c r="J4" s="233"/>
      <c r="K4" s="721" t="s">
        <v>2</v>
      </c>
      <c r="L4" s="722"/>
      <c r="M4" s="722"/>
      <c r="N4" s="724"/>
    </row>
    <row r="5" spans="1:16" ht="12.75" customHeight="1" x14ac:dyDescent="0.2">
      <c r="A5" s="716"/>
      <c r="B5" s="717"/>
      <c r="C5" s="609"/>
      <c r="D5" s="717"/>
      <c r="E5" s="725" t="s">
        <v>101</v>
      </c>
      <c r="F5" s="727" t="s">
        <v>3</v>
      </c>
      <c r="G5" s="728"/>
      <c r="H5" s="728"/>
      <c r="I5" s="729"/>
      <c r="J5" s="234"/>
      <c r="K5" s="730" t="s">
        <v>102</v>
      </c>
      <c r="L5" s="733" t="s">
        <v>103</v>
      </c>
      <c r="M5" s="733" t="s">
        <v>104</v>
      </c>
      <c r="N5" s="736" t="s">
        <v>105</v>
      </c>
    </row>
    <row r="6" spans="1:16" ht="15" customHeight="1" x14ac:dyDescent="0.2">
      <c r="A6" s="716"/>
      <c r="B6" s="717"/>
      <c r="C6" s="609"/>
      <c r="D6" s="717"/>
      <c r="E6" s="725"/>
      <c r="F6" s="693" t="s">
        <v>106</v>
      </c>
      <c r="G6" s="693" t="s">
        <v>103</v>
      </c>
      <c r="H6" s="693" t="s">
        <v>104</v>
      </c>
      <c r="I6" s="693" t="s">
        <v>107</v>
      </c>
      <c r="J6" s="739" t="s">
        <v>108</v>
      </c>
      <c r="K6" s="731"/>
      <c r="L6" s="734"/>
      <c r="M6" s="734"/>
      <c r="N6" s="737"/>
    </row>
    <row r="7" spans="1:16" ht="91.5" customHeight="1" thickBot="1" x14ac:dyDescent="0.25">
      <c r="A7" s="718"/>
      <c r="B7" s="719"/>
      <c r="C7" s="720"/>
      <c r="D7" s="719"/>
      <c r="E7" s="726"/>
      <c r="F7" s="694"/>
      <c r="G7" s="694"/>
      <c r="H7" s="694"/>
      <c r="I7" s="694"/>
      <c r="J7" s="740"/>
      <c r="K7" s="732"/>
      <c r="L7" s="735"/>
      <c r="M7" s="735"/>
      <c r="N7" s="738"/>
    </row>
    <row r="8" spans="1:16" ht="13.5" thickBot="1" x14ac:dyDescent="0.25">
      <c r="A8" s="695">
        <v>1</v>
      </c>
      <c r="B8" s="696"/>
      <c r="C8" s="235">
        <v>2</v>
      </c>
      <c r="D8" s="236">
        <v>3</v>
      </c>
      <c r="E8" s="237">
        <v>3</v>
      </c>
      <c r="F8" s="238">
        <v>4</v>
      </c>
      <c r="G8" s="238">
        <v>5</v>
      </c>
      <c r="H8" s="238">
        <v>6</v>
      </c>
      <c r="I8" s="238">
        <v>7</v>
      </c>
      <c r="J8" s="239">
        <v>8</v>
      </c>
      <c r="K8" s="237">
        <v>9</v>
      </c>
      <c r="L8" s="238">
        <v>10</v>
      </c>
      <c r="M8" s="238">
        <v>11</v>
      </c>
      <c r="N8" s="239">
        <v>12</v>
      </c>
    </row>
    <row r="9" spans="1:16" ht="18.75" customHeight="1" thickBot="1" x14ac:dyDescent="0.3">
      <c r="A9" s="697" t="s">
        <v>36</v>
      </c>
      <c r="B9" s="698"/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9"/>
    </row>
    <row r="10" spans="1:16" ht="15" customHeight="1" x14ac:dyDescent="0.2">
      <c r="A10" s="710" t="s">
        <v>37</v>
      </c>
      <c r="B10" s="711"/>
      <c r="C10" s="706" t="str">
        <f>'Форма 8.1'!C2:Y2</f>
        <v>Обустройство Северо-Покурского месторождения нефти. Куст скважин №100, 101, 102, 103, 104, 105, 24 бис.</v>
      </c>
      <c r="D10" s="706"/>
      <c r="E10" s="706"/>
      <c r="F10" s="706"/>
      <c r="G10" s="706"/>
      <c r="H10" s="706"/>
      <c r="I10" s="706"/>
      <c r="J10" s="706"/>
      <c r="K10" s="706"/>
      <c r="L10" s="706"/>
      <c r="M10" s="706"/>
      <c r="N10" s="707"/>
    </row>
    <row r="11" spans="1:16" ht="14.25" thickBot="1" x14ac:dyDescent="0.3">
      <c r="A11" s="702" t="s">
        <v>38</v>
      </c>
      <c r="B11" s="703"/>
      <c r="C11" s="704" t="str">
        <f>'Форма 8.1'!C3:Y3</f>
        <v>Куст скважин №102.</v>
      </c>
      <c r="D11" s="704"/>
      <c r="E11" s="704"/>
      <c r="F11" s="704"/>
      <c r="G11" s="704"/>
      <c r="H11" s="704"/>
      <c r="I11" s="704"/>
      <c r="J11" s="704"/>
      <c r="K11" s="704"/>
      <c r="L11" s="704"/>
      <c r="M11" s="704"/>
      <c r="N11" s="705"/>
    </row>
    <row r="12" spans="1:16" ht="15" customHeight="1" x14ac:dyDescent="0.2">
      <c r="A12" s="708" t="s">
        <v>1052</v>
      </c>
      <c r="B12" s="709"/>
      <c r="C12" s="415" t="s">
        <v>119</v>
      </c>
      <c r="D12" s="240"/>
      <c r="E12" s="241">
        <f t="shared" ref="E12:E18" si="0">F12+G12+H12+I12</f>
        <v>344570</v>
      </c>
      <c r="F12" s="242">
        <v>165599</v>
      </c>
      <c r="G12" s="242">
        <v>107639</v>
      </c>
      <c r="H12" s="242">
        <v>66240</v>
      </c>
      <c r="I12" s="242">
        <v>5092</v>
      </c>
      <c r="J12" s="355">
        <v>3941.34</v>
      </c>
      <c r="K12" s="358">
        <f t="shared" ref="K12:K19" si="1">($F$31*J12)/164.25</f>
        <v>0</v>
      </c>
      <c r="L12" s="243">
        <f>K12*$F$33</f>
        <v>0</v>
      </c>
      <c r="M12" s="244">
        <f>K12*$F$34</f>
        <v>0</v>
      </c>
      <c r="N12" s="245">
        <f>SUM(K12:M12)</f>
        <v>0</v>
      </c>
    </row>
    <row r="13" spans="1:16" ht="15" customHeight="1" x14ac:dyDescent="0.2">
      <c r="A13" s="666" t="s">
        <v>1053</v>
      </c>
      <c r="B13" s="667"/>
      <c r="C13" s="416" t="s">
        <v>120</v>
      </c>
      <c r="D13" s="354"/>
      <c r="E13" s="247">
        <f t="shared" si="0"/>
        <v>47487</v>
      </c>
      <c r="F13" s="248">
        <v>22822</v>
      </c>
      <c r="G13" s="248">
        <v>14834</v>
      </c>
      <c r="H13" s="248">
        <v>9129</v>
      </c>
      <c r="I13" s="248">
        <v>702</v>
      </c>
      <c r="J13" s="356">
        <v>626.88</v>
      </c>
      <c r="K13" s="359">
        <f t="shared" si="1"/>
        <v>0</v>
      </c>
      <c r="L13" s="249">
        <f t="shared" ref="L13:L18" si="2">K13*$F$33</f>
        <v>0</v>
      </c>
      <c r="M13" s="250">
        <f t="shared" ref="M13:M18" si="3">K13*$F$34</f>
        <v>0</v>
      </c>
      <c r="N13" s="251">
        <f t="shared" ref="N13:N17" si="4">SUM(K13:M13)</f>
        <v>0</v>
      </c>
    </row>
    <row r="14" spans="1:16" ht="15" customHeight="1" x14ac:dyDescent="0.2">
      <c r="A14" s="666" t="s">
        <v>1054</v>
      </c>
      <c r="B14" s="667"/>
      <c r="C14" s="416" t="s">
        <v>121</v>
      </c>
      <c r="D14" s="354"/>
      <c r="E14" s="247">
        <f t="shared" si="0"/>
        <v>2960</v>
      </c>
      <c r="F14" s="248">
        <v>1402</v>
      </c>
      <c r="G14" s="248">
        <v>953</v>
      </c>
      <c r="H14" s="248">
        <v>561</v>
      </c>
      <c r="I14" s="248">
        <v>44</v>
      </c>
      <c r="J14" s="356">
        <v>31.44</v>
      </c>
      <c r="K14" s="359">
        <f t="shared" si="1"/>
        <v>0</v>
      </c>
      <c r="L14" s="249">
        <f t="shared" si="2"/>
        <v>0</v>
      </c>
      <c r="M14" s="250">
        <f t="shared" si="3"/>
        <v>0</v>
      </c>
      <c r="N14" s="251">
        <f t="shared" si="4"/>
        <v>0</v>
      </c>
    </row>
    <row r="15" spans="1:16" ht="15" customHeight="1" x14ac:dyDescent="0.2">
      <c r="A15" s="666" t="s">
        <v>1055</v>
      </c>
      <c r="B15" s="667"/>
      <c r="C15" s="416" t="s">
        <v>122</v>
      </c>
      <c r="D15" s="354"/>
      <c r="E15" s="247">
        <f t="shared" si="0"/>
        <v>70045</v>
      </c>
      <c r="F15" s="248">
        <v>33178</v>
      </c>
      <c r="G15" s="248">
        <v>22561</v>
      </c>
      <c r="H15" s="248">
        <v>13271</v>
      </c>
      <c r="I15" s="248">
        <v>1035</v>
      </c>
      <c r="J15" s="356">
        <v>713.51</v>
      </c>
      <c r="K15" s="359">
        <f t="shared" si="1"/>
        <v>0</v>
      </c>
      <c r="L15" s="249">
        <f t="shared" si="2"/>
        <v>0</v>
      </c>
      <c r="M15" s="250">
        <f t="shared" si="3"/>
        <v>0</v>
      </c>
      <c r="N15" s="251">
        <f t="shared" si="4"/>
        <v>0</v>
      </c>
    </row>
    <row r="16" spans="1:16" ht="15" customHeight="1" x14ac:dyDescent="0.2">
      <c r="A16" s="666" t="s">
        <v>1056</v>
      </c>
      <c r="B16" s="667"/>
      <c r="C16" s="416" t="s">
        <v>123</v>
      </c>
      <c r="D16" s="354"/>
      <c r="E16" s="247">
        <f t="shared" si="0"/>
        <v>33716</v>
      </c>
      <c r="F16" s="248">
        <v>15970</v>
      </c>
      <c r="G16" s="248">
        <v>10860</v>
      </c>
      <c r="H16" s="248">
        <v>6388</v>
      </c>
      <c r="I16" s="248">
        <v>498</v>
      </c>
      <c r="J16" s="356">
        <v>343.42</v>
      </c>
      <c r="K16" s="359">
        <f t="shared" si="1"/>
        <v>0</v>
      </c>
      <c r="L16" s="249">
        <f t="shared" si="2"/>
        <v>0</v>
      </c>
      <c r="M16" s="250">
        <f t="shared" si="3"/>
        <v>0</v>
      </c>
      <c r="N16" s="251">
        <f t="shared" si="4"/>
        <v>0</v>
      </c>
    </row>
    <row r="17" spans="1:16" ht="15" customHeight="1" x14ac:dyDescent="0.2">
      <c r="A17" s="666" t="s">
        <v>1057</v>
      </c>
      <c r="B17" s="667"/>
      <c r="C17" s="417" t="s">
        <v>124</v>
      </c>
      <c r="D17" s="246"/>
      <c r="E17" s="247">
        <f t="shared" si="0"/>
        <v>34362</v>
      </c>
      <c r="F17" s="248">
        <v>16514</v>
      </c>
      <c r="G17" s="248">
        <v>10734</v>
      </c>
      <c r="H17" s="248">
        <v>6606</v>
      </c>
      <c r="I17" s="248">
        <v>508</v>
      </c>
      <c r="J17" s="356">
        <v>442.54</v>
      </c>
      <c r="K17" s="359">
        <f t="shared" si="1"/>
        <v>0</v>
      </c>
      <c r="L17" s="249">
        <f t="shared" si="2"/>
        <v>0</v>
      </c>
      <c r="M17" s="250">
        <f t="shared" si="3"/>
        <v>0</v>
      </c>
      <c r="N17" s="251">
        <f t="shared" si="4"/>
        <v>0</v>
      </c>
    </row>
    <row r="18" spans="1:16" ht="15" customHeight="1" thickBot="1" x14ac:dyDescent="0.25">
      <c r="A18" s="682" t="s">
        <v>1058</v>
      </c>
      <c r="B18" s="683"/>
      <c r="C18" s="418" t="s">
        <v>125</v>
      </c>
      <c r="D18" s="252"/>
      <c r="E18" s="253">
        <f t="shared" si="0"/>
        <v>59341</v>
      </c>
      <c r="F18" s="254">
        <v>28519</v>
      </c>
      <c r="G18" s="254">
        <v>18537</v>
      </c>
      <c r="H18" s="254">
        <v>11408</v>
      </c>
      <c r="I18" s="254">
        <v>877</v>
      </c>
      <c r="J18" s="357">
        <v>744.41</v>
      </c>
      <c r="K18" s="360">
        <f t="shared" si="1"/>
        <v>0</v>
      </c>
      <c r="L18" s="361">
        <f t="shared" si="2"/>
        <v>0</v>
      </c>
      <c r="M18" s="362">
        <f t="shared" si="3"/>
        <v>0</v>
      </c>
      <c r="N18" s="363">
        <f>SUM(K18:M18)</f>
        <v>0</v>
      </c>
    </row>
    <row r="19" spans="1:16" ht="15" customHeight="1" thickBot="1" x14ac:dyDescent="0.25">
      <c r="A19" s="700"/>
      <c r="B19" s="701"/>
      <c r="C19" s="255" t="s">
        <v>109</v>
      </c>
      <c r="D19" s="256"/>
      <c r="E19" s="366">
        <f>SUM(E12:E18)</f>
        <v>592481</v>
      </c>
      <c r="F19" s="367">
        <f t="shared" ref="F19:J19" si="5">SUM(F12:F18)</f>
        <v>284004</v>
      </c>
      <c r="G19" s="367">
        <f t="shared" si="5"/>
        <v>186118</v>
      </c>
      <c r="H19" s="367">
        <f t="shared" si="5"/>
        <v>113603</v>
      </c>
      <c r="I19" s="367">
        <f t="shared" si="5"/>
        <v>8756</v>
      </c>
      <c r="J19" s="368">
        <f t="shared" si="5"/>
        <v>6843.54</v>
      </c>
      <c r="K19" s="375">
        <f t="shared" si="1"/>
        <v>0</v>
      </c>
      <c r="L19" s="376">
        <f t="shared" ref="L19" si="6">K19*$F$33</f>
        <v>0</v>
      </c>
      <c r="M19" s="377">
        <f t="shared" ref="M19" si="7">K19*$F$34</f>
        <v>0</v>
      </c>
      <c r="N19" s="378">
        <f>SUM(K19:M19)</f>
        <v>0</v>
      </c>
    </row>
    <row r="20" spans="1:16" ht="15" customHeight="1" x14ac:dyDescent="0.2">
      <c r="A20" s="678"/>
      <c r="B20" s="679"/>
      <c r="C20" s="257" t="s">
        <v>110</v>
      </c>
      <c r="D20" s="258"/>
      <c r="E20" s="259"/>
      <c r="F20" s="260"/>
      <c r="G20" s="260"/>
      <c r="H20" s="260"/>
      <c r="I20" s="260"/>
      <c r="J20" s="261"/>
      <c r="K20" s="262"/>
      <c r="L20" s="263"/>
      <c r="M20" s="264"/>
      <c r="N20" s="265"/>
    </row>
    <row r="21" spans="1:16" ht="15" customHeight="1" x14ac:dyDescent="0.2">
      <c r="A21" s="676"/>
      <c r="B21" s="677"/>
      <c r="C21" s="266" t="s">
        <v>111</v>
      </c>
      <c r="D21" s="267"/>
      <c r="E21" s="268">
        <v>1.4999999999999999E-2</v>
      </c>
      <c r="F21" s="269"/>
      <c r="G21" s="269"/>
      <c r="H21" s="269"/>
      <c r="I21" s="269"/>
      <c r="J21" s="270"/>
      <c r="K21" s="262"/>
      <c r="L21" s="263"/>
      <c r="M21" s="264"/>
      <c r="N21" s="271">
        <f>E21*N19</f>
        <v>0</v>
      </c>
    </row>
    <row r="22" spans="1:16" ht="15" customHeight="1" x14ac:dyDescent="0.2">
      <c r="A22" s="676"/>
      <c r="B22" s="677"/>
      <c r="C22" s="272" t="s">
        <v>112</v>
      </c>
      <c r="D22" s="273"/>
      <c r="E22" s="268">
        <v>1.4999999999999999E-2</v>
      </c>
      <c r="F22" s="269"/>
      <c r="G22" s="269"/>
      <c r="H22" s="269"/>
      <c r="I22" s="269"/>
      <c r="J22" s="270"/>
      <c r="K22" s="262"/>
      <c r="L22" s="263"/>
      <c r="M22" s="264"/>
      <c r="N22" s="271">
        <f>N19*E22</f>
        <v>0</v>
      </c>
    </row>
    <row r="23" spans="1:16" ht="15" customHeight="1" x14ac:dyDescent="0.2">
      <c r="A23" s="676"/>
      <c r="B23" s="677"/>
      <c r="C23" s="274" t="s">
        <v>113</v>
      </c>
      <c r="D23" s="275"/>
      <c r="E23" s="268"/>
      <c r="F23" s="269"/>
      <c r="G23" s="269"/>
      <c r="H23" s="269"/>
      <c r="I23" s="269"/>
      <c r="J23" s="270"/>
      <c r="K23" s="262"/>
      <c r="L23" s="263"/>
      <c r="M23" s="264"/>
      <c r="N23" s="276">
        <f>SUM(N21:N22)</f>
        <v>0</v>
      </c>
    </row>
    <row r="24" spans="1:16" ht="15" customHeight="1" x14ac:dyDescent="0.2">
      <c r="A24" s="676"/>
      <c r="B24" s="677"/>
      <c r="C24" s="277" t="s">
        <v>10</v>
      </c>
      <c r="D24" s="278"/>
      <c r="E24" s="268"/>
      <c r="F24" s="269"/>
      <c r="G24" s="269"/>
      <c r="H24" s="269"/>
      <c r="I24" s="269"/>
      <c r="J24" s="270"/>
      <c r="K24" s="262"/>
      <c r="L24" s="263"/>
      <c r="M24" s="264"/>
      <c r="N24" s="276">
        <f>N23+N19</f>
        <v>0</v>
      </c>
    </row>
    <row r="25" spans="1:16" ht="15" customHeight="1" thickBot="1" x14ac:dyDescent="0.25">
      <c r="A25" s="685"/>
      <c r="B25" s="686"/>
      <c r="C25" s="279" t="s">
        <v>11</v>
      </c>
      <c r="D25" s="280"/>
      <c r="E25" s="281">
        <v>1.4999999999999999E-2</v>
      </c>
      <c r="F25" s="282"/>
      <c r="G25" s="282"/>
      <c r="H25" s="282"/>
      <c r="I25" s="282"/>
      <c r="J25" s="283"/>
      <c r="K25" s="284"/>
      <c r="L25" s="285"/>
      <c r="M25" s="286"/>
      <c r="N25" s="287"/>
    </row>
    <row r="26" spans="1:16" ht="13.5" thickBot="1" x14ac:dyDescent="0.25">
      <c r="A26" s="687"/>
      <c r="B26" s="688"/>
      <c r="C26" s="288" t="s">
        <v>12</v>
      </c>
      <c r="D26" s="289"/>
      <c r="E26" s="290"/>
      <c r="F26" s="291"/>
      <c r="G26" s="291"/>
      <c r="H26" s="291"/>
      <c r="I26" s="291"/>
      <c r="J26" s="292"/>
      <c r="K26" s="293"/>
      <c r="L26" s="294"/>
      <c r="M26" s="295"/>
      <c r="N26" s="296">
        <f>SUM(N24:N25)</f>
        <v>0</v>
      </c>
    </row>
    <row r="27" spans="1:16" ht="13.5" thickTop="1" x14ac:dyDescent="0.2">
      <c r="A27" s="689"/>
      <c r="B27" s="690"/>
      <c r="C27" s="297" t="s">
        <v>13</v>
      </c>
      <c r="D27" s="298"/>
      <c r="E27" s="299">
        <v>0.18</v>
      </c>
      <c r="F27" s="300"/>
      <c r="G27" s="300"/>
      <c r="H27" s="300"/>
      <c r="I27" s="300"/>
      <c r="J27" s="301"/>
      <c r="K27" s="302"/>
      <c r="L27" s="303"/>
      <c r="M27" s="304"/>
      <c r="N27" s="305">
        <f>N26*E27</f>
        <v>0</v>
      </c>
    </row>
    <row r="28" spans="1:16" ht="13.5" thickBot="1" x14ac:dyDescent="0.25">
      <c r="A28" s="691"/>
      <c r="B28" s="692"/>
      <c r="C28" s="306" t="s">
        <v>14</v>
      </c>
      <c r="D28" s="307"/>
      <c r="E28" s="308"/>
      <c r="F28" s="309"/>
      <c r="G28" s="309"/>
      <c r="H28" s="309"/>
      <c r="I28" s="309"/>
      <c r="J28" s="310"/>
      <c r="K28" s="311"/>
      <c r="L28" s="312"/>
      <c r="M28" s="313"/>
      <c r="N28" s="314">
        <f>SUM(N26:N27)</f>
        <v>0</v>
      </c>
    </row>
    <row r="29" spans="1:16" ht="13.5" thickBot="1" x14ac:dyDescent="0.25">
      <c r="A29" s="1"/>
      <c r="B29" s="1"/>
      <c r="C29" s="1"/>
      <c r="D29" s="1"/>
      <c r="E29" s="1"/>
      <c r="F29" s="1"/>
      <c r="G29" s="315"/>
      <c r="H29" s="315"/>
      <c r="I29" s="315"/>
      <c r="J29" s="315"/>
      <c r="K29" s="315"/>
      <c r="L29" s="316"/>
      <c r="M29" s="316"/>
      <c r="N29" s="317"/>
      <c r="O29" s="318"/>
      <c r="P29" s="317"/>
    </row>
    <row r="30" spans="1:16" ht="13.5" customHeight="1" thickBot="1" x14ac:dyDescent="0.25">
      <c r="A30" s="680" t="s">
        <v>15</v>
      </c>
      <c r="B30" s="681"/>
      <c r="C30" s="319" t="s">
        <v>114</v>
      </c>
      <c r="D30" s="319"/>
      <c r="E30" s="320" t="s">
        <v>115</v>
      </c>
      <c r="F30" s="321" t="s">
        <v>16</v>
      </c>
      <c r="G30" s="684"/>
      <c r="H30" s="684"/>
      <c r="I30" s="322"/>
      <c r="J30" s="322"/>
      <c r="K30" s="316"/>
    </row>
    <row r="31" spans="1:16" ht="12.75" customHeight="1" x14ac:dyDescent="0.2">
      <c r="A31" s="668">
        <v>1</v>
      </c>
      <c r="B31" s="669"/>
      <c r="C31" s="323" t="s">
        <v>116</v>
      </c>
      <c r="D31" s="323"/>
      <c r="E31" s="324" t="s">
        <v>117</v>
      </c>
      <c r="F31" s="365"/>
      <c r="G31" s="326"/>
      <c r="H31" s="326"/>
      <c r="I31" s="325"/>
      <c r="J31" s="325"/>
      <c r="K31" s="316"/>
    </row>
    <row r="32" spans="1:16" x14ac:dyDescent="0.2">
      <c r="A32" s="670">
        <v>2</v>
      </c>
      <c r="B32" s="671"/>
      <c r="C32" s="327" t="s">
        <v>118</v>
      </c>
      <c r="D32" s="327"/>
      <c r="E32" s="328"/>
      <c r="F32" s="329">
        <f>N24/E19</f>
        <v>0</v>
      </c>
      <c r="G32" s="331"/>
      <c r="H32" s="332"/>
      <c r="I32" s="330"/>
      <c r="J32" s="330"/>
      <c r="K32" s="316"/>
    </row>
    <row r="33" spans="1:14" x14ac:dyDescent="0.2">
      <c r="A33" s="672">
        <v>3</v>
      </c>
      <c r="B33" s="673"/>
      <c r="C33" s="327" t="s">
        <v>18</v>
      </c>
      <c r="D33" s="327"/>
      <c r="E33" s="328" t="s">
        <v>0</v>
      </c>
      <c r="F33" s="364">
        <f>(G19/F19)*0.85</f>
        <v>0.55700000000000005</v>
      </c>
      <c r="G33" s="316"/>
      <c r="H33" s="333"/>
      <c r="I33" s="316"/>
      <c r="J33" s="316"/>
      <c r="K33" s="316"/>
    </row>
    <row r="34" spans="1:14" x14ac:dyDescent="0.2">
      <c r="A34" s="670">
        <v>4</v>
      </c>
      <c r="B34" s="671"/>
      <c r="C34" s="327" t="s">
        <v>19</v>
      </c>
      <c r="D34" s="327"/>
      <c r="E34" s="328" t="s">
        <v>0</v>
      </c>
      <c r="F34" s="364">
        <v>0.4</v>
      </c>
      <c r="G34" s="334"/>
      <c r="H34" s="335"/>
      <c r="I34" s="316"/>
      <c r="J34" s="316"/>
      <c r="K34" s="316"/>
    </row>
    <row r="35" spans="1:14" x14ac:dyDescent="0.2">
      <c r="A35" s="672">
        <v>5</v>
      </c>
      <c r="B35" s="673"/>
      <c r="C35" s="336" t="s">
        <v>112</v>
      </c>
      <c r="D35" s="337"/>
      <c r="E35" s="328" t="s">
        <v>0</v>
      </c>
      <c r="F35" s="338">
        <v>1.4999999999999999E-2</v>
      </c>
      <c r="H35" s="339"/>
    </row>
    <row r="36" spans="1:14" ht="12" customHeight="1" thickBot="1" x14ac:dyDescent="0.25">
      <c r="A36" s="674">
        <v>6</v>
      </c>
      <c r="B36" s="675"/>
      <c r="C36" s="353" t="s">
        <v>111</v>
      </c>
      <c r="D36" s="340"/>
      <c r="E36" s="341" t="s">
        <v>0</v>
      </c>
      <c r="F36" s="342">
        <v>1.4999999999999999E-2</v>
      </c>
      <c r="H36" s="339"/>
    </row>
    <row r="37" spans="1:14" ht="13.5" hidden="1" thickBot="1" x14ac:dyDescent="0.25">
      <c r="A37" s="664">
        <v>7</v>
      </c>
      <c r="B37" s="665"/>
      <c r="C37" s="349" t="s">
        <v>11</v>
      </c>
      <c r="D37" s="350"/>
      <c r="E37" s="351" t="s">
        <v>0</v>
      </c>
      <c r="F37" s="352"/>
      <c r="H37" s="339"/>
    </row>
    <row r="39" spans="1:14" x14ac:dyDescent="0.2">
      <c r="C39" s="343"/>
      <c r="D39" s="343"/>
      <c r="M39" s="344"/>
      <c r="N39" s="344"/>
    </row>
    <row r="40" spans="1:14" ht="19.5" customHeight="1" x14ac:dyDescent="0.2">
      <c r="C40" s="345"/>
      <c r="D40" s="345"/>
      <c r="J40" s="344"/>
      <c r="K40" s="344"/>
      <c r="M40" s="344"/>
      <c r="N40" s="344"/>
    </row>
    <row r="41" spans="1:14" ht="13.5" x14ac:dyDescent="0.25">
      <c r="C41" s="315"/>
      <c r="D41" s="315"/>
      <c r="E41" s="315"/>
      <c r="F41" s="315"/>
      <c r="G41" s="315"/>
      <c r="H41" s="346"/>
      <c r="I41" s="315"/>
      <c r="M41" s="347"/>
      <c r="N41" s="348"/>
    </row>
    <row r="42" spans="1:14" x14ac:dyDescent="0.2">
      <c r="C42" s="315"/>
      <c r="D42" s="315"/>
      <c r="E42" s="315"/>
      <c r="F42" s="315"/>
      <c r="G42" s="315"/>
      <c r="H42" s="315"/>
      <c r="I42" s="315"/>
      <c r="M42" s="344"/>
      <c r="N42" s="344"/>
    </row>
    <row r="43" spans="1:14" x14ac:dyDescent="0.2">
      <c r="M43" s="344"/>
      <c r="N43" s="344"/>
    </row>
  </sheetData>
  <mergeCells count="48">
    <mergeCell ref="M1:N1"/>
    <mergeCell ref="C2:K2"/>
    <mergeCell ref="A4:B7"/>
    <mergeCell ref="C4:C7"/>
    <mergeCell ref="D4:D7"/>
    <mergeCell ref="E4:I4"/>
    <mergeCell ref="K4:N4"/>
    <mergeCell ref="E5:E7"/>
    <mergeCell ref="F5:I5"/>
    <mergeCell ref="K5:K7"/>
    <mergeCell ref="L5:L7"/>
    <mergeCell ref="M5:M7"/>
    <mergeCell ref="N5:N7"/>
    <mergeCell ref="I6:I7"/>
    <mergeCell ref="J6:J7"/>
    <mergeCell ref="F6:F7"/>
    <mergeCell ref="G6:G7"/>
    <mergeCell ref="H6:H7"/>
    <mergeCell ref="A8:B8"/>
    <mergeCell ref="A9:N9"/>
    <mergeCell ref="A19:B19"/>
    <mergeCell ref="A11:B11"/>
    <mergeCell ref="C11:N11"/>
    <mergeCell ref="C10:N10"/>
    <mergeCell ref="A12:B12"/>
    <mergeCell ref="A10:B10"/>
    <mergeCell ref="G30:H30"/>
    <mergeCell ref="A22:B22"/>
    <mergeCell ref="A23:B23"/>
    <mergeCell ref="A24:B24"/>
    <mergeCell ref="A25:B25"/>
    <mergeCell ref="A26:B28"/>
    <mergeCell ref="A37:B37"/>
    <mergeCell ref="A15:B15"/>
    <mergeCell ref="A13:B13"/>
    <mergeCell ref="A16:B16"/>
    <mergeCell ref="A14:B14"/>
    <mergeCell ref="A31:B31"/>
    <mergeCell ref="A32:B32"/>
    <mergeCell ref="A33:B33"/>
    <mergeCell ref="A34:B34"/>
    <mergeCell ref="A35:B35"/>
    <mergeCell ref="A36:B36"/>
    <mergeCell ref="A21:B21"/>
    <mergeCell ref="A20:B20"/>
    <mergeCell ref="A30:B30"/>
    <mergeCell ref="A17:B17"/>
    <mergeCell ref="A18:B18"/>
  </mergeCells>
  <pageMargins left="0" right="0" top="0" bottom="0" header="0" footer="0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F16" sqref="F16"/>
    </sheetView>
  </sheetViews>
  <sheetFormatPr defaultRowHeight="12.75" x14ac:dyDescent="0.2"/>
  <cols>
    <col min="1" max="1" width="29.7109375" style="510" customWidth="1"/>
    <col min="2" max="2" width="25.140625" style="510" customWidth="1"/>
    <col min="3" max="3" width="7.140625" style="510" customWidth="1"/>
    <col min="4" max="4" width="10.7109375" style="510" customWidth="1"/>
    <col min="5" max="5" width="9.7109375" style="510" customWidth="1"/>
    <col min="6" max="6" width="8.28515625" style="510" customWidth="1"/>
    <col min="7" max="7" width="8.42578125" style="510" customWidth="1"/>
    <col min="8" max="9" width="10" style="510" customWidth="1"/>
    <col min="10" max="10" width="13.140625" style="510" customWidth="1"/>
    <col min="11" max="16384" width="9.140625" style="510"/>
  </cols>
  <sheetData>
    <row r="1" spans="1:16" s="507" customFormat="1" ht="12" x14ac:dyDescent="0.2">
      <c r="A1" s="506" t="s">
        <v>1081</v>
      </c>
      <c r="B1" s="506"/>
      <c r="C1" s="506"/>
      <c r="D1" s="506"/>
      <c r="E1" s="506"/>
      <c r="I1" s="750" t="s">
        <v>1082</v>
      </c>
      <c r="J1" s="750"/>
    </row>
    <row r="2" spans="1:16" s="509" customFormat="1" x14ac:dyDescent="0.2">
      <c r="A2" s="508" t="s">
        <v>1083</v>
      </c>
    </row>
    <row r="3" spans="1:16" x14ac:dyDescent="0.2">
      <c r="A3" s="751" t="s">
        <v>1084</v>
      </c>
      <c r="B3" s="751"/>
      <c r="C3" s="751"/>
      <c r="D3" s="751"/>
      <c r="E3" s="751"/>
      <c r="F3" s="751"/>
      <c r="G3" s="751"/>
      <c r="H3" s="751"/>
      <c r="I3" s="751"/>
      <c r="J3" s="751"/>
    </row>
    <row r="4" spans="1:16" ht="15" customHeight="1" x14ac:dyDescent="0.2">
      <c r="A4" s="752" t="s">
        <v>37</v>
      </c>
      <c r="B4" s="752"/>
      <c r="C4" s="752"/>
      <c r="D4" s="752"/>
      <c r="E4" s="752"/>
      <c r="F4" s="752"/>
      <c r="G4" s="752"/>
      <c r="H4" s="752"/>
      <c r="I4" s="752"/>
      <c r="J4" s="752"/>
      <c r="K4" s="511"/>
      <c r="L4" s="511"/>
      <c r="M4" s="511"/>
      <c r="N4" s="512"/>
      <c r="O4" s="512"/>
      <c r="P4" s="512"/>
    </row>
    <row r="5" spans="1:16" ht="15" customHeight="1" thickBot="1" x14ac:dyDescent="0.25">
      <c r="A5" s="752" t="s">
        <v>38</v>
      </c>
      <c r="B5" s="752"/>
      <c r="C5" s="752"/>
      <c r="D5" s="752"/>
      <c r="E5" s="752"/>
      <c r="F5" s="752"/>
      <c r="G5" s="752"/>
      <c r="H5" s="752"/>
      <c r="I5" s="752"/>
      <c r="J5" s="752"/>
      <c r="K5" s="511"/>
      <c r="L5" s="511"/>
      <c r="M5" s="511"/>
    </row>
    <row r="6" spans="1:16" ht="20.25" customHeight="1" x14ac:dyDescent="0.2">
      <c r="A6" s="744" t="s">
        <v>1085</v>
      </c>
      <c r="B6" s="744" t="s">
        <v>1086</v>
      </c>
      <c r="C6" s="744" t="s">
        <v>1087</v>
      </c>
      <c r="D6" s="744" t="s">
        <v>1088</v>
      </c>
      <c r="E6" s="744" t="s">
        <v>1089</v>
      </c>
      <c r="F6" s="744" t="s">
        <v>1090</v>
      </c>
      <c r="G6" s="742" t="s">
        <v>1091</v>
      </c>
      <c r="H6" s="744" t="s">
        <v>133</v>
      </c>
      <c r="I6" s="744" t="s">
        <v>1092</v>
      </c>
      <c r="J6" s="744" t="s">
        <v>1093</v>
      </c>
    </row>
    <row r="7" spans="1:16" ht="68.25" customHeight="1" thickBot="1" x14ac:dyDescent="0.25">
      <c r="A7" s="745"/>
      <c r="B7" s="745"/>
      <c r="C7" s="745"/>
      <c r="D7" s="745"/>
      <c r="E7" s="745"/>
      <c r="F7" s="745"/>
      <c r="G7" s="743"/>
      <c r="H7" s="745"/>
      <c r="I7" s="745"/>
      <c r="J7" s="745"/>
    </row>
    <row r="8" spans="1:16" ht="13.5" thickBot="1" x14ac:dyDescent="0.25">
      <c r="A8" s="513">
        <v>1</v>
      </c>
      <c r="B8" s="513">
        <v>2</v>
      </c>
      <c r="C8" s="513">
        <v>3</v>
      </c>
      <c r="D8" s="513">
        <v>4</v>
      </c>
      <c r="E8" s="513">
        <v>5</v>
      </c>
      <c r="F8" s="514">
        <v>6</v>
      </c>
      <c r="G8" s="514">
        <v>7</v>
      </c>
      <c r="H8" s="513">
        <v>8</v>
      </c>
      <c r="I8" s="513">
        <v>9</v>
      </c>
      <c r="J8" s="514">
        <v>10</v>
      </c>
    </row>
    <row r="9" spans="1:16" ht="12.75" customHeight="1" x14ac:dyDescent="0.2">
      <c r="A9" s="515"/>
      <c r="B9" s="516"/>
      <c r="C9" s="517"/>
      <c r="D9" s="517"/>
      <c r="E9" s="517"/>
      <c r="F9" s="518"/>
      <c r="G9" s="517"/>
      <c r="H9" s="518"/>
      <c r="I9" s="517"/>
      <c r="J9" s="519"/>
    </row>
    <row r="10" spans="1:16" x14ac:dyDescent="0.2">
      <c r="A10" s="520"/>
      <c r="B10" s="521"/>
      <c r="C10" s="522"/>
      <c r="D10" s="522"/>
      <c r="E10" s="522"/>
      <c r="F10" s="523"/>
      <c r="G10" s="522"/>
      <c r="H10" s="523"/>
      <c r="I10" s="522"/>
      <c r="J10" s="524"/>
    </row>
    <row r="11" spans="1:16" s="507" customFormat="1" x14ac:dyDescent="0.2">
      <c r="A11" s="520"/>
      <c r="B11" s="521"/>
      <c r="C11" s="522"/>
      <c r="D11" s="522"/>
      <c r="E11" s="522"/>
      <c r="F11" s="523"/>
      <c r="G11" s="522"/>
      <c r="H11" s="523"/>
      <c r="I11" s="522"/>
      <c r="J11" s="524"/>
    </row>
    <row r="12" spans="1:16" s="507" customFormat="1" ht="26.25" customHeight="1" x14ac:dyDescent="0.2">
      <c r="A12" s="525"/>
      <c r="B12" s="526"/>
      <c r="C12" s="522"/>
      <c r="D12" s="522"/>
      <c r="E12" s="522"/>
      <c r="F12" s="523"/>
      <c r="G12" s="527"/>
      <c r="H12" s="523"/>
      <c r="I12" s="522"/>
      <c r="J12" s="524"/>
    </row>
    <row r="13" spans="1:16" s="507" customFormat="1" ht="26.25" customHeight="1" thickBot="1" x14ac:dyDescent="0.25">
      <c r="A13" s="528"/>
      <c r="B13" s="529"/>
      <c r="C13" s="530"/>
      <c r="D13" s="530"/>
      <c r="E13" s="530"/>
      <c r="F13" s="531"/>
      <c r="G13" s="532"/>
      <c r="H13" s="531"/>
      <c r="I13" s="530"/>
      <c r="J13" s="533"/>
    </row>
    <row r="14" spans="1:16" ht="13.5" thickBot="1" x14ac:dyDescent="0.25">
      <c r="A14" s="746" t="s">
        <v>1094</v>
      </c>
      <c r="B14" s="747"/>
      <c r="C14" s="747"/>
      <c r="D14" s="747"/>
      <c r="E14" s="747"/>
      <c r="F14" s="747"/>
      <c r="G14" s="747"/>
      <c r="H14" s="747"/>
      <c r="I14" s="748"/>
      <c r="J14" s="534">
        <f>SUM(J9:J13)</f>
        <v>0</v>
      </c>
    </row>
    <row r="17" spans="1:8" ht="12.75" customHeight="1" x14ac:dyDescent="0.2">
      <c r="A17" s="535" t="s">
        <v>1095</v>
      </c>
      <c r="B17" s="231"/>
      <c r="C17" s="749" t="s">
        <v>1096</v>
      </c>
      <c r="D17" s="749"/>
      <c r="E17" s="231"/>
      <c r="F17" s="749" t="s">
        <v>1097</v>
      </c>
      <c r="G17" s="749"/>
      <c r="H17" s="749"/>
    </row>
    <row r="18" spans="1:8" x14ac:dyDescent="0.2">
      <c r="A18" s="231"/>
      <c r="B18" s="231"/>
      <c r="C18" s="231"/>
      <c r="D18" s="231"/>
      <c r="E18" s="231"/>
      <c r="F18" s="741" t="s">
        <v>1098</v>
      </c>
      <c r="G18" s="741"/>
      <c r="H18" s="741"/>
    </row>
    <row r="19" spans="1:8" x14ac:dyDescent="0.2">
      <c r="G19" s="536"/>
    </row>
    <row r="20" spans="1:8" x14ac:dyDescent="0.2">
      <c r="G20" s="536"/>
    </row>
    <row r="21" spans="1:8" x14ac:dyDescent="0.2">
      <c r="G21" s="536"/>
    </row>
    <row r="22" spans="1:8" x14ac:dyDescent="0.2">
      <c r="G22" s="536"/>
    </row>
    <row r="23" spans="1:8" x14ac:dyDescent="0.2">
      <c r="G23" s="536"/>
    </row>
    <row r="24" spans="1:8" x14ac:dyDescent="0.2">
      <c r="G24" s="536"/>
    </row>
    <row r="25" spans="1:8" x14ac:dyDescent="0.2">
      <c r="G25" s="536"/>
    </row>
    <row r="26" spans="1:8" x14ac:dyDescent="0.2">
      <c r="G26" s="537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D23" sqref="D23"/>
    </sheetView>
  </sheetViews>
  <sheetFormatPr defaultRowHeight="12.75" x14ac:dyDescent="0.2"/>
  <cols>
    <col min="1" max="1" width="3.5703125" style="538" customWidth="1"/>
    <col min="2" max="2" width="39.140625" style="538" customWidth="1"/>
    <col min="3" max="4" width="11.7109375" style="540" customWidth="1"/>
    <col min="5" max="5" width="6.140625" style="540" customWidth="1"/>
    <col min="6" max="6" width="9.140625" style="540"/>
    <col min="7" max="7" width="7.85546875" style="540" customWidth="1"/>
    <col min="8" max="8" width="6.28515625" style="540" customWidth="1"/>
    <col min="9" max="9" width="7" style="540" customWidth="1"/>
    <col min="10" max="10" width="6.7109375" style="540" customWidth="1"/>
    <col min="11" max="11" width="9.85546875" style="540" customWidth="1"/>
    <col min="12" max="12" width="7.42578125" style="540" customWidth="1"/>
    <col min="13" max="13" width="10.85546875" style="540" customWidth="1"/>
    <col min="14" max="16384" width="9.140625" style="538"/>
  </cols>
  <sheetData>
    <row r="1" spans="1:14" x14ac:dyDescent="0.2">
      <c r="A1" s="508" t="s">
        <v>1099</v>
      </c>
      <c r="C1" s="539"/>
      <c r="D1" s="539"/>
      <c r="K1" s="761" t="s">
        <v>1100</v>
      </c>
      <c r="L1" s="761"/>
      <c r="M1" s="761"/>
    </row>
    <row r="2" spans="1:14" s="509" customFormat="1" x14ac:dyDescent="0.2">
      <c r="A2" s="508" t="s">
        <v>1083</v>
      </c>
    </row>
    <row r="5" spans="1:14" x14ac:dyDescent="0.2">
      <c r="A5" s="762" t="s">
        <v>1101</v>
      </c>
      <c r="B5" s="762"/>
      <c r="C5" s="762"/>
      <c r="D5" s="762"/>
      <c r="E5" s="762"/>
      <c r="F5" s="762"/>
      <c r="G5" s="762"/>
      <c r="H5" s="762"/>
      <c r="I5" s="762"/>
      <c r="J5" s="762"/>
      <c r="K5" s="762"/>
      <c r="L5" s="762"/>
      <c r="M5" s="762"/>
    </row>
    <row r="6" spans="1:14" x14ac:dyDescent="0.2">
      <c r="A6" s="752" t="s">
        <v>37</v>
      </c>
      <c r="B6" s="752"/>
      <c r="C6" s="752"/>
      <c r="D6" s="752"/>
      <c r="E6" s="752"/>
      <c r="F6" s="752"/>
      <c r="G6" s="752"/>
      <c r="H6" s="752"/>
      <c r="I6" s="752"/>
      <c r="J6" s="752"/>
      <c r="K6" s="752"/>
      <c r="L6" s="752"/>
      <c r="M6" s="752"/>
      <c r="N6" s="511"/>
    </row>
    <row r="7" spans="1:14" ht="13.5" thickBot="1" x14ac:dyDescent="0.25">
      <c r="A7" s="752" t="s">
        <v>38</v>
      </c>
      <c r="B7" s="752"/>
      <c r="C7" s="752"/>
      <c r="D7" s="752"/>
      <c r="E7" s="752"/>
      <c r="F7" s="752"/>
      <c r="G7" s="752"/>
      <c r="H7" s="752"/>
      <c r="I7" s="752"/>
      <c r="J7" s="752"/>
      <c r="K7" s="752"/>
      <c r="L7" s="752"/>
      <c r="M7" s="752"/>
      <c r="N7" s="511"/>
    </row>
    <row r="8" spans="1:14" x14ac:dyDescent="0.2">
      <c r="A8" s="763" t="s">
        <v>20</v>
      </c>
      <c r="B8" s="757" t="s">
        <v>1102</v>
      </c>
      <c r="C8" s="765" t="s">
        <v>1103</v>
      </c>
      <c r="D8" s="765" t="s">
        <v>1104</v>
      </c>
      <c r="E8" s="757" t="s">
        <v>1092</v>
      </c>
      <c r="F8" s="757" t="s">
        <v>21</v>
      </c>
      <c r="G8" s="757" t="s">
        <v>1105</v>
      </c>
      <c r="H8" s="757" t="s">
        <v>1106</v>
      </c>
      <c r="I8" s="757"/>
      <c r="J8" s="757"/>
      <c r="K8" s="757" t="s">
        <v>1107</v>
      </c>
      <c r="L8" s="757"/>
      <c r="M8" s="759" t="s">
        <v>1108</v>
      </c>
    </row>
    <row r="9" spans="1:14" s="543" customFormat="1" ht="42" customHeight="1" x14ac:dyDescent="0.25">
      <c r="A9" s="764"/>
      <c r="B9" s="758"/>
      <c r="C9" s="766"/>
      <c r="D9" s="766"/>
      <c r="E9" s="758"/>
      <c r="F9" s="758"/>
      <c r="G9" s="758"/>
      <c r="H9" s="541" t="s">
        <v>1109</v>
      </c>
      <c r="I9" s="541" t="s">
        <v>1110</v>
      </c>
      <c r="J9" s="541" t="s">
        <v>34</v>
      </c>
      <c r="K9" s="541" t="s">
        <v>1111</v>
      </c>
      <c r="L9" s="541" t="s">
        <v>1112</v>
      </c>
      <c r="M9" s="760"/>
      <c r="N9" s="542"/>
    </row>
    <row r="10" spans="1:14" s="548" customFormat="1" ht="13.5" thickBot="1" x14ac:dyDescent="0.25">
      <c r="A10" s="544" t="s">
        <v>22</v>
      </c>
      <c r="B10" s="545" t="s">
        <v>23</v>
      </c>
      <c r="C10" s="545" t="s">
        <v>24</v>
      </c>
      <c r="D10" s="545" t="s">
        <v>25</v>
      </c>
      <c r="E10" s="545" t="s">
        <v>26</v>
      </c>
      <c r="F10" s="545" t="s">
        <v>27</v>
      </c>
      <c r="G10" s="545" t="s">
        <v>28</v>
      </c>
      <c r="H10" s="545" t="s">
        <v>29</v>
      </c>
      <c r="I10" s="545" t="s">
        <v>35</v>
      </c>
      <c r="J10" s="545" t="s">
        <v>30</v>
      </c>
      <c r="K10" s="545" t="s">
        <v>31</v>
      </c>
      <c r="L10" s="545" t="s">
        <v>32</v>
      </c>
      <c r="M10" s="546" t="s">
        <v>33</v>
      </c>
      <c r="N10" s="547"/>
    </row>
    <row r="11" spans="1:14" s="558" customFormat="1" ht="13.5" thickTop="1" x14ac:dyDescent="0.2">
      <c r="A11" s="549"/>
      <c r="B11" s="550"/>
      <c r="C11" s="551"/>
      <c r="D11" s="552"/>
      <c r="E11" s="552"/>
      <c r="F11" s="553"/>
      <c r="G11" s="553"/>
      <c r="H11" s="554"/>
      <c r="I11" s="554"/>
      <c r="J11" s="554"/>
      <c r="K11" s="555"/>
      <c r="L11" s="556"/>
      <c r="M11" s="557"/>
      <c r="N11" s="543"/>
    </row>
    <row r="12" spans="1:14" s="558" customFormat="1" x14ac:dyDescent="0.2">
      <c r="A12" s="559"/>
      <c r="B12" s="560"/>
      <c r="C12" s="561"/>
      <c r="D12" s="562"/>
      <c r="E12" s="563"/>
      <c r="F12" s="564"/>
      <c r="G12" s="564"/>
      <c r="H12" s="565"/>
      <c r="I12" s="565"/>
      <c r="J12" s="565"/>
      <c r="K12" s="563"/>
      <c r="L12" s="563"/>
      <c r="M12" s="566"/>
      <c r="N12" s="548"/>
    </row>
    <row r="13" spans="1:14" s="558" customFormat="1" x14ac:dyDescent="0.2">
      <c r="A13" s="567"/>
      <c r="B13" s="568"/>
      <c r="C13" s="569"/>
      <c r="D13" s="570"/>
      <c r="E13" s="571"/>
      <c r="F13" s="572"/>
      <c r="G13" s="572"/>
      <c r="H13" s="573"/>
      <c r="I13" s="573"/>
      <c r="J13" s="573"/>
      <c r="K13" s="571"/>
      <c r="L13" s="571"/>
      <c r="M13" s="574"/>
    </row>
    <row r="14" spans="1:14" s="558" customFormat="1" x14ac:dyDescent="0.2">
      <c r="A14" s="567"/>
      <c r="B14" s="568"/>
      <c r="C14" s="569"/>
      <c r="D14" s="570"/>
      <c r="E14" s="571"/>
      <c r="F14" s="572"/>
      <c r="G14" s="572"/>
      <c r="H14" s="573"/>
      <c r="I14" s="573"/>
      <c r="J14" s="573"/>
      <c r="K14" s="571"/>
      <c r="L14" s="571"/>
      <c r="M14" s="574"/>
    </row>
    <row r="15" spans="1:14" s="558" customFormat="1" x14ac:dyDescent="0.2">
      <c r="A15" s="567"/>
      <c r="B15" s="568"/>
      <c r="C15" s="569"/>
      <c r="D15" s="570"/>
      <c r="E15" s="571"/>
      <c r="F15" s="572"/>
      <c r="G15" s="572"/>
      <c r="H15" s="573"/>
      <c r="I15" s="573"/>
      <c r="J15" s="573"/>
      <c r="K15" s="571"/>
      <c r="L15" s="571"/>
      <c r="M15" s="574"/>
    </row>
    <row r="16" spans="1:14" s="558" customFormat="1" x14ac:dyDescent="0.2">
      <c r="A16" s="567"/>
      <c r="B16" s="568"/>
      <c r="C16" s="569"/>
      <c r="D16" s="570"/>
      <c r="E16" s="571"/>
      <c r="F16" s="572"/>
      <c r="G16" s="572"/>
      <c r="H16" s="573"/>
      <c r="I16" s="573"/>
      <c r="J16" s="573"/>
      <c r="K16" s="571"/>
      <c r="L16" s="571"/>
      <c r="M16" s="574"/>
    </row>
    <row r="17" spans="1:18" s="584" customFormat="1" x14ac:dyDescent="0.2">
      <c r="A17" s="575"/>
      <c r="B17" s="576"/>
      <c r="C17" s="577"/>
      <c r="D17" s="578"/>
      <c r="E17" s="579"/>
      <c r="F17" s="580"/>
      <c r="G17" s="580"/>
      <c r="H17" s="581"/>
      <c r="I17" s="581"/>
      <c r="J17" s="581"/>
      <c r="K17" s="579"/>
      <c r="L17" s="579"/>
      <c r="M17" s="582"/>
      <c r="N17" s="583"/>
      <c r="O17" s="583"/>
      <c r="P17" s="583"/>
      <c r="Q17" s="583"/>
      <c r="R17" s="583"/>
    </row>
    <row r="18" spans="1:18" s="585" customFormat="1" x14ac:dyDescent="0.2">
      <c r="A18" s="575"/>
      <c r="B18" s="576"/>
      <c r="C18" s="577"/>
      <c r="D18" s="578"/>
      <c r="E18" s="579"/>
      <c r="F18" s="580"/>
      <c r="G18" s="580"/>
      <c r="H18" s="581"/>
      <c r="I18" s="581"/>
      <c r="J18" s="581"/>
      <c r="K18" s="579"/>
      <c r="L18" s="579"/>
      <c r="M18" s="582"/>
      <c r="N18" s="583"/>
      <c r="O18" s="538"/>
      <c r="P18" s="538"/>
      <c r="Q18" s="538"/>
      <c r="R18" s="538"/>
    </row>
    <row r="19" spans="1:18" ht="13.5" thickBot="1" x14ac:dyDescent="0.25">
      <c r="A19" s="586"/>
      <c r="B19" s="587"/>
      <c r="C19" s="588"/>
      <c r="D19" s="589"/>
      <c r="E19" s="590"/>
      <c r="F19" s="591"/>
      <c r="G19" s="591"/>
      <c r="H19" s="592"/>
      <c r="I19" s="592"/>
      <c r="J19" s="592"/>
      <c r="K19" s="593"/>
      <c r="L19" s="594"/>
      <c r="M19" s="595"/>
      <c r="N19" s="583"/>
    </row>
    <row r="20" spans="1:18" ht="14.25" thickTop="1" thickBot="1" x14ac:dyDescent="0.25">
      <c r="A20" s="596"/>
      <c r="B20" s="597" t="s">
        <v>1113</v>
      </c>
      <c r="C20" s="598"/>
      <c r="D20" s="599"/>
      <c r="E20" s="600"/>
      <c r="F20" s="601"/>
      <c r="G20" s="601"/>
      <c r="H20" s="601"/>
      <c r="I20" s="601"/>
      <c r="J20" s="601"/>
      <c r="K20" s="601"/>
      <c r="L20" s="600"/>
      <c r="M20" s="602">
        <f>SUM(M11:M19)</f>
        <v>0</v>
      </c>
    </row>
    <row r="21" spans="1:18" ht="13.5" thickTop="1" x14ac:dyDescent="0.2">
      <c r="J21" s="753"/>
      <c r="K21" s="754"/>
      <c r="M21" s="603"/>
    </row>
    <row r="22" spans="1:18" s="231" customFormat="1" x14ac:dyDescent="0.2">
      <c r="B22" s="535" t="s">
        <v>1095</v>
      </c>
      <c r="D22" s="749" t="s">
        <v>1096</v>
      </c>
      <c r="E22" s="749"/>
      <c r="G22" s="749" t="s">
        <v>1097</v>
      </c>
      <c r="H22" s="749"/>
      <c r="I22" s="749"/>
    </row>
    <row r="23" spans="1:18" s="231" customFormat="1" x14ac:dyDescent="0.2">
      <c r="G23" s="741" t="s">
        <v>1098</v>
      </c>
      <c r="H23" s="741"/>
      <c r="I23" s="741"/>
    </row>
    <row r="24" spans="1:18" s="231" customFormat="1" x14ac:dyDescent="0.2"/>
    <row r="25" spans="1:18" x14ac:dyDescent="0.2">
      <c r="J25" s="753"/>
      <c r="K25" s="754"/>
      <c r="M25" s="603"/>
    </row>
    <row r="26" spans="1:18" x14ac:dyDescent="0.2">
      <c r="K26" s="604"/>
      <c r="M26" s="603"/>
    </row>
    <row r="27" spans="1:18" x14ac:dyDescent="0.2">
      <c r="K27" s="755"/>
    </row>
    <row r="28" spans="1:18" x14ac:dyDescent="0.2">
      <c r="K28" s="756"/>
    </row>
    <row r="29" spans="1:18" x14ac:dyDescent="0.2">
      <c r="K29" s="756"/>
    </row>
    <row r="30" spans="1:18" x14ac:dyDescent="0.2">
      <c r="K30" s="756"/>
    </row>
    <row r="31" spans="1:18" x14ac:dyDescent="0.2">
      <c r="K31" s="756"/>
    </row>
    <row r="32" spans="1:18" x14ac:dyDescent="0.2">
      <c r="K32" s="756"/>
    </row>
    <row r="33" spans="11:11" x14ac:dyDescent="0.2">
      <c r="K33" s="756"/>
    </row>
    <row r="34" spans="11:11" x14ac:dyDescent="0.2">
      <c r="K34" s="756"/>
    </row>
    <row r="35" spans="11:11" x14ac:dyDescent="0.2">
      <c r="K35" s="75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502"/>
  <sheetViews>
    <sheetView showGridLines="0" view="pageBreakPreview" zoomScale="75" zoomScaleNormal="100" zoomScaleSheetLayoutView="75" workbookViewId="0">
      <selection activeCell="E508" sqref="E508"/>
    </sheetView>
  </sheetViews>
  <sheetFormatPr defaultRowHeight="16.5" x14ac:dyDescent="0.2"/>
  <cols>
    <col min="1" max="1" width="7" style="440" customWidth="1"/>
    <col min="2" max="2" width="21.28515625" style="434" customWidth="1"/>
    <col min="3" max="3" width="69.42578125" style="436" customWidth="1"/>
    <col min="4" max="4" width="9.140625" style="448" customWidth="1"/>
    <col min="5" max="5" width="10.5703125" style="440" customWidth="1"/>
    <col min="6" max="6" width="12.7109375" style="434" customWidth="1"/>
    <col min="7" max="7" width="13.42578125" style="434" customWidth="1"/>
    <col min="8" max="8" width="13.28515625" style="449" customWidth="1"/>
    <col min="9" max="9" width="13.5703125" style="435" customWidth="1"/>
    <col min="10" max="10" width="14.42578125" style="435" customWidth="1"/>
    <col min="11" max="16384" width="9.140625" style="372"/>
  </cols>
  <sheetData>
    <row r="1" spans="1:10" x14ac:dyDescent="0.2">
      <c r="B1" s="447"/>
      <c r="J1" s="450" t="s">
        <v>893</v>
      </c>
    </row>
    <row r="2" spans="1:10" x14ac:dyDescent="0.2">
      <c r="A2" s="801" t="s">
        <v>126</v>
      </c>
      <c r="B2" s="801"/>
      <c r="C2" s="801"/>
      <c r="D2" s="801"/>
      <c r="E2" s="801"/>
      <c r="F2" s="801"/>
      <c r="G2" s="801"/>
      <c r="H2" s="801"/>
      <c r="I2" s="801"/>
      <c r="J2" s="801"/>
    </row>
    <row r="3" spans="1:10" x14ac:dyDescent="0.2">
      <c r="B3" s="451" t="s">
        <v>37</v>
      </c>
      <c r="C3" s="802" t="s">
        <v>892</v>
      </c>
      <c r="D3" s="802"/>
      <c r="E3" s="802"/>
      <c r="F3" s="802"/>
      <c r="G3" s="802"/>
      <c r="H3" s="802"/>
      <c r="I3" s="802"/>
      <c r="J3" s="802"/>
    </row>
    <row r="4" spans="1:10" x14ac:dyDescent="0.2">
      <c r="B4" s="452" t="s">
        <v>38</v>
      </c>
      <c r="C4" s="803" t="s">
        <v>917</v>
      </c>
      <c r="D4" s="803"/>
      <c r="E4" s="803"/>
      <c r="F4" s="803"/>
      <c r="G4" s="803"/>
      <c r="H4" s="803"/>
      <c r="I4" s="803"/>
      <c r="J4" s="803"/>
    </row>
    <row r="5" spans="1:10" ht="17.25" thickBot="1" x14ac:dyDescent="0.25"/>
    <row r="6" spans="1:10" x14ac:dyDescent="0.2">
      <c r="A6" s="778" t="s">
        <v>20</v>
      </c>
      <c r="B6" s="805" t="s">
        <v>127</v>
      </c>
      <c r="C6" s="781" t="s">
        <v>128</v>
      </c>
      <c r="D6" s="784" t="s">
        <v>46</v>
      </c>
      <c r="E6" s="790" t="s">
        <v>129</v>
      </c>
      <c r="F6" s="781"/>
      <c r="G6" s="781"/>
      <c r="H6" s="781"/>
      <c r="I6" s="781"/>
      <c r="J6" s="791"/>
    </row>
    <row r="7" spans="1:10" x14ac:dyDescent="0.2">
      <c r="A7" s="779"/>
      <c r="B7" s="806"/>
      <c r="C7" s="782"/>
      <c r="D7" s="785"/>
      <c r="E7" s="453" t="s">
        <v>131</v>
      </c>
      <c r="F7" s="454"/>
      <c r="G7" s="455"/>
      <c r="H7" s="810" t="s">
        <v>130</v>
      </c>
      <c r="I7" s="782"/>
      <c r="J7" s="811"/>
    </row>
    <row r="8" spans="1:10" ht="33.75" thickBot="1" x14ac:dyDescent="0.25">
      <c r="A8" s="804"/>
      <c r="B8" s="807"/>
      <c r="C8" s="808"/>
      <c r="D8" s="809"/>
      <c r="E8" s="456" t="s">
        <v>45</v>
      </c>
      <c r="F8" s="457" t="s">
        <v>134</v>
      </c>
      <c r="G8" s="458" t="s">
        <v>133</v>
      </c>
      <c r="H8" s="456" t="s">
        <v>45</v>
      </c>
      <c r="I8" s="457" t="s">
        <v>132</v>
      </c>
      <c r="J8" s="458" t="s">
        <v>133</v>
      </c>
    </row>
    <row r="9" spans="1:10" ht="17.25" thickBot="1" x14ac:dyDescent="0.25">
      <c r="A9" s="428">
        <v>1</v>
      </c>
      <c r="B9" s="459">
        <v>2</v>
      </c>
      <c r="C9" s="459">
        <v>3</v>
      </c>
      <c r="D9" s="460">
        <v>4</v>
      </c>
      <c r="E9" s="461">
        <v>8</v>
      </c>
      <c r="F9" s="459">
        <v>9</v>
      </c>
      <c r="G9" s="462">
        <v>10</v>
      </c>
      <c r="H9" s="461">
        <v>5</v>
      </c>
      <c r="I9" s="459">
        <v>6</v>
      </c>
      <c r="J9" s="462">
        <v>7</v>
      </c>
    </row>
    <row r="10" spans="1:10" x14ac:dyDescent="0.2">
      <c r="A10" s="463">
        <v>1</v>
      </c>
      <c r="B10" s="470" t="s">
        <v>247</v>
      </c>
      <c r="C10" s="471" t="s">
        <v>248</v>
      </c>
      <c r="D10" s="472" t="s">
        <v>47</v>
      </c>
      <c r="E10" s="481"/>
      <c r="F10" s="482"/>
      <c r="G10" s="464">
        <f t="shared" ref="G10" si="0">E10*F10</f>
        <v>0</v>
      </c>
      <c r="H10" s="473">
        <v>1.9199999999999998E-2</v>
      </c>
      <c r="I10" s="474">
        <v>34463.29</v>
      </c>
      <c r="J10" s="464">
        <f t="shared" ref="J10" si="1">H10*I10</f>
        <v>662</v>
      </c>
    </row>
    <row r="11" spans="1:10" ht="33" x14ac:dyDescent="0.2">
      <c r="A11" s="423">
        <v>2</v>
      </c>
      <c r="B11" s="470" t="s">
        <v>216</v>
      </c>
      <c r="C11" s="471" t="s">
        <v>990</v>
      </c>
      <c r="D11" s="472" t="s">
        <v>47</v>
      </c>
      <c r="E11" s="465"/>
      <c r="F11" s="466"/>
      <c r="G11" s="467">
        <f t="shared" ref="G11:G13" si="2">E11*F11</f>
        <v>0</v>
      </c>
      <c r="H11" s="473">
        <v>5.0000000000000001E-4</v>
      </c>
      <c r="I11" s="474">
        <v>19800.54</v>
      </c>
      <c r="J11" s="467">
        <f>H11*I11</f>
        <v>10</v>
      </c>
    </row>
    <row r="12" spans="1:10" x14ac:dyDescent="0.2">
      <c r="A12" s="423">
        <v>3</v>
      </c>
      <c r="B12" s="470" t="s">
        <v>249</v>
      </c>
      <c r="C12" s="471" t="s">
        <v>595</v>
      </c>
      <c r="D12" s="472" t="s">
        <v>47</v>
      </c>
      <c r="E12" s="465"/>
      <c r="F12" s="466"/>
      <c r="G12" s="467">
        <f t="shared" si="2"/>
        <v>0</v>
      </c>
      <c r="H12" s="473">
        <v>5.5999999999999999E-3</v>
      </c>
      <c r="I12" s="474">
        <v>16188.69</v>
      </c>
      <c r="J12" s="467">
        <f t="shared" ref="J12:J75" si="3">H12*I12</f>
        <v>91</v>
      </c>
    </row>
    <row r="13" spans="1:10" x14ac:dyDescent="0.2">
      <c r="A13" s="423">
        <v>4</v>
      </c>
      <c r="B13" s="470" t="s">
        <v>155</v>
      </c>
      <c r="C13" s="471" t="s">
        <v>156</v>
      </c>
      <c r="D13" s="472" t="s">
        <v>47</v>
      </c>
      <c r="E13" s="465"/>
      <c r="F13" s="466"/>
      <c r="G13" s="467">
        <f t="shared" si="2"/>
        <v>0</v>
      </c>
      <c r="H13" s="473">
        <v>1.7999999999999999E-2</v>
      </c>
      <c r="I13" s="474">
        <v>74018.14</v>
      </c>
      <c r="J13" s="467">
        <f t="shared" si="3"/>
        <v>1332</v>
      </c>
    </row>
    <row r="14" spans="1:10" x14ac:dyDescent="0.2">
      <c r="A14" s="423">
        <v>5</v>
      </c>
      <c r="B14" s="470" t="s">
        <v>250</v>
      </c>
      <c r="C14" s="471" t="s">
        <v>596</v>
      </c>
      <c r="D14" s="472" t="s">
        <v>227</v>
      </c>
      <c r="E14" s="465"/>
      <c r="F14" s="466"/>
      <c r="G14" s="467">
        <f t="shared" ref="G14:G16" si="4">E14*F14</f>
        <v>0</v>
      </c>
      <c r="H14" s="473">
        <v>0.28799999999999998</v>
      </c>
      <c r="I14" s="474">
        <v>238.75</v>
      </c>
      <c r="J14" s="467">
        <f t="shared" si="3"/>
        <v>69</v>
      </c>
    </row>
    <row r="15" spans="1:10" x14ac:dyDescent="0.2">
      <c r="A15" s="423">
        <v>6</v>
      </c>
      <c r="B15" s="470" t="s">
        <v>251</v>
      </c>
      <c r="C15" s="471" t="s">
        <v>252</v>
      </c>
      <c r="D15" s="472" t="s">
        <v>47</v>
      </c>
      <c r="E15" s="465"/>
      <c r="F15" s="466"/>
      <c r="G15" s="467">
        <f t="shared" si="4"/>
        <v>0</v>
      </c>
      <c r="H15" s="473">
        <v>3.5999999999999999E-3</v>
      </c>
      <c r="I15" s="474">
        <v>67949.08</v>
      </c>
      <c r="J15" s="467">
        <f t="shared" si="3"/>
        <v>245</v>
      </c>
    </row>
    <row r="16" spans="1:10" x14ac:dyDescent="0.2">
      <c r="A16" s="423">
        <v>7</v>
      </c>
      <c r="B16" s="470" t="s">
        <v>253</v>
      </c>
      <c r="C16" s="471" t="s">
        <v>254</v>
      </c>
      <c r="D16" s="472" t="s">
        <v>47</v>
      </c>
      <c r="E16" s="465"/>
      <c r="F16" s="466"/>
      <c r="G16" s="467">
        <f t="shared" si="4"/>
        <v>0</v>
      </c>
      <c r="H16" s="473">
        <v>6.0000000000000001E-3</v>
      </c>
      <c r="I16" s="474">
        <v>77670</v>
      </c>
      <c r="J16" s="467">
        <f t="shared" si="3"/>
        <v>466</v>
      </c>
    </row>
    <row r="17" spans="1:10" x14ac:dyDescent="0.2">
      <c r="A17" s="423">
        <v>8</v>
      </c>
      <c r="B17" s="470" t="s">
        <v>255</v>
      </c>
      <c r="C17" s="471" t="s">
        <v>256</v>
      </c>
      <c r="D17" s="472" t="s">
        <v>47</v>
      </c>
      <c r="E17" s="465"/>
      <c r="F17" s="466"/>
      <c r="G17" s="467">
        <f t="shared" ref="G17:G80" si="5">E17*F17</f>
        <v>0</v>
      </c>
      <c r="H17" s="473">
        <v>5.0000000000000001E-4</v>
      </c>
      <c r="I17" s="474">
        <v>42234.42</v>
      </c>
      <c r="J17" s="467">
        <f t="shared" si="3"/>
        <v>21</v>
      </c>
    </row>
    <row r="18" spans="1:10" x14ac:dyDescent="0.2">
      <c r="A18" s="423">
        <v>9</v>
      </c>
      <c r="B18" s="470" t="s">
        <v>217</v>
      </c>
      <c r="C18" s="471" t="s">
        <v>991</v>
      </c>
      <c r="D18" s="472" t="s">
        <v>47</v>
      </c>
      <c r="E18" s="465"/>
      <c r="F18" s="466"/>
      <c r="G18" s="467">
        <f t="shared" si="5"/>
        <v>0</v>
      </c>
      <c r="H18" s="473">
        <v>3.7000000000000002E-3</v>
      </c>
      <c r="I18" s="474">
        <v>137304.69</v>
      </c>
      <c r="J18" s="467">
        <f t="shared" si="3"/>
        <v>508</v>
      </c>
    </row>
    <row r="19" spans="1:10" x14ac:dyDescent="0.2">
      <c r="A19" s="423">
        <v>10</v>
      </c>
      <c r="B19" s="470" t="s">
        <v>218</v>
      </c>
      <c r="C19" s="471" t="s">
        <v>992</v>
      </c>
      <c r="D19" s="472" t="s">
        <v>47</v>
      </c>
      <c r="E19" s="465"/>
      <c r="F19" s="466"/>
      <c r="G19" s="467">
        <f t="shared" si="5"/>
        <v>0</v>
      </c>
      <c r="H19" s="473">
        <v>1.26E-2</v>
      </c>
      <c r="I19" s="474">
        <v>29207.63</v>
      </c>
      <c r="J19" s="467">
        <f t="shared" si="3"/>
        <v>368</v>
      </c>
    </row>
    <row r="20" spans="1:10" x14ac:dyDescent="0.2">
      <c r="A20" s="423">
        <v>11</v>
      </c>
      <c r="B20" s="470" t="s">
        <v>135</v>
      </c>
      <c r="C20" s="471" t="s">
        <v>597</v>
      </c>
      <c r="D20" s="472" t="s">
        <v>48</v>
      </c>
      <c r="E20" s="465"/>
      <c r="F20" s="466"/>
      <c r="G20" s="467">
        <f t="shared" si="5"/>
        <v>0</v>
      </c>
      <c r="H20" s="473">
        <v>255.0299</v>
      </c>
      <c r="I20" s="474">
        <v>47.09</v>
      </c>
      <c r="J20" s="467">
        <f t="shared" si="3"/>
        <v>12009</v>
      </c>
    </row>
    <row r="21" spans="1:10" ht="33" x14ac:dyDescent="0.2">
      <c r="A21" s="423">
        <v>12</v>
      </c>
      <c r="B21" s="470" t="s">
        <v>157</v>
      </c>
      <c r="C21" s="471" t="s">
        <v>993</v>
      </c>
      <c r="D21" s="472" t="s">
        <v>47</v>
      </c>
      <c r="E21" s="465"/>
      <c r="F21" s="466"/>
      <c r="G21" s="467">
        <f t="shared" si="5"/>
        <v>0</v>
      </c>
      <c r="H21" s="473">
        <v>1.4E-3</v>
      </c>
      <c r="I21" s="474">
        <v>50658.48</v>
      </c>
      <c r="J21" s="467">
        <f t="shared" si="3"/>
        <v>71</v>
      </c>
    </row>
    <row r="22" spans="1:10" x14ac:dyDescent="0.2">
      <c r="A22" s="423">
        <v>13</v>
      </c>
      <c r="B22" s="470" t="s">
        <v>257</v>
      </c>
      <c r="C22" s="471" t="s">
        <v>258</v>
      </c>
      <c r="D22" s="472" t="s">
        <v>47</v>
      </c>
      <c r="E22" s="465"/>
      <c r="F22" s="466"/>
      <c r="G22" s="467">
        <f t="shared" si="5"/>
        <v>0</v>
      </c>
      <c r="H22" s="473">
        <v>1E-4</v>
      </c>
      <c r="I22" s="474">
        <v>245239.08</v>
      </c>
      <c r="J22" s="467">
        <f t="shared" si="3"/>
        <v>25</v>
      </c>
    </row>
    <row r="23" spans="1:10" ht="33" x14ac:dyDescent="0.2">
      <c r="A23" s="423">
        <v>14</v>
      </c>
      <c r="B23" s="470" t="s">
        <v>158</v>
      </c>
      <c r="C23" s="471" t="s">
        <v>994</v>
      </c>
      <c r="D23" s="472" t="s">
        <v>47</v>
      </c>
      <c r="E23" s="465"/>
      <c r="F23" s="466"/>
      <c r="G23" s="467">
        <f t="shared" si="5"/>
        <v>0</v>
      </c>
      <c r="H23" s="473">
        <v>6.7299999999999999E-2</v>
      </c>
      <c r="I23" s="474">
        <v>27503.38</v>
      </c>
      <c r="J23" s="467">
        <f t="shared" si="3"/>
        <v>1851</v>
      </c>
    </row>
    <row r="24" spans="1:10" x14ac:dyDescent="0.2">
      <c r="A24" s="423">
        <v>15</v>
      </c>
      <c r="B24" s="470" t="s">
        <v>598</v>
      </c>
      <c r="C24" s="471" t="s">
        <v>219</v>
      </c>
      <c r="D24" s="472" t="s">
        <v>47</v>
      </c>
      <c r="E24" s="465"/>
      <c r="F24" s="466"/>
      <c r="G24" s="467">
        <f t="shared" si="5"/>
        <v>0</v>
      </c>
      <c r="H24" s="473">
        <v>7.1999999999999998E-3</v>
      </c>
      <c r="I24" s="474">
        <v>43739.62</v>
      </c>
      <c r="J24" s="467">
        <f t="shared" si="3"/>
        <v>315</v>
      </c>
    </row>
    <row r="25" spans="1:10" x14ac:dyDescent="0.2">
      <c r="A25" s="423">
        <v>16</v>
      </c>
      <c r="B25" s="470" t="s">
        <v>259</v>
      </c>
      <c r="C25" s="471" t="s">
        <v>260</v>
      </c>
      <c r="D25" s="472" t="s">
        <v>47</v>
      </c>
      <c r="E25" s="465"/>
      <c r="F25" s="466"/>
      <c r="G25" s="467">
        <f t="shared" si="5"/>
        <v>0</v>
      </c>
      <c r="H25" s="473">
        <v>8.3299999999999999E-2</v>
      </c>
      <c r="I25" s="474">
        <v>18099.8</v>
      </c>
      <c r="J25" s="467">
        <f t="shared" si="3"/>
        <v>1508</v>
      </c>
    </row>
    <row r="26" spans="1:10" x14ac:dyDescent="0.2">
      <c r="A26" s="423">
        <v>17</v>
      </c>
      <c r="B26" s="470" t="s">
        <v>599</v>
      </c>
      <c r="C26" s="471" t="s">
        <v>600</v>
      </c>
      <c r="D26" s="472" t="s">
        <v>47</v>
      </c>
      <c r="E26" s="465"/>
      <c r="F26" s="466"/>
      <c r="G26" s="467">
        <f t="shared" si="5"/>
        <v>0</v>
      </c>
      <c r="H26" s="473">
        <v>2E-3</v>
      </c>
      <c r="I26" s="474">
        <v>33183.58</v>
      </c>
      <c r="J26" s="467">
        <f t="shared" si="3"/>
        <v>66</v>
      </c>
    </row>
    <row r="27" spans="1:10" x14ac:dyDescent="0.2">
      <c r="A27" s="423">
        <v>18</v>
      </c>
      <c r="B27" s="470" t="s">
        <v>220</v>
      </c>
      <c r="C27" s="471" t="s">
        <v>995</v>
      </c>
      <c r="D27" s="472" t="s">
        <v>47</v>
      </c>
      <c r="E27" s="465"/>
      <c r="F27" s="466"/>
      <c r="G27" s="467">
        <f t="shared" si="5"/>
        <v>0</v>
      </c>
      <c r="H27" s="473">
        <v>1E-3</v>
      </c>
      <c r="I27" s="474">
        <v>47831.05</v>
      </c>
      <c r="J27" s="467">
        <f t="shared" si="3"/>
        <v>48</v>
      </c>
    </row>
    <row r="28" spans="1:10" x14ac:dyDescent="0.2">
      <c r="A28" s="423">
        <v>19</v>
      </c>
      <c r="B28" s="470" t="s">
        <v>221</v>
      </c>
      <c r="C28" s="471" t="s">
        <v>222</v>
      </c>
      <c r="D28" s="472" t="s">
        <v>47</v>
      </c>
      <c r="E28" s="465"/>
      <c r="F28" s="466"/>
      <c r="G28" s="467">
        <f t="shared" si="5"/>
        <v>0</v>
      </c>
      <c r="H28" s="473">
        <v>6.6000000000000003E-2</v>
      </c>
      <c r="I28" s="474">
        <v>4093.86</v>
      </c>
      <c r="J28" s="467">
        <f t="shared" si="3"/>
        <v>270</v>
      </c>
    </row>
    <row r="29" spans="1:10" x14ac:dyDescent="0.2">
      <c r="A29" s="423">
        <v>20</v>
      </c>
      <c r="B29" s="470" t="s">
        <v>261</v>
      </c>
      <c r="C29" s="471" t="s">
        <v>262</v>
      </c>
      <c r="D29" s="472" t="s">
        <v>204</v>
      </c>
      <c r="E29" s="465"/>
      <c r="F29" s="466"/>
      <c r="G29" s="467">
        <f t="shared" si="5"/>
        <v>0</v>
      </c>
      <c r="H29" s="473">
        <v>0.09</v>
      </c>
      <c r="I29" s="474">
        <v>171.42</v>
      </c>
      <c r="J29" s="467">
        <f t="shared" si="3"/>
        <v>15</v>
      </c>
    </row>
    <row r="30" spans="1:10" x14ac:dyDescent="0.2">
      <c r="A30" s="423">
        <v>21</v>
      </c>
      <c r="B30" s="470" t="s">
        <v>601</v>
      </c>
      <c r="C30" s="471" t="s">
        <v>996</v>
      </c>
      <c r="D30" s="472" t="s">
        <v>152</v>
      </c>
      <c r="E30" s="465"/>
      <c r="F30" s="466"/>
      <c r="G30" s="467">
        <f t="shared" si="5"/>
        <v>0</v>
      </c>
      <c r="H30" s="473">
        <v>1.6337999999999999</v>
      </c>
      <c r="I30" s="474">
        <v>16.57</v>
      </c>
      <c r="J30" s="467">
        <f t="shared" si="3"/>
        <v>27</v>
      </c>
    </row>
    <row r="31" spans="1:10" x14ac:dyDescent="0.2">
      <c r="A31" s="423">
        <v>22</v>
      </c>
      <c r="B31" s="470" t="s">
        <v>263</v>
      </c>
      <c r="C31" s="471" t="s">
        <v>264</v>
      </c>
      <c r="D31" s="472" t="s">
        <v>47</v>
      </c>
      <c r="E31" s="465"/>
      <c r="F31" s="466"/>
      <c r="G31" s="467">
        <f t="shared" si="5"/>
        <v>0</v>
      </c>
      <c r="H31" s="473">
        <v>2.0000000000000001E-4</v>
      </c>
      <c r="I31" s="474">
        <v>49765.85</v>
      </c>
      <c r="J31" s="467">
        <f t="shared" si="3"/>
        <v>10</v>
      </c>
    </row>
    <row r="32" spans="1:10" x14ac:dyDescent="0.2">
      <c r="A32" s="423">
        <v>23</v>
      </c>
      <c r="B32" s="470" t="s">
        <v>159</v>
      </c>
      <c r="C32" s="471" t="s">
        <v>997</v>
      </c>
      <c r="D32" s="472" t="s">
        <v>47</v>
      </c>
      <c r="E32" s="465"/>
      <c r="F32" s="466"/>
      <c r="G32" s="467">
        <f t="shared" si="5"/>
        <v>0</v>
      </c>
      <c r="H32" s="473">
        <v>3.04E-2</v>
      </c>
      <c r="I32" s="474">
        <v>34453.160000000003</v>
      </c>
      <c r="J32" s="467">
        <f t="shared" si="3"/>
        <v>1047</v>
      </c>
    </row>
    <row r="33" spans="1:10" x14ac:dyDescent="0.2">
      <c r="A33" s="423">
        <v>24</v>
      </c>
      <c r="B33" s="470" t="s">
        <v>160</v>
      </c>
      <c r="C33" s="471" t="s">
        <v>161</v>
      </c>
      <c r="D33" s="472" t="s">
        <v>47</v>
      </c>
      <c r="E33" s="465"/>
      <c r="F33" s="466"/>
      <c r="G33" s="467">
        <f t="shared" si="5"/>
        <v>0</v>
      </c>
      <c r="H33" s="473">
        <v>5.9999999999999995E-4</v>
      </c>
      <c r="I33" s="474">
        <v>25993.4</v>
      </c>
      <c r="J33" s="467">
        <f t="shared" si="3"/>
        <v>16</v>
      </c>
    </row>
    <row r="34" spans="1:10" x14ac:dyDescent="0.2">
      <c r="A34" s="423">
        <v>25</v>
      </c>
      <c r="B34" s="470" t="s">
        <v>223</v>
      </c>
      <c r="C34" s="471" t="s">
        <v>998</v>
      </c>
      <c r="D34" s="472" t="s">
        <v>47</v>
      </c>
      <c r="E34" s="465"/>
      <c r="F34" s="466"/>
      <c r="G34" s="467">
        <f t="shared" si="5"/>
        <v>0</v>
      </c>
      <c r="H34" s="473">
        <v>8.2199999999999995E-2</v>
      </c>
      <c r="I34" s="474">
        <v>44103.49</v>
      </c>
      <c r="J34" s="467">
        <f t="shared" si="3"/>
        <v>3625</v>
      </c>
    </row>
    <row r="35" spans="1:10" ht="33" x14ac:dyDescent="0.2">
      <c r="A35" s="423">
        <v>26</v>
      </c>
      <c r="B35" s="470" t="s">
        <v>602</v>
      </c>
      <c r="C35" s="471" t="s">
        <v>603</v>
      </c>
      <c r="D35" s="472" t="s">
        <v>47</v>
      </c>
      <c r="E35" s="465"/>
      <c r="F35" s="466"/>
      <c r="G35" s="467">
        <f t="shared" si="5"/>
        <v>0</v>
      </c>
      <c r="H35" s="473">
        <v>2.8999999999999998E-3</v>
      </c>
      <c r="I35" s="474">
        <v>61533.79</v>
      </c>
      <c r="J35" s="467">
        <f t="shared" si="3"/>
        <v>178</v>
      </c>
    </row>
    <row r="36" spans="1:10" ht="33" x14ac:dyDescent="0.2">
      <c r="A36" s="423">
        <v>27</v>
      </c>
      <c r="B36" s="470" t="s">
        <v>604</v>
      </c>
      <c r="C36" s="471" t="s">
        <v>605</v>
      </c>
      <c r="D36" s="472" t="s">
        <v>47</v>
      </c>
      <c r="E36" s="465"/>
      <c r="F36" s="466"/>
      <c r="G36" s="467">
        <f t="shared" si="5"/>
        <v>0</v>
      </c>
      <c r="H36" s="473">
        <v>4.4999999999999997E-3</v>
      </c>
      <c r="I36" s="474">
        <v>49224.41</v>
      </c>
      <c r="J36" s="467">
        <f t="shared" si="3"/>
        <v>222</v>
      </c>
    </row>
    <row r="37" spans="1:10" ht="33" x14ac:dyDescent="0.2">
      <c r="A37" s="423">
        <v>28</v>
      </c>
      <c r="B37" s="470" t="s">
        <v>162</v>
      </c>
      <c r="C37" s="471" t="s">
        <v>163</v>
      </c>
      <c r="D37" s="472" t="s">
        <v>47</v>
      </c>
      <c r="E37" s="465"/>
      <c r="F37" s="466"/>
      <c r="G37" s="467">
        <f t="shared" si="5"/>
        <v>0</v>
      </c>
      <c r="H37" s="473">
        <v>1.0699999999999999E-2</v>
      </c>
      <c r="I37" s="474">
        <v>37448.199999999997</v>
      </c>
      <c r="J37" s="467">
        <f t="shared" si="3"/>
        <v>401</v>
      </c>
    </row>
    <row r="38" spans="1:10" ht="33" x14ac:dyDescent="0.2">
      <c r="A38" s="423">
        <v>29</v>
      </c>
      <c r="B38" s="470" t="s">
        <v>265</v>
      </c>
      <c r="C38" s="471" t="s">
        <v>266</v>
      </c>
      <c r="D38" s="472" t="s">
        <v>47</v>
      </c>
      <c r="E38" s="465"/>
      <c r="F38" s="466"/>
      <c r="G38" s="467">
        <f t="shared" si="5"/>
        <v>0</v>
      </c>
      <c r="H38" s="473">
        <v>1.1999999999999999E-3</v>
      </c>
      <c r="I38" s="474">
        <v>38358.14</v>
      </c>
      <c r="J38" s="467">
        <f t="shared" si="3"/>
        <v>46</v>
      </c>
    </row>
    <row r="39" spans="1:10" x14ac:dyDescent="0.2">
      <c r="A39" s="423">
        <v>30</v>
      </c>
      <c r="B39" s="470" t="s">
        <v>267</v>
      </c>
      <c r="C39" s="471" t="s">
        <v>606</v>
      </c>
      <c r="D39" s="472" t="s">
        <v>47</v>
      </c>
      <c r="E39" s="465"/>
      <c r="F39" s="466"/>
      <c r="G39" s="467">
        <f t="shared" si="5"/>
        <v>0</v>
      </c>
      <c r="H39" s="473">
        <v>5.7000000000000002E-3</v>
      </c>
      <c r="I39" s="474">
        <v>173673.44</v>
      </c>
      <c r="J39" s="467">
        <f t="shared" si="3"/>
        <v>990</v>
      </c>
    </row>
    <row r="40" spans="1:10" x14ac:dyDescent="0.2">
      <c r="A40" s="423">
        <v>31</v>
      </c>
      <c r="B40" s="470" t="s">
        <v>268</v>
      </c>
      <c r="C40" s="471" t="s">
        <v>269</v>
      </c>
      <c r="D40" s="472" t="s">
        <v>49</v>
      </c>
      <c r="E40" s="465"/>
      <c r="F40" s="466"/>
      <c r="G40" s="467">
        <f t="shared" si="5"/>
        <v>0</v>
      </c>
      <c r="H40" s="473">
        <v>0.06</v>
      </c>
      <c r="I40" s="474">
        <v>70.77</v>
      </c>
      <c r="J40" s="467">
        <f t="shared" si="3"/>
        <v>4</v>
      </c>
    </row>
    <row r="41" spans="1:10" x14ac:dyDescent="0.2">
      <c r="A41" s="423">
        <v>32</v>
      </c>
      <c r="B41" s="470" t="s">
        <v>270</v>
      </c>
      <c r="C41" s="471" t="s">
        <v>271</v>
      </c>
      <c r="D41" s="472" t="s">
        <v>47</v>
      </c>
      <c r="E41" s="465"/>
      <c r="F41" s="466"/>
      <c r="G41" s="467">
        <f t="shared" si="5"/>
        <v>0</v>
      </c>
      <c r="H41" s="473">
        <v>5.0700000000000002E-2</v>
      </c>
      <c r="I41" s="474">
        <v>112329.66</v>
      </c>
      <c r="J41" s="467">
        <f t="shared" si="3"/>
        <v>5695</v>
      </c>
    </row>
    <row r="42" spans="1:10" x14ac:dyDescent="0.2">
      <c r="A42" s="423">
        <v>33</v>
      </c>
      <c r="B42" s="470" t="s">
        <v>272</v>
      </c>
      <c r="C42" s="471" t="s">
        <v>607</v>
      </c>
      <c r="D42" s="472" t="s">
        <v>47</v>
      </c>
      <c r="E42" s="465"/>
      <c r="F42" s="466"/>
      <c r="G42" s="467">
        <f t="shared" si="5"/>
        <v>0</v>
      </c>
      <c r="H42" s="473">
        <v>1E-3</v>
      </c>
      <c r="I42" s="474">
        <v>41724.58</v>
      </c>
      <c r="J42" s="467">
        <f t="shared" si="3"/>
        <v>42</v>
      </c>
    </row>
    <row r="43" spans="1:10" x14ac:dyDescent="0.2">
      <c r="A43" s="423">
        <v>34</v>
      </c>
      <c r="B43" s="470" t="s">
        <v>164</v>
      </c>
      <c r="C43" s="471" t="s">
        <v>608</v>
      </c>
      <c r="D43" s="472" t="s">
        <v>47</v>
      </c>
      <c r="E43" s="475">
        <v>7.2700000000000001E-2</v>
      </c>
      <c r="F43" s="474">
        <v>40000</v>
      </c>
      <c r="G43" s="467">
        <f t="shared" si="5"/>
        <v>2908</v>
      </c>
      <c r="H43" s="473" t="s">
        <v>1077</v>
      </c>
      <c r="I43" s="474">
        <v>0</v>
      </c>
      <c r="J43" s="467">
        <f t="shared" si="3"/>
        <v>0</v>
      </c>
    </row>
    <row r="44" spans="1:10" ht="49.5" x14ac:dyDescent="0.2">
      <c r="A44" s="423">
        <v>35</v>
      </c>
      <c r="B44" s="470" t="s">
        <v>273</v>
      </c>
      <c r="C44" s="471" t="s">
        <v>274</v>
      </c>
      <c r="D44" s="472" t="s">
        <v>47</v>
      </c>
      <c r="E44" s="465"/>
      <c r="F44" s="466"/>
      <c r="G44" s="467">
        <f t="shared" si="5"/>
        <v>0</v>
      </c>
      <c r="H44" s="473">
        <v>7.0000000000000001E-3</v>
      </c>
      <c r="I44" s="474">
        <v>25107.95</v>
      </c>
      <c r="J44" s="467">
        <f t="shared" si="3"/>
        <v>176</v>
      </c>
    </row>
    <row r="45" spans="1:10" x14ac:dyDescent="0.2">
      <c r="A45" s="423">
        <v>36</v>
      </c>
      <c r="B45" s="470" t="s">
        <v>136</v>
      </c>
      <c r="C45" s="471" t="s">
        <v>165</v>
      </c>
      <c r="D45" s="472" t="s">
        <v>47</v>
      </c>
      <c r="E45" s="465"/>
      <c r="F45" s="466"/>
      <c r="G45" s="467">
        <f t="shared" si="5"/>
        <v>0</v>
      </c>
      <c r="H45" s="473">
        <v>2.75E-2</v>
      </c>
      <c r="I45" s="474">
        <v>50275.42</v>
      </c>
      <c r="J45" s="467">
        <f t="shared" si="3"/>
        <v>1383</v>
      </c>
    </row>
    <row r="46" spans="1:10" ht="33" x14ac:dyDescent="0.2">
      <c r="A46" s="423">
        <v>37</v>
      </c>
      <c r="B46" s="470" t="s">
        <v>275</v>
      </c>
      <c r="C46" s="471" t="s">
        <v>276</v>
      </c>
      <c r="D46" s="472" t="s">
        <v>47</v>
      </c>
      <c r="E46" s="465"/>
      <c r="F46" s="466"/>
      <c r="G46" s="467">
        <f t="shared" si="5"/>
        <v>0</v>
      </c>
      <c r="H46" s="473">
        <v>1.6999999999999999E-3</v>
      </c>
      <c r="I46" s="474">
        <v>3670.11</v>
      </c>
      <c r="J46" s="467">
        <f t="shared" si="3"/>
        <v>6</v>
      </c>
    </row>
    <row r="47" spans="1:10" x14ac:dyDescent="0.2">
      <c r="A47" s="423">
        <v>38</v>
      </c>
      <c r="B47" s="470" t="s">
        <v>277</v>
      </c>
      <c r="C47" s="471" t="s">
        <v>278</v>
      </c>
      <c r="D47" s="472" t="s">
        <v>47</v>
      </c>
      <c r="E47" s="465"/>
      <c r="F47" s="466"/>
      <c r="G47" s="467">
        <f t="shared" si="5"/>
        <v>0</v>
      </c>
      <c r="H47" s="473">
        <v>7.1999999999999998E-3</v>
      </c>
      <c r="I47" s="474">
        <v>56016.88</v>
      </c>
      <c r="J47" s="467">
        <f t="shared" si="3"/>
        <v>403</v>
      </c>
    </row>
    <row r="48" spans="1:10" x14ac:dyDescent="0.2">
      <c r="A48" s="423">
        <v>39</v>
      </c>
      <c r="B48" s="470" t="s">
        <v>137</v>
      </c>
      <c r="C48" s="471" t="s">
        <v>609</v>
      </c>
      <c r="D48" s="472" t="s">
        <v>47</v>
      </c>
      <c r="E48" s="465"/>
      <c r="F48" s="466"/>
      <c r="G48" s="467">
        <f t="shared" si="5"/>
        <v>0</v>
      </c>
      <c r="H48" s="473">
        <v>0.11119999999999999</v>
      </c>
      <c r="I48" s="474">
        <v>110000</v>
      </c>
      <c r="J48" s="467">
        <f t="shared" si="3"/>
        <v>12232</v>
      </c>
    </row>
    <row r="49" spans="1:10" x14ac:dyDescent="0.2">
      <c r="A49" s="423">
        <v>40</v>
      </c>
      <c r="B49" s="470" t="s">
        <v>166</v>
      </c>
      <c r="C49" s="471" t="s">
        <v>610</v>
      </c>
      <c r="D49" s="472" t="s">
        <v>47</v>
      </c>
      <c r="E49" s="465"/>
      <c r="F49" s="466"/>
      <c r="G49" s="467">
        <f t="shared" si="5"/>
        <v>0</v>
      </c>
      <c r="H49" s="473">
        <v>1.1000000000000001E-3</v>
      </c>
      <c r="I49" s="474">
        <v>110000</v>
      </c>
      <c r="J49" s="467">
        <f t="shared" si="3"/>
        <v>121</v>
      </c>
    </row>
    <row r="50" spans="1:10" x14ac:dyDescent="0.2">
      <c r="A50" s="423">
        <v>41</v>
      </c>
      <c r="B50" s="470" t="s">
        <v>167</v>
      </c>
      <c r="C50" s="471" t="s">
        <v>611</v>
      </c>
      <c r="D50" s="472" t="s">
        <v>47</v>
      </c>
      <c r="E50" s="465"/>
      <c r="F50" s="466"/>
      <c r="G50" s="467">
        <f t="shared" si="5"/>
        <v>0</v>
      </c>
      <c r="H50" s="473">
        <v>3.6299999999999999E-2</v>
      </c>
      <c r="I50" s="474">
        <v>110000</v>
      </c>
      <c r="J50" s="467">
        <f t="shared" si="3"/>
        <v>3993</v>
      </c>
    </row>
    <row r="51" spans="1:10" x14ac:dyDescent="0.2">
      <c r="A51" s="423">
        <v>42</v>
      </c>
      <c r="B51" s="470" t="s">
        <v>279</v>
      </c>
      <c r="C51" s="471" t="s">
        <v>918</v>
      </c>
      <c r="D51" s="472" t="s">
        <v>47</v>
      </c>
      <c r="E51" s="465"/>
      <c r="F51" s="466"/>
      <c r="G51" s="467">
        <f t="shared" si="5"/>
        <v>0</v>
      </c>
      <c r="H51" s="473">
        <v>3.04E-2</v>
      </c>
      <c r="I51" s="474">
        <v>110000</v>
      </c>
      <c r="J51" s="467">
        <f t="shared" si="3"/>
        <v>3344</v>
      </c>
    </row>
    <row r="52" spans="1:10" x14ac:dyDescent="0.2">
      <c r="A52" s="423">
        <v>43</v>
      </c>
      <c r="B52" s="470" t="s">
        <v>168</v>
      </c>
      <c r="C52" s="471" t="s">
        <v>612</v>
      </c>
      <c r="D52" s="472" t="s">
        <v>47</v>
      </c>
      <c r="E52" s="465"/>
      <c r="F52" s="466"/>
      <c r="G52" s="467">
        <f t="shared" si="5"/>
        <v>0</v>
      </c>
      <c r="H52" s="473">
        <v>0.1515</v>
      </c>
      <c r="I52" s="474">
        <v>110000</v>
      </c>
      <c r="J52" s="467">
        <f t="shared" si="3"/>
        <v>16665</v>
      </c>
    </row>
    <row r="53" spans="1:10" x14ac:dyDescent="0.2">
      <c r="A53" s="423">
        <v>44</v>
      </c>
      <c r="B53" s="470" t="s">
        <v>169</v>
      </c>
      <c r="C53" s="471" t="s">
        <v>999</v>
      </c>
      <c r="D53" s="472" t="s">
        <v>47</v>
      </c>
      <c r="E53" s="465"/>
      <c r="F53" s="466"/>
      <c r="G53" s="467">
        <f t="shared" si="5"/>
        <v>0</v>
      </c>
      <c r="H53" s="473">
        <v>0.63570000000000004</v>
      </c>
      <c r="I53" s="474">
        <v>110000</v>
      </c>
      <c r="J53" s="467">
        <f t="shared" si="3"/>
        <v>69927</v>
      </c>
    </row>
    <row r="54" spans="1:10" x14ac:dyDescent="0.2">
      <c r="A54" s="423">
        <v>45</v>
      </c>
      <c r="B54" s="470" t="s">
        <v>170</v>
      </c>
      <c r="C54" s="471" t="s">
        <v>613</v>
      </c>
      <c r="D54" s="472" t="s">
        <v>47</v>
      </c>
      <c r="E54" s="465"/>
      <c r="F54" s="466"/>
      <c r="G54" s="467">
        <f t="shared" si="5"/>
        <v>0</v>
      </c>
      <c r="H54" s="473">
        <v>6.3500000000000001E-2</v>
      </c>
      <c r="I54" s="474">
        <v>110000</v>
      </c>
      <c r="J54" s="467">
        <f t="shared" si="3"/>
        <v>6985</v>
      </c>
    </row>
    <row r="55" spans="1:10" x14ac:dyDescent="0.2">
      <c r="A55" s="423">
        <v>46</v>
      </c>
      <c r="B55" s="470" t="s">
        <v>171</v>
      </c>
      <c r="C55" s="471" t="s">
        <v>614</v>
      </c>
      <c r="D55" s="472" t="s">
        <v>47</v>
      </c>
      <c r="E55" s="465"/>
      <c r="F55" s="466"/>
      <c r="G55" s="467">
        <f t="shared" si="5"/>
        <v>0</v>
      </c>
      <c r="H55" s="473">
        <v>8.0000000000000004E-4</v>
      </c>
      <c r="I55" s="474">
        <v>110000</v>
      </c>
      <c r="J55" s="467">
        <f t="shared" si="3"/>
        <v>88</v>
      </c>
    </row>
    <row r="56" spans="1:10" x14ac:dyDescent="0.2">
      <c r="A56" s="423">
        <v>47</v>
      </c>
      <c r="B56" s="470" t="s">
        <v>172</v>
      </c>
      <c r="C56" s="471" t="s">
        <v>615</v>
      </c>
      <c r="D56" s="472" t="s">
        <v>47</v>
      </c>
      <c r="E56" s="465"/>
      <c r="F56" s="466"/>
      <c r="G56" s="467">
        <f t="shared" si="5"/>
        <v>0</v>
      </c>
      <c r="H56" s="473">
        <v>1.1000000000000001E-3</v>
      </c>
      <c r="I56" s="474">
        <v>110000</v>
      </c>
      <c r="J56" s="467">
        <f t="shared" si="3"/>
        <v>121</v>
      </c>
    </row>
    <row r="57" spans="1:10" x14ac:dyDescent="0.2">
      <c r="A57" s="423">
        <v>48</v>
      </c>
      <c r="B57" s="470" t="s">
        <v>616</v>
      </c>
      <c r="C57" s="471" t="s">
        <v>617</v>
      </c>
      <c r="D57" s="472" t="s">
        <v>47</v>
      </c>
      <c r="E57" s="465"/>
      <c r="F57" s="466"/>
      <c r="G57" s="467">
        <f t="shared" si="5"/>
        <v>0</v>
      </c>
      <c r="H57" s="473">
        <v>2.3300000000000001E-2</v>
      </c>
      <c r="I57" s="474">
        <v>110000</v>
      </c>
      <c r="J57" s="467">
        <f t="shared" si="3"/>
        <v>2563</v>
      </c>
    </row>
    <row r="58" spans="1:10" x14ac:dyDescent="0.2">
      <c r="A58" s="423">
        <v>49</v>
      </c>
      <c r="B58" s="470" t="s">
        <v>224</v>
      </c>
      <c r="C58" s="471" t="s">
        <v>1000</v>
      </c>
      <c r="D58" s="472" t="s">
        <v>143</v>
      </c>
      <c r="E58" s="465"/>
      <c r="F58" s="466"/>
      <c r="G58" s="467">
        <f t="shared" si="5"/>
        <v>0</v>
      </c>
      <c r="H58" s="473">
        <v>0.43780000000000002</v>
      </c>
      <c r="I58" s="474">
        <v>142.82</v>
      </c>
      <c r="J58" s="467">
        <f t="shared" si="3"/>
        <v>63</v>
      </c>
    </row>
    <row r="59" spans="1:10" x14ac:dyDescent="0.2">
      <c r="A59" s="423">
        <v>50</v>
      </c>
      <c r="B59" s="470" t="s">
        <v>138</v>
      </c>
      <c r="C59" s="471" t="s">
        <v>280</v>
      </c>
      <c r="D59" s="472" t="s">
        <v>48</v>
      </c>
      <c r="E59" s="465"/>
      <c r="F59" s="466"/>
      <c r="G59" s="467">
        <f t="shared" si="5"/>
        <v>0</v>
      </c>
      <c r="H59" s="473">
        <v>3.8090000000000002</v>
      </c>
      <c r="I59" s="474">
        <v>341.25</v>
      </c>
      <c r="J59" s="467">
        <f t="shared" si="3"/>
        <v>1300</v>
      </c>
    </row>
    <row r="60" spans="1:10" ht="33" x14ac:dyDescent="0.2">
      <c r="A60" s="423">
        <v>51</v>
      </c>
      <c r="B60" s="470" t="s">
        <v>173</v>
      </c>
      <c r="C60" s="471" t="s">
        <v>174</v>
      </c>
      <c r="D60" s="472" t="s">
        <v>47</v>
      </c>
      <c r="E60" s="475">
        <v>9.7199999999999995E-2</v>
      </c>
      <c r="F60" s="474">
        <v>32000</v>
      </c>
      <c r="G60" s="467">
        <f t="shared" si="5"/>
        <v>3110</v>
      </c>
      <c r="H60" s="473" t="s">
        <v>1077</v>
      </c>
      <c r="I60" s="474">
        <v>0</v>
      </c>
      <c r="J60" s="467">
        <f t="shared" si="3"/>
        <v>0</v>
      </c>
    </row>
    <row r="61" spans="1:10" ht="33" x14ac:dyDescent="0.2">
      <c r="A61" s="423">
        <v>52</v>
      </c>
      <c r="B61" s="470" t="s">
        <v>175</v>
      </c>
      <c r="C61" s="471" t="s">
        <v>150</v>
      </c>
      <c r="D61" s="472" t="s">
        <v>47</v>
      </c>
      <c r="E61" s="475">
        <v>1.6899999999999998E-2</v>
      </c>
      <c r="F61" s="474">
        <v>33000</v>
      </c>
      <c r="G61" s="467">
        <f t="shared" si="5"/>
        <v>558</v>
      </c>
      <c r="H61" s="473" t="s">
        <v>1077</v>
      </c>
      <c r="I61" s="474">
        <v>0</v>
      </c>
      <c r="J61" s="467">
        <f t="shared" si="3"/>
        <v>0</v>
      </c>
    </row>
    <row r="62" spans="1:10" ht="33" x14ac:dyDescent="0.2">
      <c r="A62" s="423">
        <v>53</v>
      </c>
      <c r="B62" s="470" t="s">
        <v>281</v>
      </c>
      <c r="C62" s="471" t="s">
        <v>919</v>
      </c>
      <c r="D62" s="472" t="s">
        <v>47</v>
      </c>
      <c r="E62" s="475">
        <v>0.2</v>
      </c>
      <c r="F62" s="474">
        <v>33000</v>
      </c>
      <c r="G62" s="467">
        <f t="shared" si="5"/>
        <v>6600</v>
      </c>
      <c r="H62" s="473" t="s">
        <v>1077</v>
      </c>
      <c r="I62" s="474">
        <v>0</v>
      </c>
      <c r="J62" s="467">
        <f t="shared" si="3"/>
        <v>0</v>
      </c>
    </row>
    <row r="63" spans="1:10" x14ac:dyDescent="0.2">
      <c r="A63" s="423">
        <v>54</v>
      </c>
      <c r="B63" s="470" t="s">
        <v>282</v>
      </c>
      <c r="C63" s="471" t="s">
        <v>283</v>
      </c>
      <c r="D63" s="472" t="s">
        <v>49</v>
      </c>
      <c r="E63" s="465"/>
      <c r="F63" s="466"/>
      <c r="G63" s="467">
        <f t="shared" si="5"/>
        <v>0</v>
      </c>
      <c r="H63" s="473">
        <v>0.83799999999999997</v>
      </c>
      <c r="I63" s="474">
        <v>125.43</v>
      </c>
      <c r="J63" s="467">
        <f t="shared" si="3"/>
        <v>105</v>
      </c>
    </row>
    <row r="64" spans="1:10" x14ac:dyDescent="0.2">
      <c r="A64" s="423">
        <v>55</v>
      </c>
      <c r="B64" s="470" t="s">
        <v>284</v>
      </c>
      <c r="C64" s="471" t="s">
        <v>1001</v>
      </c>
      <c r="D64" s="472" t="s">
        <v>143</v>
      </c>
      <c r="E64" s="465"/>
      <c r="F64" s="466"/>
      <c r="G64" s="467">
        <f t="shared" si="5"/>
        <v>0</v>
      </c>
      <c r="H64" s="473">
        <v>0.29699999999999999</v>
      </c>
      <c r="I64" s="474">
        <v>49.8</v>
      </c>
      <c r="J64" s="467">
        <f t="shared" si="3"/>
        <v>15</v>
      </c>
    </row>
    <row r="65" spans="1:10" ht="33" x14ac:dyDescent="0.2">
      <c r="A65" s="423">
        <v>56</v>
      </c>
      <c r="B65" s="470" t="s">
        <v>285</v>
      </c>
      <c r="C65" s="471" t="s">
        <v>286</v>
      </c>
      <c r="D65" s="472" t="s">
        <v>49</v>
      </c>
      <c r="E65" s="465"/>
      <c r="F65" s="466"/>
      <c r="G65" s="467">
        <f t="shared" si="5"/>
        <v>0</v>
      </c>
      <c r="H65" s="473">
        <v>14</v>
      </c>
      <c r="I65" s="474">
        <v>65</v>
      </c>
      <c r="J65" s="467">
        <f t="shared" si="3"/>
        <v>910</v>
      </c>
    </row>
    <row r="66" spans="1:10" x14ac:dyDescent="0.2">
      <c r="A66" s="423">
        <v>57</v>
      </c>
      <c r="B66" s="470" t="s">
        <v>225</v>
      </c>
      <c r="C66" s="471" t="s">
        <v>1002</v>
      </c>
      <c r="D66" s="472" t="s">
        <v>47</v>
      </c>
      <c r="E66" s="465"/>
      <c r="F66" s="466"/>
      <c r="G66" s="467">
        <f t="shared" si="5"/>
        <v>0</v>
      </c>
      <c r="H66" s="473">
        <v>6.6000000000000003E-2</v>
      </c>
      <c r="I66" s="474">
        <v>14747.46</v>
      </c>
      <c r="J66" s="467">
        <f t="shared" si="3"/>
        <v>973</v>
      </c>
    </row>
    <row r="67" spans="1:10" x14ac:dyDescent="0.2">
      <c r="A67" s="423">
        <v>58</v>
      </c>
      <c r="B67" s="470" t="s">
        <v>176</v>
      </c>
      <c r="C67" s="471" t="s">
        <v>1003</v>
      </c>
      <c r="D67" s="472" t="s">
        <v>177</v>
      </c>
      <c r="E67" s="465"/>
      <c r="F67" s="466"/>
      <c r="G67" s="467">
        <f t="shared" si="5"/>
        <v>0</v>
      </c>
      <c r="H67" s="473">
        <v>292.13909999999998</v>
      </c>
      <c r="I67" s="474">
        <v>186.27</v>
      </c>
      <c r="J67" s="467">
        <f t="shared" si="3"/>
        <v>54417</v>
      </c>
    </row>
    <row r="68" spans="1:10" x14ac:dyDescent="0.2">
      <c r="A68" s="423">
        <v>59</v>
      </c>
      <c r="B68" s="470" t="s">
        <v>178</v>
      </c>
      <c r="C68" s="471" t="s">
        <v>179</v>
      </c>
      <c r="D68" s="472" t="s">
        <v>49</v>
      </c>
      <c r="E68" s="465"/>
      <c r="F68" s="466"/>
      <c r="G68" s="467">
        <f t="shared" si="5"/>
        <v>0</v>
      </c>
      <c r="H68" s="473">
        <v>2.2309999999999999</v>
      </c>
      <c r="I68" s="474">
        <v>106.76</v>
      </c>
      <c r="J68" s="467">
        <f t="shared" si="3"/>
        <v>238</v>
      </c>
    </row>
    <row r="69" spans="1:10" x14ac:dyDescent="0.2">
      <c r="A69" s="423">
        <v>60</v>
      </c>
      <c r="B69" s="470" t="s">
        <v>287</v>
      </c>
      <c r="C69" s="471" t="s">
        <v>288</v>
      </c>
      <c r="D69" s="472" t="s">
        <v>47</v>
      </c>
      <c r="E69" s="465"/>
      <c r="F69" s="466"/>
      <c r="G69" s="467">
        <f t="shared" si="5"/>
        <v>0</v>
      </c>
      <c r="H69" s="473">
        <v>8.0000000000000004E-4</v>
      </c>
      <c r="I69" s="474">
        <v>89218.53</v>
      </c>
      <c r="J69" s="467">
        <f t="shared" si="3"/>
        <v>71</v>
      </c>
    </row>
    <row r="70" spans="1:10" x14ac:dyDescent="0.2">
      <c r="A70" s="423">
        <v>61</v>
      </c>
      <c r="B70" s="470" t="s">
        <v>289</v>
      </c>
      <c r="C70" s="471" t="s">
        <v>290</v>
      </c>
      <c r="D70" s="472" t="s">
        <v>49</v>
      </c>
      <c r="E70" s="465"/>
      <c r="F70" s="466"/>
      <c r="G70" s="467">
        <f t="shared" si="5"/>
        <v>0</v>
      </c>
      <c r="H70" s="473">
        <v>6</v>
      </c>
      <c r="I70" s="474">
        <v>49.55</v>
      </c>
      <c r="J70" s="467">
        <f t="shared" si="3"/>
        <v>297</v>
      </c>
    </row>
    <row r="71" spans="1:10" x14ac:dyDescent="0.2">
      <c r="A71" s="423">
        <v>62</v>
      </c>
      <c r="B71" s="470" t="s">
        <v>618</v>
      </c>
      <c r="C71" s="471" t="s">
        <v>619</v>
      </c>
      <c r="D71" s="472" t="s">
        <v>47</v>
      </c>
      <c r="E71" s="465"/>
      <c r="F71" s="466"/>
      <c r="G71" s="467">
        <f t="shared" si="5"/>
        <v>0</v>
      </c>
      <c r="H71" s="473">
        <v>5.0000000000000001E-4</v>
      </c>
      <c r="I71" s="474">
        <v>38922.76</v>
      </c>
      <c r="J71" s="467">
        <f t="shared" si="3"/>
        <v>19</v>
      </c>
    </row>
    <row r="72" spans="1:10" x14ac:dyDescent="0.2">
      <c r="A72" s="423">
        <v>63</v>
      </c>
      <c r="B72" s="470" t="s">
        <v>180</v>
      </c>
      <c r="C72" s="471" t="s">
        <v>246</v>
      </c>
      <c r="D72" s="472" t="s">
        <v>47</v>
      </c>
      <c r="E72" s="465"/>
      <c r="F72" s="466"/>
      <c r="G72" s="467">
        <f t="shared" si="5"/>
        <v>0</v>
      </c>
      <c r="H72" s="473">
        <v>0.11650000000000001</v>
      </c>
      <c r="I72" s="474">
        <v>62985.94</v>
      </c>
      <c r="J72" s="467">
        <f t="shared" si="3"/>
        <v>7338</v>
      </c>
    </row>
    <row r="73" spans="1:10" ht="33" x14ac:dyDescent="0.2">
      <c r="A73" s="423">
        <v>64</v>
      </c>
      <c r="B73" s="470" t="s">
        <v>291</v>
      </c>
      <c r="C73" s="471" t="s">
        <v>620</v>
      </c>
      <c r="D73" s="472" t="s">
        <v>47</v>
      </c>
      <c r="E73" s="475">
        <v>0.35580000000000001</v>
      </c>
      <c r="F73" s="474">
        <v>36000</v>
      </c>
      <c r="G73" s="467">
        <f t="shared" si="5"/>
        <v>12809</v>
      </c>
      <c r="H73" s="473" t="s">
        <v>1077</v>
      </c>
      <c r="I73" s="474">
        <v>0</v>
      </c>
      <c r="J73" s="467">
        <f t="shared" si="3"/>
        <v>0</v>
      </c>
    </row>
    <row r="74" spans="1:10" x14ac:dyDescent="0.2">
      <c r="A74" s="423">
        <v>65</v>
      </c>
      <c r="B74" s="470" t="s">
        <v>182</v>
      </c>
      <c r="C74" s="471" t="s">
        <v>292</v>
      </c>
      <c r="D74" s="472" t="s">
        <v>49</v>
      </c>
      <c r="E74" s="465"/>
      <c r="F74" s="466"/>
      <c r="G74" s="467">
        <f t="shared" si="5"/>
        <v>0</v>
      </c>
      <c r="H74" s="473">
        <v>1.2867</v>
      </c>
      <c r="I74" s="474">
        <v>13.11</v>
      </c>
      <c r="J74" s="467">
        <f t="shared" si="3"/>
        <v>17</v>
      </c>
    </row>
    <row r="75" spans="1:10" x14ac:dyDescent="0.2">
      <c r="A75" s="423">
        <v>66</v>
      </c>
      <c r="B75" s="470" t="s">
        <v>293</v>
      </c>
      <c r="C75" s="471" t="s">
        <v>294</v>
      </c>
      <c r="D75" s="472" t="s">
        <v>47</v>
      </c>
      <c r="E75" s="465"/>
      <c r="F75" s="466"/>
      <c r="G75" s="467">
        <f t="shared" si="5"/>
        <v>0</v>
      </c>
      <c r="H75" s="473">
        <v>5.0000000000000001E-4</v>
      </c>
      <c r="I75" s="474">
        <v>7261.77</v>
      </c>
      <c r="J75" s="467">
        <f t="shared" si="3"/>
        <v>4</v>
      </c>
    </row>
    <row r="76" spans="1:10" x14ac:dyDescent="0.2">
      <c r="A76" s="423">
        <v>67</v>
      </c>
      <c r="B76" s="470" t="s">
        <v>226</v>
      </c>
      <c r="C76" s="471" t="s">
        <v>1004</v>
      </c>
      <c r="D76" s="472" t="s">
        <v>227</v>
      </c>
      <c r="E76" s="465"/>
      <c r="F76" s="466"/>
      <c r="G76" s="467">
        <f t="shared" si="5"/>
        <v>0</v>
      </c>
      <c r="H76" s="473">
        <v>8.6699999999999999E-2</v>
      </c>
      <c r="I76" s="474">
        <v>583.39</v>
      </c>
      <c r="J76" s="467">
        <f t="shared" ref="J76:J137" si="6">H76*I76</f>
        <v>51</v>
      </c>
    </row>
    <row r="77" spans="1:10" ht="33" x14ac:dyDescent="0.2">
      <c r="A77" s="423">
        <v>68</v>
      </c>
      <c r="B77" s="470" t="s">
        <v>621</v>
      </c>
      <c r="C77" s="471" t="s">
        <v>1005</v>
      </c>
      <c r="D77" s="472" t="s">
        <v>622</v>
      </c>
      <c r="E77" s="465"/>
      <c r="F77" s="466"/>
      <c r="G77" s="467">
        <f t="shared" si="5"/>
        <v>0</v>
      </c>
      <c r="H77" s="473">
        <v>4.4999999999999997E-3</v>
      </c>
      <c r="I77" s="474">
        <v>105338.98</v>
      </c>
      <c r="J77" s="467">
        <f t="shared" si="6"/>
        <v>474</v>
      </c>
    </row>
    <row r="78" spans="1:10" x14ac:dyDescent="0.2">
      <c r="A78" s="423">
        <v>69</v>
      </c>
      <c r="B78" s="470" t="s">
        <v>228</v>
      </c>
      <c r="C78" s="471" t="s">
        <v>229</v>
      </c>
      <c r="D78" s="472" t="s">
        <v>47</v>
      </c>
      <c r="E78" s="465"/>
      <c r="F78" s="466"/>
      <c r="G78" s="467">
        <f t="shared" si="5"/>
        <v>0</v>
      </c>
      <c r="H78" s="473">
        <v>9.1499999999999998E-2</v>
      </c>
      <c r="I78" s="474">
        <v>92886</v>
      </c>
      <c r="J78" s="467">
        <f t="shared" si="6"/>
        <v>8499</v>
      </c>
    </row>
    <row r="79" spans="1:10" x14ac:dyDescent="0.2">
      <c r="A79" s="423">
        <v>70</v>
      </c>
      <c r="B79" s="470" t="s">
        <v>230</v>
      </c>
      <c r="C79" s="471" t="s">
        <v>231</v>
      </c>
      <c r="D79" s="472" t="s">
        <v>47</v>
      </c>
      <c r="E79" s="465"/>
      <c r="F79" s="466"/>
      <c r="G79" s="467">
        <f t="shared" si="5"/>
        <v>0</v>
      </c>
      <c r="H79" s="473">
        <v>5.0000000000000001E-4</v>
      </c>
      <c r="I79" s="474">
        <v>47156.37</v>
      </c>
      <c r="J79" s="467">
        <f t="shared" si="6"/>
        <v>24</v>
      </c>
    </row>
    <row r="80" spans="1:10" ht="33" x14ac:dyDescent="0.2">
      <c r="A80" s="423">
        <v>71</v>
      </c>
      <c r="B80" s="470" t="s">
        <v>565</v>
      </c>
      <c r="C80" s="471" t="s">
        <v>623</v>
      </c>
      <c r="D80" s="472" t="s">
        <v>47</v>
      </c>
      <c r="E80" s="465"/>
      <c r="F80" s="466"/>
      <c r="G80" s="467">
        <f t="shared" si="5"/>
        <v>0</v>
      </c>
      <c r="H80" s="473">
        <v>1.8E-3</v>
      </c>
      <c r="I80" s="474">
        <v>125287.31</v>
      </c>
      <c r="J80" s="467">
        <f t="shared" si="6"/>
        <v>226</v>
      </c>
    </row>
    <row r="81" spans="1:10" x14ac:dyDescent="0.2">
      <c r="A81" s="423">
        <v>72</v>
      </c>
      <c r="B81" s="470" t="s">
        <v>295</v>
      </c>
      <c r="C81" s="471" t="s">
        <v>296</v>
      </c>
      <c r="D81" s="472" t="s">
        <v>49</v>
      </c>
      <c r="E81" s="465"/>
      <c r="F81" s="466"/>
      <c r="G81" s="467">
        <f t="shared" ref="G81:G142" si="7">E81*F81</f>
        <v>0</v>
      </c>
      <c r="H81" s="473">
        <v>0.5</v>
      </c>
      <c r="I81" s="474">
        <v>36.17</v>
      </c>
      <c r="J81" s="467">
        <f t="shared" si="6"/>
        <v>18</v>
      </c>
    </row>
    <row r="82" spans="1:10" x14ac:dyDescent="0.2">
      <c r="A82" s="423">
        <v>73</v>
      </c>
      <c r="B82" s="470" t="s">
        <v>566</v>
      </c>
      <c r="C82" s="471" t="s">
        <v>624</v>
      </c>
      <c r="D82" s="472" t="s">
        <v>47</v>
      </c>
      <c r="E82" s="465"/>
      <c r="F82" s="466"/>
      <c r="G82" s="467">
        <f t="shared" si="7"/>
        <v>0</v>
      </c>
      <c r="H82" s="473">
        <v>0.2631</v>
      </c>
      <c r="I82" s="474">
        <v>36856.19</v>
      </c>
      <c r="J82" s="467">
        <f t="shared" si="6"/>
        <v>9697</v>
      </c>
    </row>
    <row r="83" spans="1:10" x14ac:dyDescent="0.2">
      <c r="A83" s="423">
        <v>74</v>
      </c>
      <c r="B83" s="470" t="s">
        <v>625</v>
      </c>
      <c r="C83" s="471" t="s">
        <v>626</v>
      </c>
      <c r="D83" s="472" t="s">
        <v>49</v>
      </c>
      <c r="E83" s="465"/>
      <c r="F83" s="466"/>
      <c r="G83" s="467">
        <f t="shared" si="7"/>
        <v>0</v>
      </c>
      <c r="H83" s="473">
        <v>0.37</v>
      </c>
      <c r="I83" s="474">
        <v>71.099999999999994</v>
      </c>
      <c r="J83" s="467">
        <f t="shared" si="6"/>
        <v>26</v>
      </c>
    </row>
    <row r="84" spans="1:10" x14ac:dyDescent="0.2">
      <c r="A84" s="423">
        <v>75</v>
      </c>
      <c r="B84" s="470" t="s">
        <v>139</v>
      </c>
      <c r="C84" s="471" t="s">
        <v>920</v>
      </c>
      <c r="D84" s="472" t="s">
        <v>47</v>
      </c>
      <c r="E84" s="475">
        <v>0.75529999999999997</v>
      </c>
      <c r="F84" s="474">
        <v>39000</v>
      </c>
      <c r="G84" s="467">
        <f t="shared" si="7"/>
        <v>29457</v>
      </c>
      <c r="H84" s="473" t="s">
        <v>1077</v>
      </c>
      <c r="I84" s="474">
        <v>0</v>
      </c>
      <c r="J84" s="467">
        <f t="shared" si="6"/>
        <v>0</v>
      </c>
    </row>
    <row r="85" spans="1:10" x14ac:dyDescent="0.2">
      <c r="A85" s="423">
        <v>76</v>
      </c>
      <c r="B85" s="470" t="s">
        <v>567</v>
      </c>
      <c r="C85" s="471" t="s">
        <v>568</v>
      </c>
      <c r="D85" s="472" t="s">
        <v>49</v>
      </c>
      <c r="E85" s="465"/>
      <c r="F85" s="466"/>
      <c r="G85" s="467">
        <f t="shared" si="7"/>
        <v>0</v>
      </c>
      <c r="H85" s="473">
        <v>5.5</v>
      </c>
      <c r="I85" s="474">
        <v>27.47</v>
      </c>
      <c r="J85" s="467">
        <f t="shared" si="6"/>
        <v>151</v>
      </c>
    </row>
    <row r="86" spans="1:10" x14ac:dyDescent="0.2">
      <c r="A86" s="423">
        <v>77</v>
      </c>
      <c r="B86" s="470" t="s">
        <v>183</v>
      </c>
      <c r="C86" s="471" t="s">
        <v>610</v>
      </c>
      <c r="D86" s="472" t="s">
        <v>49</v>
      </c>
      <c r="E86" s="465"/>
      <c r="F86" s="466"/>
      <c r="G86" s="467">
        <f t="shared" si="7"/>
        <v>0</v>
      </c>
      <c r="H86" s="473">
        <v>164.0333</v>
      </c>
      <c r="I86" s="474">
        <v>110</v>
      </c>
      <c r="J86" s="467">
        <f t="shared" si="6"/>
        <v>18044</v>
      </c>
    </row>
    <row r="87" spans="1:10" x14ac:dyDescent="0.2">
      <c r="A87" s="423">
        <v>78</v>
      </c>
      <c r="B87" s="470" t="s">
        <v>297</v>
      </c>
      <c r="C87" s="471" t="s">
        <v>298</v>
      </c>
      <c r="D87" s="472" t="s">
        <v>47</v>
      </c>
      <c r="E87" s="465"/>
      <c r="F87" s="466"/>
      <c r="G87" s="467">
        <f t="shared" si="7"/>
        <v>0</v>
      </c>
      <c r="H87" s="473">
        <v>2.0000000000000001E-4</v>
      </c>
      <c r="I87" s="474">
        <v>38205.870000000003</v>
      </c>
      <c r="J87" s="467">
        <f t="shared" si="6"/>
        <v>8</v>
      </c>
    </row>
    <row r="88" spans="1:10" x14ac:dyDescent="0.2">
      <c r="A88" s="423">
        <v>79</v>
      </c>
      <c r="B88" s="470" t="s">
        <v>299</v>
      </c>
      <c r="C88" s="471" t="s">
        <v>300</v>
      </c>
      <c r="D88" s="472" t="s">
        <v>49</v>
      </c>
      <c r="E88" s="465"/>
      <c r="F88" s="466"/>
      <c r="G88" s="467">
        <f t="shared" si="7"/>
        <v>0</v>
      </c>
      <c r="H88" s="473">
        <v>0.36799999999999999</v>
      </c>
      <c r="I88" s="474">
        <v>159.21</v>
      </c>
      <c r="J88" s="467">
        <f t="shared" si="6"/>
        <v>59</v>
      </c>
    </row>
    <row r="89" spans="1:10" x14ac:dyDescent="0.2">
      <c r="A89" s="423">
        <v>80</v>
      </c>
      <c r="B89" s="470" t="s">
        <v>301</v>
      </c>
      <c r="C89" s="471" t="s">
        <v>302</v>
      </c>
      <c r="D89" s="472" t="s">
        <v>49</v>
      </c>
      <c r="E89" s="465"/>
      <c r="F89" s="466"/>
      <c r="G89" s="467">
        <f t="shared" si="7"/>
        <v>0</v>
      </c>
      <c r="H89" s="473">
        <v>2.9601999999999999</v>
      </c>
      <c r="I89" s="474">
        <v>134.41</v>
      </c>
      <c r="J89" s="467">
        <f t="shared" si="6"/>
        <v>398</v>
      </c>
    </row>
    <row r="90" spans="1:10" x14ac:dyDescent="0.2">
      <c r="A90" s="423">
        <v>81</v>
      </c>
      <c r="B90" s="470" t="s">
        <v>303</v>
      </c>
      <c r="C90" s="471" t="s">
        <v>304</v>
      </c>
      <c r="D90" s="472" t="s">
        <v>49</v>
      </c>
      <c r="E90" s="465"/>
      <c r="F90" s="466"/>
      <c r="G90" s="467">
        <f t="shared" si="7"/>
        <v>0</v>
      </c>
      <c r="H90" s="473">
        <v>0.189</v>
      </c>
      <c r="I90" s="474">
        <v>61.94</v>
      </c>
      <c r="J90" s="467">
        <f t="shared" si="6"/>
        <v>12</v>
      </c>
    </row>
    <row r="91" spans="1:10" x14ac:dyDescent="0.2">
      <c r="A91" s="423">
        <v>82</v>
      </c>
      <c r="B91" s="470" t="s">
        <v>232</v>
      </c>
      <c r="C91" s="471" t="s">
        <v>1006</v>
      </c>
      <c r="D91" s="472" t="s">
        <v>47</v>
      </c>
      <c r="E91" s="465"/>
      <c r="F91" s="466"/>
      <c r="G91" s="467">
        <f t="shared" si="7"/>
        <v>0</v>
      </c>
      <c r="H91" s="473">
        <v>5.3400000000000003E-2</v>
      </c>
      <c r="I91" s="474">
        <v>61139.040000000001</v>
      </c>
      <c r="J91" s="467">
        <f t="shared" si="6"/>
        <v>3265</v>
      </c>
    </row>
    <row r="92" spans="1:10" x14ac:dyDescent="0.2">
      <c r="A92" s="423">
        <v>83</v>
      </c>
      <c r="B92" s="470" t="s">
        <v>184</v>
      </c>
      <c r="C92" s="471" t="s">
        <v>181</v>
      </c>
      <c r="D92" s="472" t="s">
        <v>49</v>
      </c>
      <c r="E92" s="465"/>
      <c r="F92" s="466"/>
      <c r="G92" s="467">
        <f t="shared" si="7"/>
        <v>0</v>
      </c>
      <c r="H92" s="473">
        <v>95.744799999999998</v>
      </c>
      <c r="I92" s="474">
        <v>66.14</v>
      </c>
      <c r="J92" s="467">
        <f t="shared" si="6"/>
        <v>6333</v>
      </c>
    </row>
    <row r="93" spans="1:10" x14ac:dyDescent="0.2">
      <c r="A93" s="423">
        <v>84</v>
      </c>
      <c r="B93" s="470" t="s">
        <v>185</v>
      </c>
      <c r="C93" s="471" t="s">
        <v>1007</v>
      </c>
      <c r="D93" s="472" t="s">
        <v>49</v>
      </c>
      <c r="E93" s="465"/>
      <c r="F93" s="466"/>
      <c r="G93" s="467">
        <f t="shared" si="7"/>
        <v>0</v>
      </c>
      <c r="H93" s="473">
        <v>1.1060000000000001</v>
      </c>
      <c r="I93" s="474">
        <v>275.32</v>
      </c>
      <c r="J93" s="467">
        <f t="shared" si="6"/>
        <v>305</v>
      </c>
    </row>
    <row r="94" spans="1:10" x14ac:dyDescent="0.2">
      <c r="A94" s="423">
        <v>85</v>
      </c>
      <c r="B94" s="470" t="s">
        <v>305</v>
      </c>
      <c r="C94" s="471" t="s">
        <v>306</v>
      </c>
      <c r="D94" s="472" t="s">
        <v>49</v>
      </c>
      <c r="E94" s="465"/>
      <c r="F94" s="466"/>
      <c r="G94" s="467">
        <f t="shared" si="7"/>
        <v>0</v>
      </c>
      <c r="H94" s="473">
        <v>0.23780000000000001</v>
      </c>
      <c r="I94" s="474">
        <v>81.99</v>
      </c>
      <c r="J94" s="467">
        <f t="shared" si="6"/>
        <v>19</v>
      </c>
    </row>
    <row r="95" spans="1:10" x14ac:dyDescent="0.2">
      <c r="A95" s="423">
        <v>86</v>
      </c>
      <c r="B95" s="470" t="s">
        <v>307</v>
      </c>
      <c r="C95" s="471" t="s">
        <v>308</v>
      </c>
      <c r="D95" s="472" t="s">
        <v>49</v>
      </c>
      <c r="E95" s="465"/>
      <c r="F95" s="466"/>
      <c r="G95" s="467">
        <f t="shared" si="7"/>
        <v>0</v>
      </c>
      <c r="H95" s="473">
        <v>4.0000000000000002E-4</v>
      </c>
      <c r="I95" s="474">
        <v>416.18</v>
      </c>
      <c r="J95" s="467">
        <f t="shared" si="6"/>
        <v>0</v>
      </c>
    </row>
    <row r="96" spans="1:10" x14ac:dyDescent="0.2">
      <c r="A96" s="423">
        <v>87</v>
      </c>
      <c r="B96" s="470" t="s">
        <v>309</v>
      </c>
      <c r="C96" s="471" t="s">
        <v>310</v>
      </c>
      <c r="D96" s="472" t="s">
        <v>49</v>
      </c>
      <c r="E96" s="465"/>
      <c r="F96" s="466"/>
      <c r="G96" s="467">
        <f t="shared" si="7"/>
        <v>0</v>
      </c>
      <c r="H96" s="473">
        <v>0.1</v>
      </c>
      <c r="I96" s="474">
        <v>656.72</v>
      </c>
      <c r="J96" s="467">
        <f t="shared" si="6"/>
        <v>66</v>
      </c>
    </row>
    <row r="97" spans="1:10" x14ac:dyDescent="0.2">
      <c r="A97" s="423">
        <v>88</v>
      </c>
      <c r="B97" s="470" t="s">
        <v>311</v>
      </c>
      <c r="C97" s="471" t="s">
        <v>312</v>
      </c>
      <c r="D97" s="472" t="s">
        <v>152</v>
      </c>
      <c r="E97" s="465"/>
      <c r="F97" s="466"/>
      <c r="G97" s="467">
        <f t="shared" si="7"/>
        <v>0</v>
      </c>
      <c r="H97" s="473">
        <v>36</v>
      </c>
      <c r="I97" s="474">
        <v>27.07</v>
      </c>
      <c r="J97" s="467">
        <f t="shared" si="6"/>
        <v>975</v>
      </c>
    </row>
    <row r="98" spans="1:10" x14ac:dyDescent="0.2">
      <c r="A98" s="423">
        <v>89</v>
      </c>
      <c r="B98" s="470" t="s">
        <v>186</v>
      </c>
      <c r="C98" s="471" t="s">
        <v>1008</v>
      </c>
      <c r="D98" s="472" t="s">
        <v>49</v>
      </c>
      <c r="E98" s="465"/>
      <c r="F98" s="466"/>
      <c r="G98" s="467">
        <f t="shared" si="7"/>
        <v>0</v>
      </c>
      <c r="H98" s="473">
        <v>76.709000000000003</v>
      </c>
      <c r="I98" s="474">
        <v>123.91</v>
      </c>
      <c r="J98" s="467">
        <f t="shared" si="6"/>
        <v>9505</v>
      </c>
    </row>
    <row r="99" spans="1:10" x14ac:dyDescent="0.2">
      <c r="A99" s="423">
        <v>90</v>
      </c>
      <c r="B99" s="470" t="s">
        <v>313</v>
      </c>
      <c r="C99" s="471" t="s">
        <v>314</v>
      </c>
      <c r="D99" s="472" t="s">
        <v>49</v>
      </c>
      <c r="E99" s="465"/>
      <c r="F99" s="466"/>
      <c r="G99" s="467">
        <f t="shared" si="7"/>
        <v>0</v>
      </c>
      <c r="H99" s="473">
        <v>1.6</v>
      </c>
      <c r="I99" s="474">
        <v>88.22</v>
      </c>
      <c r="J99" s="467">
        <f t="shared" si="6"/>
        <v>141</v>
      </c>
    </row>
    <row r="100" spans="1:10" x14ac:dyDescent="0.2">
      <c r="A100" s="423">
        <v>91</v>
      </c>
      <c r="B100" s="470" t="s">
        <v>315</v>
      </c>
      <c r="C100" s="471" t="s">
        <v>316</v>
      </c>
      <c r="D100" s="472" t="s">
        <v>177</v>
      </c>
      <c r="E100" s="465"/>
      <c r="F100" s="466"/>
      <c r="G100" s="467">
        <f t="shared" si="7"/>
        <v>0</v>
      </c>
      <c r="H100" s="473">
        <v>1</v>
      </c>
      <c r="I100" s="474">
        <v>37.29</v>
      </c>
      <c r="J100" s="467">
        <f t="shared" si="6"/>
        <v>37</v>
      </c>
    </row>
    <row r="101" spans="1:10" x14ac:dyDescent="0.2">
      <c r="A101" s="423">
        <v>92</v>
      </c>
      <c r="B101" s="470" t="s">
        <v>140</v>
      </c>
      <c r="C101" s="471" t="s">
        <v>317</v>
      </c>
      <c r="D101" s="472" t="s">
        <v>49</v>
      </c>
      <c r="E101" s="465"/>
      <c r="F101" s="466"/>
      <c r="G101" s="467">
        <f t="shared" si="7"/>
        <v>0</v>
      </c>
      <c r="H101" s="473">
        <v>61.977800000000002</v>
      </c>
      <c r="I101" s="474">
        <v>29.69</v>
      </c>
      <c r="J101" s="467">
        <f t="shared" si="6"/>
        <v>1840</v>
      </c>
    </row>
    <row r="102" spans="1:10" x14ac:dyDescent="0.2">
      <c r="A102" s="423">
        <v>93</v>
      </c>
      <c r="B102" s="470" t="s">
        <v>318</v>
      </c>
      <c r="C102" s="471" t="s">
        <v>627</v>
      </c>
      <c r="D102" s="472" t="s">
        <v>47</v>
      </c>
      <c r="E102" s="465"/>
      <c r="F102" s="466"/>
      <c r="G102" s="467">
        <f t="shared" si="7"/>
        <v>0</v>
      </c>
      <c r="H102" s="473">
        <v>2.8E-3</v>
      </c>
      <c r="I102" s="474">
        <v>99482.91</v>
      </c>
      <c r="J102" s="467">
        <f t="shared" si="6"/>
        <v>279</v>
      </c>
    </row>
    <row r="103" spans="1:10" x14ac:dyDescent="0.2">
      <c r="A103" s="423">
        <v>94</v>
      </c>
      <c r="B103" s="470" t="s">
        <v>319</v>
      </c>
      <c r="C103" s="471" t="s">
        <v>1009</v>
      </c>
      <c r="D103" s="472" t="s">
        <v>49</v>
      </c>
      <c r="E103" s="465"/>
      <c r="F103" s="466"/>
      <c r="G103" s="467">
        <f t="shared" si="7"/>
        <v>0</v>
      </c>
      <c r="H103" s="473">
        <v>2.5499999999999998</v>
      </c>
      <c r="I103" s="474">
        <v>101.49</v>
      </c>
      <c r="J103" s="467">
        <f t="shared" si="6"/>
        <v>259</v>
      </c>
    </row>
    <row r="104" spans="1:10" x14ac:dyDescent="0.2">
      <c r="A104" s="423">
        <v>95</v>
      </c>
      <c r="B104" s="470" t="s">
        <v>320</v>
      </c>
      <c r="C104" s="471" t="s">
        <v>321</v>
      </c>
      <c r="D104" s="472" t="s">
        <v>47</v>
      </c>
      <c r="E104" s="465"/>
      <c r="F104" s="466"/>
      <c r="G104" s="467">
        <f t="shared" si="7"/>
        <v>0</v>
      </c>
      <c r="H104" s="473">
        <v>7.1999999999999998E-3</v>
      </c>
      <c r="I104" s="474">
        <v>153220.34</v>
      </c>
      <c r="J104" s="467">
        <f t="shared" si="6"/>
        <v>1103</v>
      </c>
    </row>
    <row r="105" spans="1:10" x14ac:dyDescent="0.2">
      <c r="A105" s="423">
        <v>96</v>
      </c>
      <c r="B105" s="470" t="s">
        <v>322</v>
      </c>
      <c r="C105" s="471" t="s">
        <v>321</v>
      </c>
      <c r="D105" s="472" t="s">
        <v>49</v>
      </c>
      <c r="E105" s="465"/>
      <c r="F105" s="466"/>
      <c r="G105" s="467">
        <f t="shared" si="7"/>
        <v>0</v>
      </c>
      <c r="H105" s="473">
        <v>2.9999999999999997E-4</v>
      </c>
      <c r="I105" s="474">
        <v>153.22</v>
      </c>
      <c r="J105" s="467">
        <f t="shared" si="6"/>
        <v>0</v>
      </c>
    </row>
    <row r="106" spans="1:10" x14ac:dyDescent="0.2">
      <c r="A106" s="423">
        <v>97</v>
      </c>
      <c r="B106" s="470" t="s">
        <v>323</v>
      </c>
      <c r="C106" s="471" t="s">
        <v>324</v>
      </c>
      <c r="D106" s="472" t="s">
        <v>49</v>
      </c>
      <c r="E106" s="465"/>
      <c r="F106" s="466"/>
      <c r="G106" s="467">
        <f t="shared" si="7"/>
        <v>0</v>
      </c>
      <c r="H106" s="473">
        <v>9.6000000000000002E-2</v>
      </c>
      <c r="I106" s="474">
        <v>715.75</v>
      </c>
      <c r="J106" s="467">
        <f t="shared" si="6"/>
        <v>69</v>
      </c>
    </row>
    <row r="107" spans="1:10" x14ac:dyDescent="0.2">
      <c r="A107" s="423">
        <v>98</v>
      </c>
      <c r="B107" s="470" t="s">
        <v>233</v>
      </c>
      <c r="C107" s="471" t="s">
        <v>234</v>
      </c>
      <c r="D107" s="472" t="s">
        <v>143</v>
      </c>
      <c r="E107" s="465"/>
      <c r="F107" s="466"/>
      <c r="G107" s="467">
        <f t="shared" si="7"/>
        <v>0</v>
      </c>
      <c r="H107" s="473">
        <v>8.4789999999999992</v>
      </c>
      <c r="I107" s="474">
        <v>38.380000000000003</v>
      </c>
      <c r="J107" s="467">
        <f t="shared" si="6"/>
        <v>325</v>
      </c>
    </row>
    <row r="108" spans="1:10" ht="33" x14ac:dyDescent="0.2">
      <c r="A108" s="423">
        <v>99</v>
      </c>
      <c r="B108" s="470" t="s">
        <v>628</v>
      </c>
      <c r="C108" s="471" t="s">
        <v>629</v>
      </c>
      <c r="D108" s="472" t="s">
        <v>48</v>
      </c>
      <c r="E108" s="465"/>
      <c r="F108" s="466"/>
      <c r="G108" s="467">
        <f t="shared" si="7"/>
        <v>0</v>
      </c>
      <c r="H108" s="473">
        <v>0.1167</v>
      </c>
      <c r="I108" s="474">
        <v>9108.32</v>
      </c>
      <c r="J108" s="467">
        <f t="shared" si="6"/>
        <v>1063</v>
      </c>
    </row>
    <row r="109" spans="1:10" x14ac:dyDescent="0.2">
      <c r="A109" s="423">
        <v>100</v>
      </c>
      <c r="B109" s="470" t="s">
        <v>142</v>
      </c>
      <c r="C109" s="471" t="s">
        <v>1010</v>
      </c>
      <c r="D109" s="472" t="s">
        <v>47</v>
      </c>
      <c r="E109" s="465"/>
      <c r="F109" s="466"/>
      <c r="G109" s="467">
        <f t="shared" si="7"/>
        <v>0</v>
      </c>
      <c r="H109" s="473">
        <v>2.2100000000000002E-2</v>
      </c>
      <c r="I109" s="474">
        <v>28036.01</v>
      </c>
      <c r="J109" s="467">
        <f t="shared" si="6"/>
        <v>620</v>
      </c>
    </row>
    <row r="110" spans="1:10" x14ac:dyDescent="0.2">
      <c r="A110" s="423">
        <v>101</v>
      </c>
      <c r="B110" s="470" t="s">
        <v>187</v>
      </c>
      <c r="C110" s="471" t="s">
        <v>1011</v>
      </c>
      <c r="D110" s="472" t="s">
        <v>47</v>
      </c>
      <c r="E110" s="465"/>
      <c r="F110" s="466"/>
      <c r="G110" s="467">
        <f t="shared" si="7"/>
        <v>0</v>
      </c>
      <c r="H110" s="473">
        <v>2.01E-2</v>
      </c>
      <c r="I110" s="474">
        <v>57392.21</v>
      </c>
      <c r="J110" s="467">
        <f t="shared" si="6"/>
        <v>1154</v>
      </c>
    </row>
    <row r="111" spans="1:10" x14ac:dyDescent="0.2">
      <c r="A111" s="423">
        <v>102</v>
      </c>
      <c r="B111" s="470" t="s">
        <v>569</v>
      </c>
      <c r="C111" s="471" t="s">
        <v>630</v>
      </c>
      <c r="D111" s="472" t="s">
        <v>47</v>
      </c>
      <c r="E111" s="465"/>
      <c r="F111" s="466"/>
      <c r="G111" s="467">
        <f t="shared" si="7"/>
        <v>0</v>
      </c>
      <c r="H111" s="473">
        <v>5.9999999999999995E-4</v>
      </c>
      <c r="I111" s="474">
        <v>55596.25</v>
      </c>
      <c r="J111" s="467">
        <f t="shared" si="6"/>
        <v>33</v>
      </c>
    </row>
    <row r="112" spans="1:10" x14ac:dyDescent="0.2">
      <c r="A112" s="423">
        <v>103</v>
      </c>
      <c r="B112" s="470" t="s">
        <v>325</v>
      </c>
      <c r="C112" s="471" t="s">
        <v>326</v>
      </c>
      <c r="D112" s="472" t="s">
        <v>327</v>
      </c>
      <c r="E112" s="465"/>
      <c r="F112" s="466"/>
      <c r="G112" s="467">
        <f t="shared" si="7"/>
        <v>0</v>
      </c>
      <c r="H112" s="473">
        <v>1.7299</v>
      </c>
      <c r="I112" s="474">
        <v>619.25</v>
      </c>
      <c r="J112" s="467">
        <f t="shared" si="6"/>
        <v>1071</v>
      </c>
    </row>
    <row r="113" spans="1:10" x14ac:dyDescent="0.2">
      <c r="A113" s="423">
        <v>104</v>
      </c>
      <c r="B113" s="470" t="s">
        <v>328</v>
      </c>
      <c r="C113" s="471" t="s">
        <v>329</v>
      </c>
      <c r="D113" s="472" t="s">
        <v>327</v>
      </c>
      <c r="E113" s="465"/>
      <c r="F113" s="466"/>
      <c r="G113" s="467">
        <f t="shared" si="7"/>
        <v>0</v>
      </c>
      <c r="H113" s="473">
        <v>7.4999999999999997E-2</v>
      </c>
      <c r="I113" s="474">
        <v>679.8</v>
      </c>
      <c r="J113" s="467">
        <f t="shared" si="6"/>
        <v>51</v>
      </c>
    </row>
    <row r="114" spans="1:10" x14ac:dyDescent="0.2">
      <c r="A114" s="423">
        <v>105</v>
      </c>
      <c r="B114" s="470" t="s">
        <v>330</v>
      </c>
      <c r="C114" s="471" t="s">
        <v>331</v>
      </c>
      <c r="D114" s="472" t="s">
        <v>49</v>
      </c>
      <c r="E114" s="465"/>
      <c r="F114" s="466"/>
      <c r="G114" s="467">
        <f t="shared" si="7"/>
        <v>0</v>
      </c>
      <c r="H114" s="473">
        <v>3.6400000000000002E-2</v>
      </c>
      <c r="I114" s="474">
        <v>1771.5</v>
      </c>
      <c r="J114" s="467">
        <f t="shared" si="6"/>
        <v>64</v>
      </c>
    </row>
    <row r="115" spans="1:10" x14ac:dyDescent="0.2">
      <c r="A115" s="423">
        <v>106</v>
      </c>
      <c r="B115" s="470" t="s">
        <v>235</v>
      </c>
      <c r="C115" s="471" t="s">
        <v>1012</v>
      </c>
      <c r="D115" s="472" t="s">
        <v>143</v>
      </c>
      <c r="E115" s="475">
        <v>912.22</v>
      </c>
      <c r="F115" s="474">
        <v>120</v>
      </c>
      <c r="G115" s="467">
        <f t="shared" si="7"/>
        <v>109466</v>
      </c>
      <c r="H115" s="473" t="s">
        <v>1077</v>
      </c>
      <c r="I115" s="474">
        <v>0</v>
      </c>
      <c r="J115" s="467">
        <f t="shared" si="6"/>
        <v>0</v>
      </c>
    </row>
    <row r="116" spans="1:10" ht="33" x14ac:dyDescent="0.2">
      <c r="A116" s="423">
        <v>107</v>
      </c>
      <c r="B116" s="470" t="s">
        <v>332</v>
      </c>
      <c r="C116" s="471" t="s">
        <v>333</v>
      </c>
      <c r="D116" s="472" t="s">
        <v>49</v>
      </c>
      <c r="E116" s="465"/>
      <c r="F116" s="466"/>
      <c r="G116" s="467">
        <f t="shared" si="7"/>
        <v>0</v>
      </c>
      <c r="H116" s="473">
        <v>5.8140000000000001</v>
      </c>
      <c r="I116" s="474">
        <v>160</v>
      </c>
      <c r="J116" s="467">
        <f t="shared" si="6"/>
        <v>930</v>
      </c>
    </row>
    <row r="117" spans="1:10" ht="33" x14ac:dyDescent="0.2">
      <c r="A117" s="423">
        <v>108</v>
      </c>
      <c r="B117" s="470" t="s">
        <v>334</v>
      </c>
      <c r="C117" s="471" t="s">
        <v>335</v>
      </c>
      <c r="D117" s="472" t="s">
        <v>49</v>
      </c>
      <c r="E117" s="465"/>
      <c r="F117" s="466"/>
      <c r="G117" s="467">
        <f t="shared" si="7"/>
        <v>0</v>
      </c>
      <c r="H117" s="473">
        <v>8.0000000000000002E-3</v>
      </c>
      <c r="I117" s="474">
        <v>140.4</v>
      </c>
      <c r="J117" s="467">
        <f t="shared" si="6"/>
        <v>1</v>
      </c>
    </row>
    <row r="118" spans="1:10" x14ac:dyDescent="0.2">
      <c r="A118" s="423">
        <v>109</v>
      </c>
      <c r="B118" s="470" t="s">
        <v>336</v>
      </c>
      <c r="C118" s="471" t="s">
        <v>337</v>
      </c>
      <c r="D118" s="472" t="s">
        <v>49</v>
      </c>
      <c r="E118" s="465"/>
      <c r="F118" s="466"/>
      <c r="G118" s="467">
        <f t="shared" si="7"/>
        <v>0</v>
      </c>
      <c r="H118" s="473">
        <v>8.0000000000000004E-4</v>
      </c>
      <c r="I118" s="474">
        <v>713.68</v>
      </c>
      <c r="J118" s="467">
        <f t="shared" si="6"/>
        <v>1</v>
      </c>
    </row>
    <row r="119" spans="1:10" x14ac:dyDescent="0.2">
      <c r="A119" s="423">
        <v>110</v>
      </c>
      <c r="B119" s="470" t="s">
        <v>338</v>
      </c>
      <c r="C119" s="471" t="s">
        <v>339</v>
      </c>
      <c r="D119" s="472" t="s">
        <v>49</v>
      </c>
      <c r="E119" s="465"/>
      <c r="F119" s="466"/>
      <c r="G119" s="467">
        <f t="shared" si="7"/>
        <v>0</v>
      </c>
      <c r="H119" s="473">
        <v>2E-3</v>
      </c>
      <c r="I119" s="474">
        <v>697.46</v>
      </c>
      <c r="J119" s="467">
        <f t="shared" si="6"/>
        <v>1</v>
      </c>
    </row>
    <row r="120" spans="1:10" x14ac:dyDescent="0.2">
      <c r="A120" s="423">
        <v>111</v>
      </c>
      <c r="B120" s="470" t="s">
        <v>188</v>
      </c>
      <c r="C120" s="471" t="s">
        <v>1013</v>
      </c>
      <c r="D120" s="472" t="s">
        <v>177</v>
      </c>
      <c r="E120" s="465"/>
      <c r="F120" s="466"/>
      <c r="G120" s="467">
        <f t="shared" si="7"/>
        <v>0</v>
      </c>
      <c r="H120" s="473">
        <v>292.13909999999998</v>
      </c>
      <c r="I120" s="474">
        <v>76.599999999999994</v>
      </c>
      <c r="J120" s="467">
        <f t="shared" si="6"/>
        <v>22378</v>
      </c>
    </row>
    <row r="121" spans="1:10" x14ac:dyDescent="0.2">
      <c r="A121" s="423">
        <v>112</v>
      </c>
      <c r="B121" s="470" t="s">
        <v>189</v>
      </c>
      <c r="C121" s="471" t="s">
        <v>190</v>
      </c>
      <c r="D121" s="472" t="s">
        <v>191</v>
      </c>
      <c r="E121" s="465"/>
      <c r="F121" s="466"/>
      <c r="G121" s="467">
        <f t="shared" si="7"/>
        <v>0</v>
      </c>
      <c r="H121" s="473">
        <v>1.7504999999999999</v>
      </c>
      <c r="I121" s="474">
        <v>284.44</v>
      </c>
      <c r="J121" s="467">
        <f t="shared" si="6"/>
        <v>498</v>
      </c>
    </row>
    <row r="122" spans="1:10" x14ac:dyDescent="0.2">
      <c r="A122" s="423">
        <v>114</v>
      </c>
      <c r="B122" s="470" t="s">
        <v>921</v>
      </c>
      <c r="C122" s="471" t="s">
        <v>922</v>
      </c>
      <c r="D122" s="472" t="s">
        <v>149</v>
      </c>
      <c r="E122" s="465"/>
      <c r="F122" s="466"/>
      <c r="G122" s="467">
        <f t="shared" si="7"/>
        <v>0</v>
      </c>
      <c r="H122" s="473">
        <v>4.0000000000000001E-3</v>
      </c>
      <c r="I122" s="474">
        <v>322.39999999999998</v>
      </c>
      <c r="J122" s="467">
        <f t="shared" si="6"/>
        <v>1</v>
      </c>
    </row>
    <row r="123" spans="1:10" ht="33" x14ac:dyDescent="0.2">
      <c r="A123" s="423">
        <v>115</v>
      </c>
      <c r="B123" s="470" t="s">
        <v>192</v>
      </c>
      <c r="C123" s="471" t="s">
        <v>193</v>
      </c>
      <c r="D123" s="472" t="s">
        <v>47</v>
      </c>
      <c r="E123" s="465"/>
      <c r="F123" s="466"/>
      <c r="G123" s="467">
        <f t="shared" si="7"/>
        <v>0</v>
      </c>
      <c r="H123" s="473">
        <v>0.26019999999999999</v>
      </c>
      <c r="I123" s="474">
        <v>110000</v>
      </c>
      <c r="J123" s="467">
        <f t="shared" si="6"/>
        <v>28622</v>
      </c>
    </row>
    <row r="124" spans="1:10" x14ac:dyDescent="0.2">
      <c r="A124" s="423">
        <v>117</v>
      </c>
      <c r="B124" s="470" t="s">
        <v>631</v>
      </c>
      <c r="C124" s="471" t="s">
        <v>632</v>
      </c>
      <c r="D124" s="472" t="s">
        <v>149</v>
      </c>
      <c r="E124" s="465"/>
      <c r="F124" s="466"/>
      <c r="G124" s="467">
        <f t="shared" si="7"/>
        <v>0</v>
      </c>
      <c r="H124" s="473">
        <v>0.8</v>
      </c>
      <c r="I124" s="474">
        <v>3904</v>
      </c>
      <c r="J124" s="467">
        <f t="shared" si="6"/>
        <v>3123</v>
      </c>
    </row>
    <row r="125" spans="1:10" x14ac:dyDescent="0.2">
      <c r="A125" s="423">
        <v>118</v>
      </c>
      <c r="B125" s="470" t="s">
        <v>633</v>
      </c>
      <c r="C125" s="471" t="s">
        <v>634</v>
      </c>
      <c r="D125" s="472" t="s">
        <v>49</v>
      </c>
      <c r="E125" s="465"/>
      <c r="F125" s="466"/>
      <c r="G125" s="467">
        <f t="shared" si="7"/>
        <v>0</v>
      </c>
      <c r="H125" s="473">
        <v>1.71</v>
      </c>
      <c r="I125" s="474">
        <v>132</v>
      </c>
      <c r="J125" s="467">
        <f t="shared" si="6"/>
        <v>226</v>
      </c>
    </row>
    <row r="126" spans="1:10" ht="33" x14ac:dyDescent="0.2">
      <c r="A126" s="423">
        <v>119</v>
      </c>
      <c r="B126" s="470" t="s">
        <v>194</v>
      </c>
      <c r="C126" s="471" t="s">
        <v>635</v>
      </c>
      <c r="D126" s="472" t="s">
        <v>48</v>
      </c>
      <c r="E126" s="465"/>
      <c r="F126" s="466"/>
      <c r="G126" s="467">
        <f t="shared" si="7"/>
        <v>0</v>
      </c>
      <c r="H126" s="473">
        <v>0.37340000000000001</v>
      </c>
      <c r="I126" s="474">
        <v>2365.3000000000002</v>
      </c>
      <c r="J126" s="467">
        <f t="shared" si="6"/>
        <v>883</v>
      </c>
    </row>
    <row r="127" spans="1:10" ht="33" x14ac:dyDescent="0.2">
      <c r="A127" s="423">
        <v>120</v>
      </c>
      <c r="B127" s="470" t="s">
        <v>195</v>
      </c>
      <c r="C127" s="471" t="s">
        <v>636</v>
      </c>
      <c r="D127" s="472" t="s">
        <v>48</v>
      </c>
      <c r="E127" s="465"/>
      <c r="F127" s="466"/>
      <c r="G127" s="467">
        <f t="shared" si="7"/>
        <v>0</v>
      </c>
      <c r="H127" s="473">
        <v>3.78E-2</v>
      </c>
      <c r="I127" s="474">
        <v>6864.18</v>
      </c>
      <c r="J127" s="467">
        <f t="shared" si="6"/>
        <v>259</v>
      </c>
    </row>
    <row r="128" spans="1:10" ht="33" x14ac:dyDescent="0.2">
      <c r="A128" s="423">
        <v>121</v>
      </c>
      <c r="B128" s="470" t="s">
        <v>196</v>
      </c>
      <c r="C128" s="471" t="s">
        <v>637</v>
      </c>
      <c r="D128" s="472" t="s">
        <v>48</v>
      </c>
      <c r="E128" s="465"/>
      <c r="F128" s="466"/>
      <c r="G128" s="467">
        <f t="shared" si="7"/>
        <v>0</v>
      </c>
      <c r="H128" s="473">
        <v>5.1999999999999998E-2</v>
      </c>
      <c r="I128" s="474">
        <v>5759.56</v>
      </c>
      <c r="J128" s="467">
        <f t="shared" si="6"/>
        <v>299</v>
      </c>
    </row>
    <row r="129" spans="1:10" ht="33" x14ac:dyDescent="0.2">
      <c r="A129" s="423">
        <v>122</v>
      </c>
      <c r="B129" s="470" t="s">
        <v>638</v>
      </c>
      <c r="C129" s="471" t="s">
        <v>639</v>
      </c>
      <c r="D129" s="472" t="s">
        <v>48</v>
      </c>
      <c r="E129" s="465"/>
      <c r="F129" s="466"/>
      <c r="G129" s="467">
        <f t="shared" si="7"/>
        <v>0</v>
      </c>
      <c r="H129" s="473">
        <v>5.0000000000000001E-4</v>
      </c>
      <c r="I129" s="474">
        <v>5028.3999999999996</v>
      </c>
      <c r="J129" s="467">
        <f t="shared" si="6"/>
        <v>3</v>
      </c>
    </row>
    <row r="130" spans="1:10" ht="33" x14ac:dyDescent="0.2">
      <c r="A130" s="423">
        <v>123</v>
      </c>
      <c r="B130" s="470" t="s">
        <v>340</v>
      </c>
      <c r="C130" s="471" t="s">
        <v>341</v>
      </c>
      <c r="D130" s="472" t="s">
        <v>48</v>
      </c>
      <c r="E130" s="465"/>
      <c r="F130" s="466"/>
      <c r="G130" s="467">
        <f t="shared" si="7"/>
        <v>0</v>
      </c>
      <c r="H130" s="473">
        <v>8.3999999999999995E-3</v>
      </c>
      <c r="I130" s="474">
        <v>3058.3</v>
      </c>
      <c r="J130" s="467">
        <f t="shared" si="6"/>
        <v>26</v>
      </c>
    </row>
    <row r="131" spans="1:10" ht="33" x14ac:dyDescent="0.2">
      <c r="A131" s="423">
        <v>124</v>
      </c>
      <c r="B131" s="470" t="s">
        <v>640</v>
      </c>
      <c r="C131" s="471" t="s">
        <v>641</v>
      </c>
      <c r="D131" s="472" t="s">
        <v>48</v>
      </c>
      <c r="E131" s="465"/>
      <c r="F131" s="466"/>
      <c r="G131" s="467">
        <f t="shared" si="7"/>
        <v>0</v>
      </c>
      <c r="H131" s="473">
        <v>1E-3</v>
      </c>
      <c r="I131" s="474">
        <v>2746.61</v>
      </c>
      <c r="J131" s="467">
        <f t="shared" si="6"/>
        <v>3</v>
      </c>
    </row>
    <row r="132" spans="1:10" x14ac:dyDescent="0.2">
      <c r="A132" s="423">
        <v>125</v>
      </c>
      <c r="B132" s="470" t="s">
        <v>342</v>
      </c>
      <c r="C132" s="471" t="s">
        <v>343</v>
      </c>
      <c r="D132" s="472" t="s">
        <v>48</v>
      </c>
      <c r="E132" s="465"/>
      <c r="F132" s="466"/>
      <c r="G132" s="467">
        <f t="shared" si="7"/>
        <v>0</v>
      </c>
      <c r="H132" s="473">
        <v>2.9399999999999999E-2</v>
      </c>
      <c r="I132" s="474">
        <v>13945.94</v>
      </c>
      <c r="J132" s="467">
        <f t="shared" si="6"/>
        <v>410</v>
      </c>
    </row>
    <row r="133" spans="1:10" ht="66" x14ac:dyDescent="0.2">
      <c r="A133" s="423">
        <v>126</v>
      </c>
      <c r="B133" s="470" t="s">
        <v>642</v>
      </c>
      <c r="C133" s="471" t="s">
        <v>643</v>
      </c>
      <c r="D133" s="472" t="s">
        <v>151</v>
      </c>
      <c r="E133" s="475">
        <v>16.239999999999998</v>
      </c>
      <c r="F133" s="474">
        <v>1850</v>
      </c>
      <c r="G133" s="467">
        <f t="shared" si="7"/>
        <v>30044</v>
      </c>
      <c r="H133" s="473" t="s">
        <v>1077</v>
      </c>
      <c r="I133" s="474">
        <v>0</v>
      </c>
      <c r="J133" s="467">
        <f t="shared" si="6"/>
        <v>0</v>
      </c>
    </row>
    <row r="134" spans="1:10" ht="49.5" x14ac:dyDescent="0.2">
      <c r="A134" s="423">
        <v>127</v>
      </c>
      <c r="B134" s="470" t="s">
        <v>197</v>
      </c>
      <c r="C134" s="471" t="s">
        <v>644</v>
      </c>
      <c r="D134" s="472" t="s">
        <v>151</v>
      </c>
      <c r="E134" s="465"/>
      <c r="F134" s="466"/>
      <c r="G134" s="467">
        <f t="shared" si="7"/>
        <v>0</v>
      </c>
      <c r="H134" s="473">
        <v>0.19500000000000001</v>
      </c>
      <c r="I134" s="474">
        <v>2236.65</v>
      </c>
      <c r="J134" s="467">
        <f t="shared" si="6"/>
        <v>436</v>
      </c>
    </row>
    <row r="135" spans="1:10" x14ac:dyDescent="0.2">
      <c r="A135" s="423">
        <v>128</v>
      </c>
      <c r="B135" s="470" t="s">
        <v>923</v>
      </c>
      <c r="C135" s="471" t="s">
        <v>924</v>
      </c>
      <c r="D135" s="472" t="s">
        <v>48</v>
      </c>
      <c r="E135" s="465"/>
      <c r="F135" s="466"/>
      <c r="G135" s="467">
        <f t="shared" si="7"/>
        <v>0</v>
      </c>
      <c r="H135" s="473">
        <v>0.33729999999999999</v>
      </c>
      <c r="I135" s="474">
        <v>3396.99</v>
      </c>
      <c r="J135" s="467">
        <f t="shared" si="6"/>
        <v>1146</v>
      </c>
    </row>
    <row r="136" spans="1:10" ht="33" x14ac:dyDescent="0.2">
      <c r="A136" s="423">
        <v>129</v>
      </c>
      <c r="B136" s="470" t="s">
        <v>645</v>
      </c>
      <c r="C136" s="471" t="s">
        <v>646</v>
      </c>
      <c r="D136" s="472" t="s">
        <v>48</v>
      </c>
      <c r="E136" s="465"/>
      <c r="F136" s="466"/>
      <c r="G136" s="467">
        <f t="shared" si="7"/>
        <v>0</v>
      </c>
      <c r="H136" s="473">
        <v>7.2297000000000002</v>
      </c>
      <c r="I136" s="474">
        <v>2189.9899999999998</v>
      </c>
      <c r="J136" s="467">
        <f t="shared" si="6"/>
        <v>15833</v>
      </c>
    </row>
    <row r="137" spans="1:10" ht="33" x14ac:dyDescent="0.2">
      <c r="A137" s="423">
        <v>130</v>
      </c>
      <c r="B137" s="470" t="s">
        <v>647</v>
      </c>
      <c r="C137" s="471" t="s">
        <v>648</v>
      </c>
      <c r="D137" s="472" t="s">
        <v>622</v>
      </c>
      <c r="E137" s="465"/>
      <c r="F137" s="466"/>
      <c r="G137" s="467">
        <f t="shared" si="7"/>
        <v>0</v>
      </c>
      <c r="H137" s="473">
        <v>9.1000000000000004E-3</v>
      </c>
      <c r="I137" s="474">
        <v>31950.93</v>
      </c>
      <c r="J137" s="467">
        <f t="shared" si="6"/>
        <v>291</v>
      </c>
    </row>
    <row r="138" spans="1:10" x14ac:dyDescent="0.2">
      <c r="A138" s="423">
        <v>131</v>
      </c>
      <c r="B138" s="470" t="s">
        <v>649</v>
      </c>
      <c r="C138" s="471" t="s">
        <v>1014</v>
      </c>
      <c r="D138" s="472" t="s">
        <v>48</v>
      </c>
      <c r="E138" s="465"/>
      <c r="F138" s="466"/>
      <c r="G138" s="467">
        <f t="shared" si="7"/>
        <v>0</v>
      </c>
      <c r="H138" s="473">
        <v>6.0199999999999997E-2</v>
      </c>
      <c r="I138" s="474">
        <v>3220.15</v>
      </c>
      <c r="J138" s="467">
        <f t="shared" ref="J138:J201" si="8">H138*I138</f>
        <v>194</v>
      </c>
    </row>
    <row r="139" spans="1:10" ht="49.5" x14ac:dyDescent="0.2">
      <c r="A139" s="423">
        <v>132</v>
      </c>
      <c r="B139" s="470" t="s">
        <v>650</v>
      </c>
      <c r="C139" s="471" t="s">
        <v>651</v>
      </c>
      <c r="D139" s="472" t="s">
        <v>143</v>
      </c>
      <c r="E139" s="465"/>
      <c r="F139" s="466"/>
      <c r="G139" s="467">
        <f t="shared" si="7"/>
        <v>0</v>
      </c>
      <c r="H139" s="473">
        <v>122.602</v>
      </c>
      <c r="I139" s="474">
        <v>484.18</v>
      </c>
      <c r="J139" s="467">
        <f t="shared" si="8"/>
        <v>59361</v>
      </c>
    </row>
    <row r="140" spans="1:10" x14ac:dyDescent="0.2">
      <c r="A140" s="423">
        <v>133</v>
      </c>
      <c r="B140" s="470" t="s">
        <v>236</v>
      </c>
      <c r="C140" s="471" t="s">
        <v>652</v>
      </c>
      <c r="D140" s="472" t="s">
        <v>227</v>
      </c>
      <c r="E140" s="465"/>
      <c r="F140" s="466"/>
      <c r="G140" s="467">
        <f t="shared" si="7"/>
        <v>0</v>
      </c>
      <c r="H140" s="473">
        <v>4.1391999999999998</v>
      </c>
      <c r="I140" s="474">
        <v>98.34</v>
      </c>
      <c r="J140" s="467">
        <f t="shared" si="8"/>
        <v>407</v>
      </c>
    </row>
    <row r="141" spans="1:10" x14ac:dyDescent="0.2">
      <c r="A141" s="423">
        <v>134</v>
      </c>
      <c r="B141" s="470" t="s">
        <v>344</v>
      </c>
      <c r="C141" s="471" t="s">
        <v>653</v>
      </c>
      <c r="D141" s="472" t="s">
        <v>152</v>
      </c>
      <c r="E141" s="465"/>
      <c r="F141" s="466"/>
      <c r="G141" s="467">
        <f t="shared" si="7"/>
        <v>0</v>
      </c>
      <c r="H141" s="473">
        <v>14</v>
      </c>
      <c r="I141" s="474">
        <v>763.97</v>
      </c>
      <c r="J141" s="467">
        <f t="shared" si="8"/>
        <v>10696</v>
      </c>
    </row>
    <row r="142" spans="1:10" ht="33" x14ac:dyDescent="0.2">
      <c r="A142" s="423">
        <v>135</v>
      </c>
      <c r="B142" s="470" t="s">
        <v>654</v>
      </c>
      <c r="C142" s="471" t="s">
        <v>1015</v>
      </c>
      <c r="D142" s="472" t="s">
        <v>152</v>
      </c>
      <c r="E142" s="465"/>
      <c r="F142" s="466"/>
      <c r="G142" s="467">
        <f t="shared" si="7"/>
        <v>0</v>
      </c>
      <c r="H142" s="473">
        <v>1.1087</v>
      </c>
      <c r="I142" s="474">
        <v>386.82</v>
      </c>
      <c r="J142" s="467">
        <f t="shared" si="8"/>
        <v>429</v>
      </c>
    </row>
    <row r="143" spans="1:10" ht="13.5" customHeight="1" x14ac:dyDescent="0.2">
      <c r="A143" s="423">
        <v>136</v>
      </c>
      <c r="B143" s="470" t="s">
        <v>655</v>
      </c>
      <c r="C143" s="471" t="s">
        <v>656</v>
      </c>
      <c r="D143" s="472" t="s">
        <v>152</v>
      </c>
      <c r="E143" s="465"/>
      <c r="F143" s="466"/>
      <c r="G143" s="467">
        <f t="shared" ref="G143:G206" si="9">E143*F143</f>
        <v>0</v>
      </c>
      <c r="H143" s="473">
        <v>7</v>
      </c>
      <c r="I143" s="474">
        <v>99.02</v>
      </c>
      <c r="J143" s="467">
        <f t="shared" si="8"/>
        <v>693</v>
      </c>
    </row>
    <row r="144" spans="1:10" x14ac:dyDescent="0.2">
      <c r="A144" s="423">
        <v>137</v>
      </c>
      <c r="B144" s="470" t="s">
        <v>345</v>
      </c>
      <c r="C144" s="471" t="s">
        <v>346</v>
      </c>
      <c r="D144" s="472" t="s">
        <v>49</v>
      </c>
      <c r="E144" s="465"/>
      <c r="F144" s="466"/>
      <c r="G144" s="467">
        <f t="shared" si="9"/>
        <v>0</v>
      </c>
      <c r="H144" s="473">
        <v>0.02</v>
      </c>
      <c r="I144" s="474">
        <v>99.59</v>
      </c>
      <c r="J144" s="467">
        <f t="shared" si="8"/>
        <v>2</v>
      </c>
    </row>
    <row r="145" spans="1:10" x14ac:dyDescent="0.2">
      <c r="A145" s="423">
        <v>138</v>
      </c>
      <c r="B145" s="470" t="s">
        <v>347</v>
      </c>
      <c r="C145" s="471" t="s">
        <v>348</v>
      </c>
      <c r="D145" s="472" t="s">
        <v>152</v>
      </c>
      <c r="E145" s="465"/>
      <c r="F145" s="466"/>
      <c r="G145" s="467">
        <f t="shared" si="9"/>
        <v>0</v>
      </c>
      <c r="H145" s="473">
        <v>1</v>
      </c>
      <c r="I145" s="474">
        <v>2518.25</v>
      </c>
      <c r="J145" s="467">
        <f t="shared" si="8"/>
        <v>2518</v>
      </c>
    </row>
    <row r="146" spans="1:10" x14ac:dyDescent="0.2">
      <c r="A146" s="423">
        <v>139</v>
      </c>
      <c r="B146" s="470" t="s">
        <v>349</v>
      </c>
      <c r="C146" s="471" t="s">
        <v>350</v>
      </c>
      <c r="D146" s="472" t="s">
        <v>47</v>
      </c>
      <c r="E146" s="475">
        <v>0.48620000000000002</v>
      </c>
      <c r="F146" s="474">
        <v>63721.5</v>
      </c>
      <c r="G146" s="467">
        <f t="shared" si="9"/>
        <v>30981</v>
      </c>
      <c r="H146" s="473" t="s">
        <v>1077</v>
      </c>
      <c r="I146" s="474">
        <v>0</v>
      </c>
      <c r="J146" s="467">
        <f t="shared" si="8"/>
        <v>0</v>
      </c>
    </row>
    <row r="147" spans="1:10" x14ac:dyDescent="0.2">
      <c r="A147" s="423">
        <v>140</v>
      </c>
      <c r="B147" s="470" t="s">
        <v>351</v>
      </c>
      <c r="C147" s="471" t="s">
        <v>352</v>
      </c>
      <c r="D147" s="472" t="s">
        <v>152</v>
      </c>
      <c r="E147" s="465"/>
      <c r="F147" s="466"/>
      <c r="G147" s="467">
        <f t="shared" si="9"/>
        <v>0</v>
      </c>
      <c r="H147" s="473">
        <v>1</v>
      </c>
      <c r="I147" s="474">
        <v>672.82</v>
      </c>
      <c r="J147" s="467">
        <f t="shared" si="8"/>
        <v>673</v>
      </c>
    </row>
    <row r="148" spans="1:10" x14ac:dyDescent="0.2">
      <c r="A148" s="423">
        <v>141</v>
      </c>
      <c r="B148" s="470" t="s">
        <v>353</v>
      </c>
      <c r="C148" s="471" t="s">
        <v>354</v>
      </c>
      <c r="D148" s="472" t="s">
        <v>191</v>
      </c>
      <c r="E148" s="465"/>
      <c r="F148" s="466"/>
      <c r="G148" s="467">
        <f t="shared" si="9"/>
        <v>0</v>
      </c>
      <c r="H148" s="473">
        <v>0.63500000000000001</v>
      </c>
      <c r="I148" s="474">
        <v>889.95</v>
      </c>
      <c r="J148" s="467">
        <f t="shared" si="8"/>
        <v>565</v>
      </c>
    </row>
    <row r="149" spans="1:10" x14ac:dyDescent="0.2">
      <c r="A149" s="423">
        <v>142</v>
      </c>
      <c r="B149" s="470" t="s">
        <v>355</v>
      </c>
      <c r="C149" s="471" t="s">
        <v>356</v>
      </c>
      <c r="D149" s="472" t="s">
        <v>191</v>
      </c>
      <c r="E149" s="465"/>
      <c r="F149" s="466"/>
      <c r="G149" s="467">
        <f t="shared" si="9"/>
        <v>0</v>
      </c>
      <c r="H149" s="473">
        <v>8.9932999999999996</v>
      </c>
      <c r="I149" s="474">
        <v>446.85</v>
      </c>
      <c r="J149" s="467">
        <f t="shared" si="8"/>
        <v>4019</v>
      </c>
    </row>
    <row r="150" spans="1:10" x14ac:dyDescent="0.2">
      <c r="A150" s="423">
        <v>143</v>
      </c>
      <c r="B150" s="470" t="s">
        <v>357</v>
      </c>
      <c r="C150" s="471" t="s">
        <v>358</v>
      </c>
      <c r="D150" s="472" t="s">
        <v>191</v>
      </c>
      <c r="E150" s="465"/>
      <c r="F150" s="466"/>
      <c r="G150" s="467">
        <f t="shared" si="9"/>
        <v>0</v>
      </c>
      <c r="H150" s="473">
        <v>6.4050000000000002</v>
      </c>
      <c r="I150" s="474">
        <v>232.32</v>
      </c>
      <c r="J150" s="467">
        <f t="shared" si="8"/>
        <v>1488</v>
      </c>
    </row>
    <row r="151" spans="1:10" x14ac:dyDescent="0.2">
      <c r="A151" s="423">
        <v>144</v>
      </c>
      <c r="B151" s="470" t="s">
        <v>359</v>
      </c>
      <c r="C151" s="471" t="s">
        <v>360</v>
      </c>
      <c r="D151" s="472" t="s">
        <v>191</v>
      </c>
      <c r="E151" s="465"/>
      <c r="F151" s="466"/>
      <c r="G151" s="467">
        <f t="shared" si="9"/>
        <v>0</v>
      </c>
      <c r="H151" s="473">
        <v>0.54649999999999999</v>
      </c>
      <c r="I151" s="474">
        <v>116.47</v>
      </c>
      <c r="J151" s="467">
        <f t="shared" si="8"/>
        <v>64</v>
      </c>
    </row>
    <row r="152" spans="1:10" x14ac:dyDescent="0.2">
      <c r="A152" s="423">
        <v>145</v>
      </c>
      <c r="B152" s="470" t="s">
        <v>361</v>
      </c>
      <c r="C152" s="471" t="s">
        <v>362</v>
      </c>
      <c r="D152" s="472" t="s">
        <v>152</v>
      </c>
      <c r="E152" s="465"/>
      <c r="F152" s="466"/>
      <c r="G152" s="467">
        <f t="shared" si="9"/>
        <v>0</v>
      </c>
      <c r="H152" s="473">
        <v>10</v>
      </c>
      <c r="I152" s="474">
        <v>7.91</v>
      </c>
      <c r="J152" s="467">
        <f t="shared" si="8"/>
        <v>79</v>
      </c>
    </row>
    <row r="153" spans="1:10" x14ac:dyDescent="0.2">
      <c r="A153" s="423">
        <v>146</v>
      </c>
      <c r="B153" s="470" t="s">
        <v>144</v>
      </c>
      <c r="C153" s="471" t="s">
        <v>1016</v>
      </c>
      <c r="D153" s="472" t="s">
        <v>47</v>
      </c>
      <c r="E153" s="465"/>
      <c r="F153" s="466"/>
      <c r="G153" s="467">
        <f t="shared" si="9"/>
        <v>0</v>
      </c>
      <c r="H153" s="473">
        <v>9.9599999999999994E-2</v>
      </c>
      <c r="I153" s="474">
        <v>60359.23</v>
      </c>
      <c r="J153" s="467">
        <f t="shared" si="8"/>
        <v>6012</v>
      </c>
    </row>
    <row r="154" spans="1:10" x14ac:dyDescent="0.2">
      <c r="A154" s="423">
        <v>147</v>
      </c>
      <c r="B154" s="470" t="s">
        <v>237</v>
      </c>
      <c r="C154" s="471" t="s">
        <v>657</v>
      </c>
      <c r="D154" s="472" t="s">
        <v>47</v>
      </c>
      <c r="E154" s="465"/>
      <c r="F154" s="466"/>
      <c r="G154" s="467">
        <f t="shared" si="9"/>
        <v>0</v>
      </c>
      <c r="H154" s="473">
        <v>5.4000000000000003E-3</v>
      </c>
      <c r="I154" s="474">
        <v>84277.46</v>
      </c>
      <c r="J154" s="467">
        <f t="shared" si="8"/>
        <v>455</v>
      </c>
    </row>
    <row r="155" spans="1:10" x14ac:dyDescent="0.2">
      <c r="A155" s="423">
        <v>148</v>
      </c>
      <c r="B155" s="470" t="s">
        <v>363</v>
      </c>
      <c r="C155" s="471" t="s">
        <v>1017</v>
      </c>
      <c r="D155" s="472" t="s">
        <v>47</v>
      </c>
      <c r="E155" s="465"/>
      <c r="F155" s="466"/>
      <c r="G155" s="467">
        <f t="shared" si="9"/>
        <v>0</v>
      </c>
      <c r="H155" s="473">
        <v>3.0000000000000001E-3</v>
      </c>
      <c r="I155" s="474">
        <v>95347.74</v>
      </c>
      <c r="J155" s="467">
        <f t="shared" si="8"/>
        <v>286</v>
      </c>
    </row>
    <row r="156" spans="1:10" x14ac:dyDescent="0.2">
      <c r="A156" s="423">
        <v>149</v>
      </c>
      <c r="B156" s="470" t="s">
        <v>570</v>
      </c>
      <c r="C156" s="471" t="s">
        <v>658</v>
      </c>
      <c r="D156" s="472" t="s">
        <v>47</v>
      </c>
      <c r="E156" s="465"/>
      <c r="F156" s="466"/>
      <c r="G156" s="467">
        <f t="shared" si="9"/>
        <v>0</v>
      </c>
      <c r="H156" s="473">
        <v>2.8E-3</v>
      </c>
      <c r="I156" s="474">
        <v>145463.56</v>
      </c>
      <c r="J156" s="467">
        <f t="shared" si="8"/>
        <v>407</v>
      </c>
    </row>
    <row r="157" spans="1:10" ht="33" x14ac:dyDescent="0.2">
      <c r="A157" s="423">
        <v>150</v>
      </c>
      <c r="B157" s="470" t="s">
        <v>238</v>
      </c>
      <c r="C157" s="471" t="s">
        <v>1018</v>
      </c>
      <c r="D157" s="472" t="s">
        <v>47</v>
      </c>
      <c r="E157" s="465"/>
      <c r="F157" s="466"/>
      <c r="G157" s="467">
        <f t="shared" si="9"/>
        <v>0</v>
      </c>
      <c r="H157" s="473">
        <v>8.6999999999999994E-3</v>
      </c>
      <c r="I157" s="474">
        <v>181949.15</v>
      </c>
      <c r="J157" s="467">
        <f t="shared" si="8"/>
        <v>1583</v>
      </c>
    </row>
    <row r="158" spans="1:10" x14ac:dyDescent="0.2">
      <c r="A158" s="423">
        <v>151</v>
      </c>
      <c r="B158" s="470" t="s">
        <v>145</v>
      </c>
      <c r="C158" s="471" t="s">
        <v>1019</v>
      </c>
      <c r="D158" s="472" t="s">
        <v>47</v>
      </c>
      <c r="E158" s="465"/>
      <c r="F158" s="466"/>
      <c r="G158" s="467">
        <f t="shared" si="9"/>
        <v>0</v>
      </c>
      <c r="H158" s="473">
        <v>2.7799999999999998E-2</v>
      </c>
      <c r="I158" s="474">
        <v>66708.31</v>
      </c>
      <c r="J158" s="467">
        <f t="shared" si="8"/>
        <v>1854</v>
      </c>
    </row>
    <row r="159" spans="1:10" x14ac:dyDescent="0.2">
      <c r="A159" s="423">
        <v>152</v>
      </c>
      <c r="B159" s="470" t="s">
        <v>239</v>
      </c>
      <c r="C159" s="471" t="s">
        <v>1020</v>
      </c>
      <c r="D159" s="472" t="s">
        <v>47</v>
      </c>
      <c r="E159" s="465"/>
      <c r="F159" s="466"/>
      <c r="G159" s="467">
        <f t="shared" si="9"/>
        <v>0</v>
      </c>
      <c r="H159" s="473">
        <v>3.5999999999999999E-3</v>
      </c>
      <c r="I159" s="474">
        <v>52190.68</v>
      </c>
      <c r="J159" s="467">
        <f t="shared" si="8"/>
        <v>188</v>
      </c>
    </row>
    <row r="160" spans="1:10" x14ac:dyDescent="0.2">
      <c r="A160" s="423">
        <v>153</v>
      </c>
      <c r="B160" s="470" t="s">
        <v>659</v>
      </c>
      <c r="C160" s="471" t="s">
        <v>660</v>
      </c>
      <c r="D160" s="472" t="s">
        <v>47</v>
      </c>
      <c r="E160" s="465"/>
      <c r="F160" s="466"/>
      <c r="G160" s="467">
        <f t="shared" si="9"/>
        <v>0</v>
      </c>
      <c r="H160" s="473">
        <v>2.0000000000000001E-4</v>
      </c>
      <c r="I160" s="474">
        <v>354322.03</v>
      </c>
      <c r="J160" s="467">
        <f t="shared" si="8"/>
        <v>71</v>
      </c>
    </row>
    <row r="161" spans="1:10" x14ac:dyDescent="0.2">
      <c r="A161" s="423">
        <v>154</v>
      </c>
      <c r="B161" s="470" t="s">
        <v>661</v>
      </c>
      <c r="C161" s="471" t="s">
        <v>662</v>
      </c>
      <c r="D161" s="472" t="s">
        <v>47</v>
      </c>
      <c r="E161" s="465"/>
      <c r="F161" s="466"/>
      <c r="G161" s="467">
        <f t="shared" si="9"/>
        <v>0</v>
      </c>
      <c r="H161" s="473">
        <v>1.6000000000000001E-3</v>
      </c>
      <c r="I161" s="474">
        <v>243333.05</v>
      </c>
      <c r="J161" s="467">
        <f t="shared" si="8"/>
        <v>389</v>
      </c>
    </row>
    <row r="162" spans="1:10" x14ac:dyDescent="0.2">
      <c r="A162" s="423">
        <v>155</v>
      </c>
      <c r="B162" s="470" t="s">
        <v>364</v>
      </c>
      <c r="C162" s="471" t="s">
        <v>365</v>
      </c>
      <c r="D162" s="472" t="s">
        <v>47</v>
      </c>
      <c r="E162" s="465"/>
      <c r="F162" s="466"/>
      <c r="G162" s="467">
        <f t="shared" si="9"/>
        <v>0</v>
      </c>
      <c r="H162" s="473">
        <v>5.9999999999999995E-4</v>
      </c>
      <c r="I162" s="474">
        <v>52409.98</v>
      </c>
      <c r="J162" s="467">
        <f t="shared" si="8"/>
        <v>31</v>
      </c>
    </row>
    <row r="163" spans="1:10" x14ac:dyDescent="0.2">
      <c r="A163" s="423">
        <v>156</v>
      </c>
      <c r="B163" s="470" t="s">
        <v>366</v>
      </c>
      <c r="C163" s="471" t="s">
        <v>367</v>
      </c>
      <c r="D163" s="472" t="s">
        <v>47</v>
      </c>
      <c r="E163" s="465"/>
      <c r="F163" s="466"/>
      <c r="G163" s="467">
        <f t="shared" si="9"/>
        <v>0</v>
      </c>
      <c r="H163" s="473">
        <v>4.0000000000000002E-4</v>
      </c>
      <c r="I163" s="474">
        <v>174041.54</v>
      </c>
      <c r="J163" s="467">
        <f t="shared" si="8"/>
        <v>70</v>
      </c>
    </row>
    <row r="164" spans="1:10" x14ac:dyDescent="0.2">
      <c r="A164" s="423">
        <v>157</v>
      </c>
      <c r="B164" s="470" t="s">
        <v>368</v>
      </c>
      <c r="C164" s="471" t="s">
        <v>369</v>
      </c>
      <c r="D164" s="472" t="s">
        <v>47</v>
      </c>
      <c r="E164" s="465"/>
      <c r="F164" s="466"/>
      <c r="G164" s="467">
        <f t="shared" si="9"/>
        <v>0</v>
      </c>
      <c r="H164" s="473">
        <v>6.9999999999999999E-4</v>
      </c>
      <c r="I164" s="474">
        <v>106942.08</v>
      </c>
      <c r="J164" s="467">
        <f t="shared" si="8"/>
        <v>75</v>
      </c>
    </row>
    <row r="165" spans="1:10" x14ac:dyDescent="0.2">
      <c r="A165" s="423">
        <v>158</v>
      </c>
      <c r="B165" s="470" t="s">
        <v>146</v>
      </c>
      <c r="C165" s="471" t="s">
        <v>1021</v>
      </c>
      <c r="D165" s="472" t="s">
        <v>47</v>
      </c>
      <c r="E165" s="465"/>
      <c r="F165" s="466"/>
      <c r="G165" s="467">
        <f t="shared" si="9"/>
        <v>0</v>
      </c>
      <c r="H165" s="473">
        <v>0.28689999999999999</v>
      </c>
      <c r="I165" s="474">
        <v>85497.45</v>
      </c>
      <c r="J165" s="467">
        <f t="shared" si="8"/>
        <v>24529</v>
      </c>
    </row>
    <row r="166" spans="1:10" x14ac:dyDescent="0.2">
      <c r="A166" s="423">
        <v>159</v>
      </c>
      <c r="B166" s="470" t="s">
        <v>240</v>
      </c>
      <c r="C166" s="471" t="s">
        <v>663</v>
      </c>
      <c r="D166" s="472" t="s">
        <v>47</v>
      </c>
      <c r="E166" s="465"/>
      <c r="F166" s="466"/>
      <c r="G166" s="467">
        <f t="shared" si="9"/>
        <v>0</v>
      </c>
      <c r="H166" s="473">
        <v>4.0000000000000002E-4</v>
      </c>
      <c r="I166" s="474">
        <v>217381.35</v>
      </c>
      <c r="J166" s="467">
        <f t="shared" si="8"/>
        <v>87</v>
      </c>
    </row>
    <row r="167" spans="1:10" x14ac:dyDescent="0.2">
      <c r="A167" s="423">
        <v>160</v>
      </c>
      <c r="B167" s="470" t="s">
        <v>664</v>
      </c>
      <c r="C167" s="471" t="s">
        <v>665</v>
      </c>
      <c r="D167" s="472" t="s">
        <v>47</v>
      </c>
      <c r="E167" s="465"/>
      <c r="F167" s="466"/>
      <c r="G167" s="467">
        <f t="shared" si="9"/>
        <v>0</v>
      </c>
      <c r="H167" s="473">
        <v>8.9999999999999998E-4</v>
      </c>
      <c r="I167" s="474">
        <v>6159.9</v>
      </c>
      <c r="J167" s="467">
        <f t="shared" si="8"/>
        <v>6</v>
      </c>
    </row>
    <row r="168" spans="1:10" x14ac:dyDescent="0.2">
      <c r="A168" s="423">
        <v>161</v>
      </c>
      <c r="B168" s="470" t="s">
        <v>666</v>
      </c>
      <c r="C168" s="471" t="s">
        <v>667</v>
      </c>
      <c r="D168" s="472" t="s">
        <v>47</v>
      </c>
      <c r="E168" s="465"/>
      <c r="F168" s="466"/>
      <c r="G168" s="467">
        <f t="shared" si="9"/>
        <v>0</v>
      </c>
      <c r="H168" s="473">
        <v>2.0000000000000001E-4</v>
      </c>
      <c r="I168" s="474">
        <v>100299.46</v>
      </c>
      <c r="J168" s="467">
        <f t="shared" si="8"/>
        <v>20</v>
      </c>
    </row>
    <row r="169" spans="1:10" x14ac:dyDescent="0.2">
      <c r="A169" s="423">
        <v>162</v>
      </c>
      <c r="B169" s="470" t="s">
        <v>147</v>
      </c>
      <c r="C169" s="471" t="s">
        <v>668</v>
      </c>
      <c r="D169" s="472" t="s">
        <v>47</v>
      </c>
      <c r="E169" s="465"/>
      <c r="F169" s="466"/>
      <c r="G169" s="467">
        <f t="shared" si="9"/>
        <v>0</v>
      </c>
      <c r="H169" s="473">
        <v>6.1899999999999997E-2</v>
      </c>
      <c r="I169" s="474">
        <v>55542.37</v>
      </c>
      <c r="J169" s="467">
        <f t="shared" si="8"/>
        <v>3438</v>
      </c>
    </row>
    <row r="170" spans="1:10" x14ac:dyDescent="0.2">
      <c r="A170" s="423">
        <v>163</v>
      </c>
      <c r="B170" s="470" t="s">
        <v>370</v>
      </c>
      <c r="C170" s="471" t="s">
        <v>371</v>
      </c>
      <c r="D170" s="472" t="s">
        <v>49</v>
      </c>
      <c r="E170" s="465"/>
      <c r="F170" s="466"/>
      <c r="G170" s="467">
        <f t="shared" si="9"/>
        <v>0</v>
      </c>
      <c r="H170" s="473">
        <v>0.5</v>
      </c>
      <c r="I170" s="474">
        <v>103.71</v>
      </c>
      <c r="J170" s="467">
        <f t="shared" si="8"/>
        <v>52</v>
      </c>
    </row>
    <row r="171" spans="1:10" ht="49.5" x14ac:dyDescent="0.2">
      <c r="A171" s="423">
        <v>164</v>
      </c>
      <c r="B171" s="470" t="s">
        <v>198</v>
      </c>
      <c r="C171" s="471" t="s">
        <v>1022</v>
      </c>
      <c r="D171" s="472" t="s">
        <v>47</v>
      </c>
      <c r="E171" s="465"/>
      <c r="F171" s="466"/>
      <c r="G171" s="467">
        <f t="shared" si="9"/>
        <v>0</v>
      </c>
      <c r="H171" s="473">
        <v>0.33829999999999999</v>
      </c>
      <c r="I171" s="474">
        <v>52842.71</v>
      </c>
      <c r="J171" s="467">
        <f t="shared" si="8"/>
        <v>17877</v>
      </c>
    </row>
    <row r="172" spans="1:10" ht="66" x14ac:dyDescent="0.2">
      <c r="A172" s="423">
        <v>165</v>
      </c>
      <c r="B172" s="470" t="s">
        <v>199</v>
      </c>
      <c r="C172" s="471" t="s">
        <v>1023</v>
      </c>
      <c r="D172" s="472" t="s">
        <v>47</v>
      </c>
      <c r="E172" s="465"/>
      <c r="F172" s="466"/>
      <c r="G172" s="467">
        <f t="shared" si="9"/>
        <v>0</v>
      </c>
      <c r="H172" s="473">
        <v>2.3E-2</v>
      </c>
      <c r="I172" s="474">
        <v>68427.88</v>
      </c>
      <c r="J172" s="467">
        <f t="shared" si="8"/>
        <v>1574</v>
      </c>
    </row>
    <row r="173" spans="1:10" x14ac:dyDescent="0.2">
      <c r="A173" s="423">
        <v>166</v>
      </c>
      <c r="B173" s="470" t="s">
        <v>925</v>
      </c>
      <c r="C173" s="471" t="s">
        <v>926</v>
      </c>
      <c r="D173" s="472" t="s">
        <v>152</v>
      </c>
      <c r="E173" s="465"/>
      <c r="F173" s="466"/>
      <c r="G173" s="467">
        <f t="shared" si="9"/>
        <v>0</v>
      </c>
      <c r="H173" s="473">
        <v>5.4000000000000003E-3</v>
      </c>
      <c r="I173" s="474">
        <v>2060.4699999999998</v>
      </c>
      <c r="J173" s="467">
        <f t="shared" si="8"/>
        <v>11</v>
      </c>
    </row>
    <row r="174" spans="1:10" x14ac:dyDescent="0.2">
      <c r="A174" s="423">
        <v>167</v>
      </c>
      <c r="B174" s="470" t="s">
        <v>372</v>
      </c>
      <c r="C174" s="471" t="s">
        <v>1024</v>
      </c>
      <c r="D174" s="472" t="s">
        <v>49</v>
      </c>
      <c r="E174" s="465"/>
      <c r="F174" s="466"/>
      <c r="G174" s="467">
        <f t="shared" si="9"/>
        <v>0</v>
      </c>
      <c r="H174" s="473">
        <v>155.5</v>
      </c>
      <c r="I174" s="474">
        <v>59.68</v>
      </c>
      <c r="J174" s="467">
        <f t="shared" si="8"/>
        <v>9280</v>
      </c>
    </row>
    <row r="175" spans="1:10" ht="33" x14ac:dyDescent="0.2">
      <c r="A175" s="423">
        <v>168</v>
      </c>
      <c r="B175" s="470" t="s">
        <v>373</v>
      </c>
      <c r="C175" s="471" t="s">
        <v>374</v>
      </c>
      <c r="D175" s="472" t="s">
        <v>47</v>
      </c>
      <c r="E175" s="465"/>
      <c r="F175" s="466"/>
      <c r="G175" s="467">
        <f t="shared" si="9"/>
        <v>0</v>
      </c>
      <c r="H175" s="473">
        <v>0.19500000000000001</v>
      </c>
      <c r="I175" s="474">
        <v>54480.61</v>
      </c>
      <c r="J175" s="467">
        <f t="shared" si="8"/>
        <v>10624</v>
      </c>
    </row>
    <row r="176" spans="1:10" x14ac:dyDescent="0.2">
      <c r="A176" s="423">
        <v>169</v>
      </c>
      <c r="B176" s="470" t="s">
        <v>669</v>
      </c>
      <c r="C176" s="471" t="s">
        <v>1025</v>
      </c>
      <c r="D176" s="472" t="s">
        <v>143</v>
      </c>
      <c r="E176" s="465"/>
      <c r="F176" s="466"/>
      <c r="G176" s="467">
        <f t="shared" si="9"/>
        <v>0</v>
      </c>
      <c r="H176" s="473">
        <v>3.5700000000000003E-2</v>
      </c>
      <c r="I176" s="474">
        <v>502.84</v>
      </c>
      <c r="J176" s="467">
        <f t="shared" si="8"/>
        <v>18</v>
      </c>
    </row>
    <row r="177" spans="1:10" ht="49.5" x14ac:dyDescent="0.2">
      <c r="A177" s="423">
        <v>170</v>
      </c>
      <c r="B177" s="470" t="s">
        <v>670</v>
      </c>
      <c r="C177" s="471" t="s">
        <v>671</v>
      </c>
      <c r="D177" s="472" t="s">
        <v>47</v>
      </c>
      <c r="E177" s="465"/>
      <c r="F177" s="466"/>
      <c r="G177" s="467">
        <f t="shared" si="9"/>
        <v>0</v>
      </c>
      <c r="H177" s="473">
        <v>0.56399999999999995</v>
      </c>
      <c r="I177" s="474">
        <v>63799.519999999997</v>
      </c>
      <c r="J177" s="467">
        <f t="shared" si="8"/>
        <v>35983</v>
      </c>
    </row>
    <row r="178" spans="1:10" ht="66" x14ac:dyDescent="0.2">
      <c r="A178" s="423">
        <v>171</v>
      </c>
      <c r="B178" s="470" t="s">
        <v>672</v>
      </c>
      <c r="C178" s="471" t="s">
        <v>1026</v>
      </c>
      <c r="D178" s="472" t="s">
        <v>47</v>
      </c>
      <c r="E178" s="465"/>
      <c r="F178" s="466"/>
      <c r="G178" s="467">
        <f t="shared" si="9"/>
        <v>0</v>
      </c>
      <c r="H178" s="473">
        <v>0.112</v>
      </c>
      <c r="I178" s="474">
        <v>63799.519999999997</v>
      </c>
      <c r="J178" s="467">
        <f t="shared" si="8"/>
        <v>7146</v>
      </c>
    </row>
    <row r="179" spans="1:10" x14ac:dyDescent="0.2">
      <c r="A179" s="423">
        <v>172</v>
      </c>
      <c r="B179" s="470" t="s">
        <v>673</v>
      </c>
      <c r="C179" s="471" t="s">
        <v>1027</v>
      </c>
      <c r="D179" s="472" t="s">
        <v>47</v>
      </c>
      <c r="E179" s="465"/>
      <c r="F179" s="466"/>
      <c r="G179" s="467">
        <f t="shared" si="9"/>
        <v>0</v>
      </c>
      <c r="H179" s="473">
        <v>8.0299999999999996E-2</v>
      </c>
      <c r="I179" s="474">
        <v>31009.88</v>
      </c>
      <c r="J179" s="467">
        <f t="shared" si="8"/>
        <v>2490</v>
      </c>
    </row>
    <row r="180" spans="1:10" x14ac:dyDescent="0.2">
      <c r="A180" s="423">
        <v>173</v>
      </c>
      <c r="B180" s="470" t="s">
        <v>375</v>
      </c>
      <c r="C180" s="471" t="s">
        <v>376</v>
      </c>
      <c r="D180" s="472" t="s">
        <v>177</v>
      </c>
      <c r="E180" s="465"/>
      <c r="F180" s="466"/>
      <c r="G180" s="467">
        <f t="shared" si="9"/>
        <v>0</v>
      </c>
      <c r="H180" s="473">
        <v>0.9</v>
      </c>
      <c r="I180" s="474">
        <v>1758.96</v>
      </c>
      <c r="J180" s="467">
        <f t="shared" si="8"/>
        <v>1583</v>
      </c>
    </row>
    <row r="181" spans="1:10" x14ac:dyDescent="0.2">
      <c r="A181" s="423">
        <v>174</v>
      </c>
      <c r="B181" s="470" t="s">
        <v>674</v>
      </c>
      <c r="C181" s="471" t="s">
        <v>675</v>
      </c>
      <c r="D181" s="472" t="s">
        <v>152</v>
      </c>
      <c r="E181" s="465"/>
      <c r="F181" s="466"/>
      <c r="G181" s="467">
        <f t="shared" si="9"/>
        <v>0</v>
      </c>
      <c r="H181" s="473">
        <v>7</v>
      </c>
      <c r="I181" s="474">
        <v>17.600000000000001</v>
      </c>
      <c r="J181" s="467">
        <f t="shared" si="8"/>
        <v>123</v>
      </c>
    </row>
    <row r="182" spans="1:10" ht="33" x14ac:dyDescent="0.2">
      <c r="A182" s="423">
        <v>175</v>
      </c>
      <c r="B182" s="470" t="s">
        <v>676</v>
      </c>
      <c r="C182" s="471" t="s">
        <v>677</v>
      </c>
      <c r="D182" s="472" t="s">
        <v>48</v>
      </c>
      <c r="E182" s="465"/>
      <c r="F182" s="466"/>
      <c r="G182" s="467">
        <f t="shared" si="9"/>
        <v>0</v>
      </c>
      <c r="H182" s="473">
        <v>1.0048999999999999</v>
      </c>
      <c r="I182" s="474">
        <v>5756.6</v>
      </c>
      <c r="J182" s="467">
        <f t="shared" si="8"/>
        <v>5785</v>
      </c>
    </row>
    <row r="183" spans="1:10" x14ac:dyDescent="0.2">
      <c r="A183" s="423">
        <v>176</v>
      </c>
      <c r="B183" s="470" t="s">
        <v>377</v>
      </c>
      <c r="C183" s="471" t="s">
        <v>378</v>
      </c>
      <c r="D183" s="472" t="s">
        <v>48</v>
      </c>
      <c r="E183" s="465"/>
      <c r="F183" s="466"/>
      <c r="G183" s="467">
        <f t="shared" si="9"/>
        <v>0</v>
      </c>
      <c r="H183" s="473">
        <v>8.0000000000000004E-4</v>
      </c>
      <c r="I183" s="474">
        <v>4773.21</v>
      </c>
      <c r="J183" s="467">
        <f t="shared" si="8"/>
        <v>4</v>
      </c>
    </row>
    <row r="184" spans="1:10" x14ac:dyDescent="0.2">
      <c r="A184" s="423">
        <v>177</v>
      </c>
      <c r="B184" s="470" t="s">
        <v>678</v>
      </c>
      <c r="C184" s="471" t="s">
        <v>679</v>
      </c>
      <c r="D184" s="472" t="s">
        <v>48</v>
      </c>
      <c r="E184" s="465"/>
      <c r="F184" s="466"/>
      <c r="G184" s="467">
        <f t="shared" si="9"/>
        <v>0</v>
      </c>
      <c r="H184" s="473">
        <v>5.4000000000000003E-3</v>
      </c>
      <c r="I184" s="474">
        <v>3628.61</v>
      </c>
      <c r="J184" s="467">
        <f t="shared" si="8"/>
        <v>20</v>
      </c>
    </row>
    <row r="185" spans="1:10" ht="33" x14ac:dyDescent="0.2">
      <c r="A185" s="423">
        <v>178</v>
      </c>
      <c r="B185" s="470" t="s">
        <v>680</v>
      </c>
      <c r="C185" s="471" t="s">
        <v>681</v>
      </c>
      <c r="D185" s="472" t="s">
        <v>48</v>
      </c>
      <c r="E185" s="465"/>
      <c r="F185" s="466"/>
      <c r="G185" s="467">
        <f t="shared" si="9"/>
        <v>0</v>
      </c>
      <c r="H185" s="473">
        <v>5.9999999999999995E-4</v>
      </c>
      <c r="I185" s="474">
        <v>4028.78</v>
      </c>
      <c r="J185" s="467">
        <f t="shared" si="8"/>
        <v>2</v>
      </c>
    </row>
    <row r="186" spans="1:10" x14ac:dyDescent="0.2">
      <c r="A186" s="423">
        <v>179</v>
      </c>
      <c r="B186" s="470" t="s">
        <v>379</v>
      </c>
      <c r="C186" s="471" t="s">
        <v>380</v>
      </c>
      <c r="D186" s="472" t="s">
        <v>47</v>
      </c>
      <c r="E186" s="465"/>
      <c r="F186" s="466"/>
      <c r="G186" s="467">
        <f t="shared" si="9"/>
        <v>0</v>
      </c>
      <c r="H186" s="473">
        <v>2.9999999999999997E-4</v>
      </c>
      <c r="I186" s="474">
        <v>4585.87</v>
      </c>
      <c r="J186" s="467">
        <f t="shared" si="8"/>
        <v>1</v>
      </c>
    </row>
    <row r="187" spans="1:10" ht="33" x14ac:dyDescent="0.2">
      <c r="A187" s="423">
        <v>180</v>
      </c>
      <c r="B187" s="470" t="s">
        <v>682</v>
      </c>
      <c r="C187" s="471" t="s">
        <v>1028</v>
      </c>
      <c r="D187" s="472" t="s">
        <v>48</v>
      </c>
      <c r="E187" s="465"/>
      <c r="F187" s="466"/>
      <c r="G187" s="467">
        <f t="shared" si="9"/>
        <v>0</v>
      </c>
      <c r="H187" s="473">
        <v>0.39</v>
      </c>
      <c r="I187" s="474">
        <v>1957.29</v>
      </c>
      <c r="J187" s="467">
        <f t="shared" si="8"/>
        <v>763</v>
      </c>
    </row>
    <row r="188" spans="1:10" ht="33" x14ac:dyDescent="0.2">
      <c r="A188" s="423">
        <v>181</v>
      </c>
      <c r="B188" s="470" t="s">
        <v>683</v>
      </c>
      <c r="C188" s="471" t="s">
        <v>684</v>
      </c>
      <c r="D188" s="472" t="s">
        <v>48</v>
      </c>
      <c r="E188" s="465"/>
      <c r="F188" s="466"/>
      <c r="G188" s="467">
        <f t="shared" si="9"/>
        <v>0</v>
      </c>
      <c r="H188" s="473">
        <v>0.35099999999999998</v>
      </c>
      <c r="I188" s="474">
        <v>2249.64</v>
      </c>
      <c r="J188" s="467">
        <f t="shared" si="8"/>
        <v>790</v>
      </c>
    </row>
    <row r="189" spans="1:10" ht="33" x14ac:dyDescent="0.2">
      <c r="A189" s="423">
        <v>182</v>
      </c>
      <c r="B189" s="470" t="s">
        <v>571</v>
      </c>
      <c r="C189" s="471" t="s">
        <v>685</v>
      </c>
      <c r="D189" s="472" t="s">
        <v>48</v>
      </c>
      <c r="E189" s="465"/>
      <c r="F189" s="466"/>
      <c r="G189" s="467">
        <f t="shared" si="9"/>
        <v>0</v>
      </c>
      <c r="H189" s="473">
        <v>3.9</v>
      </c>
      <c r="I189" s="474">
        <v>1926.95</v>
      </c>
      <c r="J189" s="467">
        <f t="shared" si="8"/>
        <v>7515</v>
      </c>
    </row>
    <row r="190" spans="1:10" x14ac:dyDescent="0.2">
      <c r="A190" s="423">
        <v>183</v>
      </c>
      <c r="B190" s="470" t="s">
        <v>200</v>
      </c>
      <c r="C190" s="471" t="s">
        <v>686</v>
      </c>
      <c r="D190" s="472" t="s">
        <v>48</v>
      </c>
      <c r="E190" s="465"/>
      <c r="F190" s="466"/>
      <c r="G190" s="467">
        <f t="shared" si="9"/>
        <v>0</v>
      </c>
      <c r="H190" s="473">
        <v>0.114</v>
      </c>
      <c r="I190" s="474">
        <v>174</v>
      </c>
      <c r="J190" s="467">
        <f t="shared" si="8"/>
        <v>20</v>
      </c>
    </row>
    <row r="191" spans="1:10" x14ac:dyDescent="0.2">
      <c r="A191" s="423">
        <v>184</v>
      </c>
      <c r="B191" s="470" t="s">
        <v>572</v>
      </c>
      <c r="C191" s="471" t="s">
        <v>687</v>
      </c>
      <c r="D191" s="472" t="s">
        <v>48</v>
      </c>
      <c r="E191" s="465"/>
      <c r="F191" s="466"/>
      <c r="G191" s="467">
        <f t="shared" si="9"/>
        <v>0</v>
      </c>
      <c r="H191" s="473">
        <v>21.6</v>
      </c>
      <c r="I191" s="474">
        <v>174</v>
      </c>
      <c r="J191" s="467">
        <f t="shared" si="8"/>
        <v>3758</v>
      </c>
    </row>
    <row r="192" spans="1:10" x14ac:dyDescent="0.2">
      <c r="A192" s="423">
        <v>185</v>
      </c>
      <c r="B192" s="470" t="s">
        <v>201</v>
      </c>
      <c r="C192" s="471" t="s">
        <v>1029</v>
      </c>
      <c r="D192" s="472" t="s">
        <v>48</v>
      </c>
      <c r="E192" s="465"/>
      <c r="F192" s="466"/>
      <c r="G192" s="467">
        <f t="shared" si="9"/>
        <v>0</v>
      </c>
      <c r="H192" s="473">
        <v>233.85849999999999</v>
      </c>
      <c r="I192" s="474">
        <v>26.61</v>
      </c>
      <c r="J192" s="467">
        <f t="shared" si="8"/>
        <v>6223</v>
      </c>
    </row>
    <row r="193" spans="1:10" x14ac:dyDescent="0.2">
      <c r="A193" s="423">
        <v>186</v>
      </c>
      <c r="B193" s="470" t="s">
        <v>573</v>
      </c>
      <c r="C193" s="471" t="s">
        <v>1030</v>
      </c>
      <c r="D193" s="472" t="s">
        <v>48</v>
      </c>
      <c r="E193" s="465"/>
      <c r="F193" s="466"/>
      <c r="G193" s="467">
        <f t="shared" si="9"/>
        <v>0</v>
      </c>
      <c r="H193" s="473">
        <v>10.8446</v>
      </c>
      <c r="I193" s="474">
        <v>26.61</v>
      </c>
      <c r="J193" s="467">
        <f t="shared" si="8"/>
        <v>289</v>
      </c>
    </row>
    <row r="194" spans="1:10" x14ac:dyDescent="0.2">
      <c r="A194" s="423">
        <v>187</v>
      </c>
      <c r="B194" s="470" t="s">
        <v>688</v>
      </c>
      <c r="C194" s="471" t="s">
        <v>689</v>
      </c>
      <c r="D194" s="472" t="s">
        <v>48</v>
      </c>
      <c r="E194" s="465"/>
      <c r="F194" s="466"/>
      <c r="G194" s="467">
        <f t="shared" si="9"/>
        <v>0</v>
      </c>
      <c r="H194" s="473">
        <v>0.42899999999999999</v>
      </c>
      <c r="I194" s="474">
        <v>2006.73</v>
      </c>
      <c r="J194" s="467">
        <f t="shared" si="8"/>
        <v>861</v>
      </c>
    </row>
    <row r="195" spans="1:10" ht="33" x14ac:dyDescent="0.2">
      <c r="A195" s="423">
        <v>188</v>
      </c>
      <c r="B195" s="470" t="s">
        <v>381</v>
      </c>
      <c r="C195" s="471" t="s">
        <v>382</v>
      </c>
      <c r="D195" s="472" t="s">
        <v>47</v>
      </c>
      <c r="E195" s="465"/>
      <c r="F195" s="466"/>
      <c r="G195" s="467">
        <f t="shared" si="9"/>
        <v>0</v>
      </c>
      <c r="H195" s="473">
        <v>1.6899999999999998E-2</v>
      </c>
      <c r="I195" s="474">
        <v>428354.7</v>
      </c>
      <c r="J195" s="467">
        <f t="shared" si="8"/>
        <v>7239</v>
      </c>
    </row>
    <row r="196" spans="1:10" x14ac:dyDescent="0.2">
      <c r="A196" s="423">
        <v>189</v>
      </c>
      <c r="B196" s="470" t="s">
        <v>927</v>
      </c>
      <c r="C196" s="471" t="s">
        <v>928</v>
      </c>
      <c r="D196" s="472" t="s">
        <v>152</v>
      </c>
      <c r="E196" s="465"/>
      <c r="F196" s="466"/>
      <c r="G196" s="467">
        <f t="shared" si="9"/>
        <v>0</v>
      </c>
      <c r="H196" s="473">
        <v>0.09</v>
      </c>
      <c r="I196" s="474">
        <v>35.44</v>
      </c>
      <c r="J196" s="467">
        <f t="shared" si="8"/>
        <v>3</v>
      </c>
    </row>
    <row r="197" spans="1:10" ht="33" x14ac:dyDescent="0.2">
      <c r="A197" s="423">
        <v>190</v>
      </c>
      <c r="B197" s="470" t="s">
        <v>383</v>
      </c>
      <c r="C197" s="471" t="s">
        <v>384</v>
      </c>
      <c r="D197" s="472" t="s">
        <v>47</v>
      </c>
      <c r="E197" s="465"/>
      <c r="F197" s="466"/>
      <c r="G197" s="467">
        <f t="shared" si="9"/>
        <v>0</v>
      </c>
      <c r="H197" s="473">
        <v>1E-4</v>
      </c>
      <c r="I197" s="474">
        <v>292520.46999999997</v>
      </c>
      <c r="J197" s="467">
        <f t="shared" si="8"/>
        <v>29</v>
      </c>
    </row>
    <row r="198" spans="1:10" x14ac:dyDescent="0.2">
      <c r="A198" s="423">
        <v>191</v>
      </c>
      <c r="B198" s="470" t="s">
        <v>574</v>
      </c>
      <c r="C198" s="471" t="s">
        <v>690</v>
      </c>
      <c r="D198" s="472" t="s">
        <v>49</v>
      </c>
      <c r="E198" s="465"/>
      <c r="F198" s="466"/>
      <c r="G198" s="467">
        <f t="shared" si="9"/>
        <v>0</v>
      </c>
      <c r="H198" s="473">
        <v>3.3990999999999998</v>
      </c>
      <c r="I198" s="474">
        <v>165.9</v>
      </c>
      <c r="J198" s="467">
        <f t="shared" si="8"/>
        <v>564</v>
      </c>
    </row>
    <row r="199" spans="1:10" x14ac:dyDescent="0.2">
      <c r="A199" s="423">
        <v>192</v>
      </c>
      <c r="B199" s="470" t="s">
        <v>385</v>
      </c>
      <c r="C199" s="471" t="s">
        <v>386</v>
      </c>
      <c r="D199" s="472" t="s">
        <v>49</v>
      </c>
      <c r="E199" s="465"/>
      <c r="F199" s="466"/>
      <c r="G199" s="467">
        <f t="shared" si="9"/>
        <v>0</v>
      </c>
      <c r="H199" s="473">
        <v>9.5999999999999992E-3</v>
      </c>
      <c r="I199" s="474">
        <v>702.31</v>
      </c>
      <c r="J199" s="467">
        <f t="shared" si="8"/>
        <v>7</v>
      </c>
    </row>
    <row r="200" spans="1:10" x14ac:dyDescent="0.2">
      <c r="A200" s="423">
        <v>193</v>
      </c>
      <c r="B200" s="470" t="s">
        <v>387</v>
      </c>
      <c r="C200" s="471" t="s">
        <v>388</v>
      </c>
      <c r="D200" s="472" t="s">
        <v>49</v>
      </c>
      <c r="E200" s="465"/>
      <c r="F200" s="466"/>
      <c r="G200" s="467">
        <f t="shared" si="9"/>
        <v>0</v>
      </c>
      <c r="H200" s="473">
        <v>4.5599999999999996</v>
      </c>
      <c r="I200" s="474">
        <v>447.64</v>
      </c>
      <c r="J200" s="467">
        <f t="shared" si="8"/>
        <v>2041</v>
      </c>
    </row>
    <row r="201" spans="1:10" x14ac:dyDescent="0.2">
      <c r="A201" s="423">
        <v>194</v>
      </c>
      <c r="B201" s="470" t="s">
        <v>389</v>
      </c>
      <c r="C201" s="471" t="s">
        <v>390</v>
      </c>
      <c r="D201" s="472" t="s">
        <v>49</v>
      </c>
      <c r="E201" s="465"/>
      <c r="F201" s="466"/>
      <c r="G201" s="467">
        <f t="shared" si="9"/>
        <v>0</v>
      </c>
      <c r="H201" s="473">
        <v>38.157499999999999</v>
      </c>
      <c r="I201" s="474">
        <v>395.52</v>
      </c>
      <c r="J201" s="467">
        <f t="shared" si="8"/>
        <v>15092</v>
      </c>
    </row>
    <row r="202" spans="1:10" ht="33" x14ac:dyDescent="0.2">
      <c r="A202" s="423">
        <v>195</v>
      </c>
      <c r="B202" s="470" t="s">
        <v>391</v>
      </c>
      <c r="C202" s="471" t="s">
        <v>392</v>
      </c>
      <c r="D202" s="472" t="s">
        <v>49</v>
      </c>
      <c r="E202" s="465"/>
      <c r="F202" s="466"/>
      <c r="G202" s="467">
        <f t="shared" si="9"/>
        <v>0</v>
      </c>
      <c r="H202" s="473">
        <v>9.5999999999999992E-3</v>
      </c>
      <c r="I202" s="474">
        <v>671.87</v>
      </c>
      <c r="J202" s="467">
        <f t="shared" ref="J202:J265" si="10">H202*I202</f>
        <v>6</v>
      </c>
    </row>
    <row r="203" spans="1:10" x14ac:dyDescent="0.2">
      <c r="A203" s="423">
        <v>196</v>
      </c>
      <c r="B203" s="470" t="s">
        <v>393</v>
      </c>
      <c r="C203" s="471" t="s">
        <v>394</v>
      </c>
      <c r="D203" s="472" t="s">
        <v>49</v>
      </c>
      <c r="E203" s="465"/>
      <c r="F203" s="466"/>
      <c r="G203" s="467">
        <f t="shared" si="9"/>
        <v>0</v>
      </c>
      <c r="H203" s="473">
        <v>1.7676000000000001</v>
      </c>
      <c r="I203" s="474">
        <v>98.02</v>
      </c>
      <c r="J203" s="467">
        <f t="shared" si="10"/>
        <v>173</v>
      </c>
    </row>
    <row r="204" spans="1:10" x14ac:dyDescent="0.2">
      <c r="A204" s="423">
        <v>197</v>
      </c>
      <c r="B204" s="470" t="s">
        <v>395</v>
      </c>
      <c r="C204" s="471" t="s">
        <v>396</v>
      </c>
      <c r="D204" s="472" t="s">
        <v>49</v>
      </c>
      <c r="E204" s="465"/>
      <c r="F204" s="466"/>
      <c r="G204" s="467">
        <f t="shared" si="9"/>
        <v>0</v>
      </c>
      <c r="H204" s="473">
        <v>0.08</v>
      </c>
      <c r="I204" s="474">
        <v>101.16</v>
      </c>
      <c r="J204" s="467">
        <f t="shared" si="10"/>
        <v>8</v>
      </c>
    </row>
    <row r="205" spans="1:10" x14ac:dyDescent="0.2">
      <c r="A205" s="423">
        <v>198</v>
      </c>
      <c r="B205" s="470" t="s">
        <v>691</v>
      </c>
      <c r="C205" s="471" t="s">
        <v>692</v>
      </c>
      <c r="D205" s="472" t="s">
        <v>152</v>
      </c>
      <c r="E205" s="465"/>
      <c r="F205" s="466"/>
      <c r="G205" s="467">
        <f t="shared" si="9"/>
        <v>0</v>
      </c>
      <c r="H205" s="473">
        <v>7</v>
      </c>
      <c r="I205" s="474">
        <v>27.2</v>
      </c>
      <c r="J205" s="467">
        <f t="shared" si="10"/>
        <v>190</v>
      </c>
    </row>
    <row r="206" spans="1:10" ht="49.5" x14ac:dyDescent="0.2">
      <c r="A206" s="423">
        <v>199</v>
      </c>
      <c r="B206" s="470" t="s">
        <v>203</v>
      </c>
      <c r="C206" s="471" t="s">
        <v>693</v>
      </c>
      <c r="D206" s="472" t="s">
        <v>204</v>
      </c>
      <c r="E206" s="465"/>
      <c r="F206" s="466"/>
      <c r="G206" s="467">
        <f t="shared" si="9"/>
        <v>0</v>
      </c>
      <c r="H206" s="473">
        <v>0.67559999999999998</v>
      </c>
      <c r="I206" s="474">
        <v>239.93</v>
      </c>
      <c r="J206" s="467">
        <f t="shared" si="10"/>
        <v>162</v>
      </c>
    </row>
    <row r="207" spans="1:10" ht="49.5" x14ac:dyDescent="0.2">
      <c r="A207" s="423">
        <v>200</v>
      </c>
      <c r="B207" s="470" t="s">
        <v>203</v>
      </c>
      <c r="C207" s="471" t="s">
        <v>887</v>
      </c>
      <c r="D207" s="472" t="s">
        <v>204</v>
      </c>
      <c r="E207" s="465"/>
      <c r="F207" s="466"/>
      <c r="G207" s="467">
        <f t="shared" ref="G207:G270" si="11">E207*F207</f>
        <v>0</v>
      </c>
      <c r="H207" s="473">
        <v>7.3000000000000001E-3</v>
      </c>
      <c r="I207" s="474">
        <v>239.93</v>
      </c>
      <c r="J207" s="467">
        <f t="shared" si="10"/>
        <v>2</v>
      </c>
    </row>
    <row r="208" spans="1:10" ht="49.5" x14ac:dyDescent="0.2">
      <c r="A208" s="423">
        <v>201</v>
      </c>
      <c r="B208" s="470" t="s">
        <v>203</v>
      </c>
      <c r="C208" s="471" t="s">
        <v>693</v>
      </c>
      <c r="D208" s="472" t="s">
        <v>204</v>
      </c>
      <c r="E208" s="465"/>
      <c r="F208" s="466"/>
      <c r="G208" s="467">
        <f t="shared" si="11"/>
        <v>0</v>
      </c>
      <c r="H208" s="473">
        <v>2.3E-2</v>
      </c>
      <c r="I208" s="474">
        <v>224.38</v>
      </c>
      <c r="J208" s="467">
        <f t="shared" si="10"/>
        <v>5</v>
      </c>
    </row>
    <row r="209" spans="1:10" x14ac:dyDescent="0.2">
      <c r="A209" s="423">
        <v>202</v>
      </c>
      <c r="B209" s="470" t="s">
        <v>397</v>
      </c>
      <c r="C209" s="471" t="s">
        <v>398</v>
      </c>
      <c r="D209" s="472" t="s">
        <v>152</v>
      </c>
      <c r="E209" s="465"/>
      <c r="F209" s="466"/>
      <c r="G209" s="467">
        <f t="shared" si="11"/>
        <v>0</v>
      </c>
      <c r="H209" s="473">
        <v>9</v>
      </c>
      <c r="I209" s="474">
        <v>3.63</v>
      </c>
      <c r="J209" s="467">
        <f t="shared" si="10"/>
        <v>33</v>
      </c>
    </row>
    <row r="210" spans="1:10" x14ac:dyDescent="0.2">
      <c r="A210" s="423">
        <v>203</v>
      </c>
      <c r="B210" s="470" t="s">
        <v>399</v>
      </c>
      <c r="C210" s="471" t="s">
        <v>400</v>
      </c>
      <c r="D210" s="472" t="s">
        <v>191</v>
      </c>
      <c r="E210" s="465"/>
      <c r="F210" s="466"/>
      <c r="G210" s="467">
        <f t="shared" si="11"/>
        <v>0</v>
      </c>
      <c r="H210" s="473">
        <v>0.13619999999999999</v>
      </c>
      <c r="I210" s="474">
        <v>2792.44</v>
      </c>
      <c r="J210" s="467">
        <f t="shared" si="10"/>
        <v>380</v>
      </c>
    </row>
    <row r="211" spans="1:10" x14ac:dyDescent="0.2">
      <c r="A211" s="423">
        <v>204</v>
      </c>
      <c r="B211" s="470" t="s">
        <v>205</v>
      </c>
      <c r="C211" s="471" t="s">
        <v>206</v>
      </c>
      <c r="D211" s="472" t="s">
        <v>152</v>
      </c>
      <c r="E211" s="465"/>
      <c r="F211" s="466"/>
      <c r="G211" s="467">
        <f t="shared" si="11"/>
        <v>0</v>
      </c>
      <c r="H211" s="473">
        <v>431.7</v>
      </c>
      <c r="I211" s="474">
        <v>180</v>
      </c>
      <c r="J211" s="467">
        <f t="shared" si="10"/>
        <v>77706</v>
      </c>
    </row>
    <row r="212" spans="1:10" x14ac:dyDescent="0.2">
      <c r="A212" s="423">
        <v>205</v>
      </c>
      <c r="B212" s="470" t="s">
        <v>401</v>
      </c>
      <c r="C212" s="471" t="s">
        <v>402</v>
      </c>
      <c r="D212" s="472" t="s">
        <v>152</v>
      </c>
      <c r="E212" s="465"/>
      <c r="F212" s="466"/>
      <c r="G212" s="467">
        <f t="shared" si="11"/>
        <v>0</v>
      </c>
      <c r="H212" s="473">
        <v>36</v>
      </c>
      <c r="I212" s="474">
        <v>32.159999999999997</v>
      </c>
      <c r="J212" s="467">
        <f t="shared" si="10"/>
        <v>1158</v>
      </c>
    </row>
    <row r="213" spans="1:10" ht="33" x14ac:dyDescent="0.2">
      <c r="A213" s="423">
        <v>206</v>
      </c>
      <c r="B213" s="470" t="s">
        <v>403</v>
      </c>
      <c r="C213" s="471" t="s">
        <v>404</v>
      </c>
      <c r="D213" s="472" t="s">
        <v>152</v>
      </c>
      <c r="E213" s="465"/>
      <c r="F213" s="466"/>
      <c r="G213" s="467">
        <f t="shared" si="11"/>
        <v>0</v>
      </c>
      <c r="H213" s="473">
        <v>480</v>
      </c>
      <c r="I213" s="474">
        <v>145.43</v>
      </c>
      <c r="J213" s="467">
        <f t="shared" si="10"/>
        <v>69806</v>
      </c>
    </row>
    <row r="214" spans="1:10" x14ac:dyDescent="0.2">
      <c r="A214" s="423">
        <v>207</v>
      </c>
      <c r="B214" s="470" t="s">
        <v>405</v>
      </c>
      <c r="C214" s="471" t="s">
        <v>406</v>
      </c>
      <c r="D214" s="472" t="s">
        <v>152</v>
      </c>
      <c r="E214" s="465"/>
      <c r="F214" s="466"/>
      <c r="G214" s="467">
        <f t="shared" si="11"/>
        <v>0</v>
      </c>
      <c r="H214" s="473">
        <v>4</v>
      </c>
      <c r="I214" s="474">
        <v>19.09</v>
      </c>
      <c r="J214" s="467">
        <f t="shared" si="10"/>
        <v>76</v>
      </c>
    </row>
    <row r="215" spans="1:10" x14ac:dyDescent="0.2">
      <c r="A215" s="423">
        <v>208</v>
      </c>
      <c r="B215" s="470" t="s">
        <v>407</v>
      </c>
      <c r="C215" s="471" t="s">
        <v>408</v>
      </c>
      <c r="D215" s="472" t="s">
        <v>177</v>
      </c>
      <c r="E215" s="465"/>
      <c r="F215" s="466"/>
      <c r="G215" s="467">
        <f t="shared" si="11"/>
        <v>0</v>
      </c>
      <c r="H215" s="473">
        <v>0.32</v>
      </c>
      <c r="I215" s="474">
        <v>48.36</v>
      </c>
      <c r="J215" s="467">
        <f t="shared" si="10"/>
        <v>15</v>
      </c>
    </row>
    <row r="216" spans="1:10" x14ac:dyDescent="0.2">
      <c r="A216" s="423">
        <v>209</v>
      </c>
      <c r="B216" s="470" t="s">
        <v>409</v>
      </c>
      <c r="C216" s="471" t="s">
        <v>410</v>
      </c>
      <c r="D216" s="472" t="s">
        <v>152</v>
      </c>
      <c r="E216" s="465"/>
      <c r="F216" s="466"/>
      <c r="G216" s="467">
        <f t="shared" si="11"/>
        <v>0</v>
      </c>
      <c r="H216" s="473">
        <v>10</v>
      </c>
      <c r="I216" s="474">
        <v>2.87</v>
      </c>
      <c r="J216" s="467">
        <f t="shared" si="10"/>
        <v>29</v>
      </c>
    </row>
    <row r="217" spans="1:10" x14ac:dyDescent="0.2">
      <c r="A217" s="423">
        <v>210</v>
      </c>
      <c r="B217" s="470" t="s">
        <v>411</v>
      </c>
      <c r="C217" s="471" t="s">
        <v>412</v>
      </c>
      <c r="D217" s="472" t="s">
        <v>152</v>
      </c>
      <c r="E217" s="465"/>
      <c r="F217" s="466"/>
      <c r="G217" s="467">
        <f t="shared" si="11"/>
        <v>0</v>
      </c>
      <c r="H217" s="473">
        <v>45</v>
      </c>
      <c r="I217" s="474">
        <v>6.1</v>
      </c>
      <c r="J217" s="467">
        <f t="shared" si="10"/>
        <v>275</v>
      </c>
    </row>
    <row r="218" spans="1:10" x14ac:dyDescent="0.2">
      <c r="A218" s="423">
        <v>211</v>
      </c>
      <c r="B218" s="470" t="s">
        <v>413</v>
      </c>
      <c r="C218" s="471" t="s">
        <v>414</v>
      </c>
      <c r="D218" s="472" t="s">
        <v>152</v>
      </c>
      <c r="E218" s="465"/>
      <c r="F218" s="466"/>
      <c r="G218" s="467">
        <f t="shared" si="11"/>
        <v>0</v>
      </c>
      <c r="H218" s="473">
        <v>1.98</v>
      </c>
      <c r="I218" s="474">
        <v>246.34</v>
      </c>
      <c r="J218" s="467">
        <f t="shared" si="10"/>
        <v>488</v>
      </c>
    </row>
    <row r="219" spans="1:10" ht="33" x14ac:dyDescent="0.2">
      <c r="A219" s="423">
        <v>212</v>
      </c>
      <c r="B219" s="470" t="s">
        <v>415</v>
      </c>
      <c r="C219" s="471" t="s">
        <v>416</v>
      </c>
      <c r="D219" s="472" t="s">
        <v>417</v>
      </c>
      <c r="E219" s="465"/>
      <c r="F219" s="466"/>
      <c r="G219" s="467">
        <f t="shared" si="11"/>
        <v>0</v>
      </c>
      <c r="H219" s="473">
        <v>1.4794</v>
      </c>
      <c r="I219" s="474">
        <v>107.01</v>
      </c>
      <c r="J219" s="467">
        <f t="shared" si="10"/>
        <v>158</v>
      </c>
    </row>
    <row r="220" spans="1:10" x14ac:dyDescent="0.2">
      <c r="A220" s="423">
        <v>213</v>
      </c>
      <c r="B220" s="470" t="s">
        <v>418</v>
      </c>
      <c r="C220" s="471" t="s">
        <v>419</v>
      </c>
      <c r="D220" s="472" t="s">
        <v>191</v>
      </c>
      <c r="E220" s="465"/>
      <c r="F220" s="466"/>
      <c r="G220" s="467">
        <f t="shared" si="11"/>
        <v>0</v>
      </c>
      <c r="H220" s="473">
        <v>0.108</v>
      </c>
      <c r="I220" s="474">
        <v>17955.509999999998</v>
      </c>
      <c r="J220" s="467">
        <f t="shared" si="10"/>
        <v>1939</v>
      </c>
    </row>
    <row r="221" spans="1:10" x14ac:dyDescent="0.2">
      <c r="A221" s="423">
        <v>214</v>
      </c>
      <c r="B221" s="470" t="s">
        <v>420</v>
      </c>
      <c r="C221" s="471" t="s">
        <v>421</v>
      </c>
      <c r="D221" s="472" t="s">
        <v>152</v>
      </c>
      <c r="E221" s="465"/>
      <c r="F221" s="466"/>
      <c r="G221" s="467">
        <f t="shared" si="11"/>
        <v>0</v>
      </c>
      <c r="H221" s="473">
        <v>64.5</v>
      </c>
      <c r="I221" s="474">
        <v>26.26</v>
      </c>
      <c r="J221" s="467">
        <f t="shared" si="10"/>
        <v>1694</v>
      </c>
    </row>
    <row r="222" spans="1:10" x14ac:dyDescent="0.2">
      <c r="A222" s="423">
        <v>215</v>
      </c>
      <c r="B222" s="470" t="s">
        <v>422</v>
      </c>
      <c r="C222" s="471" t="s">
        <v>423</v>
      </c>
      <c r="D222" s="472" t="s">
        <v>152</v>
      </c>
      <c r="E222" s="465"/>
      <c r="F222" s="466"/>
      <c r="G222" s="467">
        <f t="shared" si="11"/>
        <v>0</v>
      </c>
      <c r="H222" s="473">
        <v>102</v>
      </c>
      <c r="I222" s="474">
        <v>25.6</v>
      </c>
      <c r="J222" s="467">
        <f t="shared" si="10"/>
        <v>2611</v>
      </c>
    </row>
    <row r="223" spans="1:10" x14ac:dyDescent="0.2">
      <c r="A223" s="423">
        <v>216</v>
      </c>
      <c r="B223" s="470" t="s">
        <v>207</v>
      </c>
      <c r="C223" s="471" t="s">
        <v>208</v>
      </c>
      <c r="D223" s="472" t="s">
        <v>177</v>
      </c>
      <c r="E223" s="465"/>
      <c r="F223" s="466"/>
      <c r="G223" s="467">
        <f t="shared" si="11"/>
        <v>0</v>
      </c>
      <c r="H223" s="473">
        <v>591.91999999999996</v>
      </c>
      <c r="I223" s="474">
        <v>293.8</v>
      </c>
      <c r="J223" s="467">
        <f t="shared" si="10"/>
        <v>173906</v>
      </c>
    </row>
    <row r="224" spans="1:10" x14ac:dyDescent="0.2">
      <c r="A224" s="423">
        <v>217</v>
      </c>
      <c r="B224" s="470" t="s">
        <v>424</v>
      </c>
      <c r="C224" s="471" t="s">
        <v>425</v>
      </c>
      <c r="D224" s="472" t="s">
        <v>152</v>
      </c>
      <c r="E224" s="465"/>
      <c r="F224" s="466"/>
      <c r="G224" s="467">
        <f t="shared" si="11"/>
        <v>0</v>
      </c>
      <c r="H224" s="473">
        <v>440</v>
      </c>
      <c r="I224" s="474">
        <v>10.17</v>
      </c>
      <c r="J224" s="467">
        <f t="shared" si="10"/>
        <v>4475</v>
      </c>
    </row>
    <row r="225" spans="1:10" x14ac:dyDescent="0.2">
      <c r="A225" s="423">
        <v>218</v>
      </c>
      <c r="B225" s="470" t="s">
        <v>426</v>
      </c>
      <c r="C225" s="471" t="s">
        <v>427</v>
      </c>
      <c r="D225" s="472" t="s">
        <v>49</v>
      </c>
      <c r="E225" s="465"/>
      <c r="F225" s="466"/>
      <c r="G225" s="467">
        <f t="shared" si="11"/>
        <v>0</v>
      </c>
      <c r="H225" s="473">
        <v>2.72</v>
      </c>
      <c r="I225" s="474">
        <v>338.52</v>
      </c>
      <c r="J225" s="467">
        <f t="shared" si="10"/>
        <v>921</v>
      </c>
    </row>
    <row r="226" spans="1:10" x14ac:dyDescent="0.2">
      <c r="A226" s="423">
        <v>219</v>
      </c>
      <c r="B226" s="470" t="s">
        <v>428</v>
      </c>
      <c r="C226" s="471" t="s">
        <v>429</v>
      </c>
      <c r="D226" s="472" t="s">
        <v>191</v>
      </c>
      <c r="E226" s="465"/>
      <c r="F226" s="466"/>
      <c r="G226" s="467">
        <f t="shared" si="11"/>
        <v>0</v>
      </c>
      <c r="H226" s="473">
        <v>4.452</v>
      </c>
      <c r="I226" s="474">
        <v>277.06</v>
      </c>
      <c r="J226" s="467">
        <f t="shared" si="10"/>
        <v>1233</v>
      </c>
    </row>
    <row r="227" spans="1:10" x14ac:dyDescent="0.2">
      <c r="A227" s="423">
        <v>220</v>
      </c>
      <c r="B227" s="470" t="s">
        <v>430</v>
      </c>
      <c r="C227" s="471" t="s">
        <v>431</v>
      </c>
      <c r="D227" s="472" t="s">
        <v>191</v>
      </c>
      <c r="E227" s="465"/>
      <c r="F227" s="466"/>
      <c r="G227" s="467">
        <f t="shared" si="11"/>
        <v>0</v>
      </c>
      <c r="H227" s="473">
        <v>2.2200000000000002</v>
      </c>
      <c r="I227" s="474">
        <v>423.07</v>
      </c>
      <c r="J227" s="467">
        <f t="shared" si="10"/>
        <v>939</v>
      </c>
    </row>
    <row r="228" spans="1:10" x14ac:dyDescent="0.2">
      <c r="A228" s="423">
        <v>221</v>
      </c>
      <c r="B228" s="470" t="s">
        <v>694</v>
      </c>
      <c r="C228" s="471" t="s">
        <v>245</v>
      </c>
      <c r="D228" s="472" t="s">
        <v>152</v>
      </c>
      <c r="E228" s="465"/>
      <c r="F228" s="466"/>
      <c r="G228" s="467">
        <f t="shared" si="11"/>
        <v>0</v>
      </c>
      <c r="H228" s="473">
        <v>0.45</v>
      </c>
      <c r="I228" s="474">
        <v>54.21</v>
      </c>
      <c r="J228" s="467">
        <f t="shared" si="10"/>
        <v>24</v>
      </c>
    </row>
    <row r="229" spans="1:10" ht="18" customHeight="1" x14ac:dyDescent="0.2">
      <c r="A229" s="423">
        <v>222</v>
      </c>
      <c r="B229" s="470" t="s">
        <v>432</v>
      </c>
      <c r="C229" s="471" t="s">
        <v>433</v>
      </c>
      <c r="D229" s="472" t="s">
        <v>191</v>
      </c>
      <c r="E229" s="465"/>
      <c r="F229" s="466"/>
      <c r="G229" s="467">
        <f t="shared" si="11"/>
        <v>0</v>
      </c>
      <c r="H229" s="473">
        <v>0.02</v>
      </c>
      <c r="I229" s="474">
        <v>495.5</v>
      </c>
      <c r="J229" s="467">
        <f t="shared" si="10"/>
        <v>10</v>
      </c>
    </row>
    <row r="230" spans="1:10" ht="33" x14ac:dyDescent="0.2">
      <c r="A230" s="423">
        <v>223</v>
      </c>
      <c r="B230" s="470" t="s">
        <v>695</v>
      </c>
      <c r="C230" s="471" t="s">
        <v>696</v>
      </c>
      <c r="D230" s="472" t="s">
        <v>152</v>
      </c>
      <c r="E230" s="465"/>
      <c r="F230" s="466"/>
      <c r="G230" s="467">
        <f t="shared" si="11"/>
        <v>0</v>
      </c>
      <c r="H230" s="473">
        <v>0.34</v>
      </c>
      <c r="I230" s="474">
        <v>528.78</v>
      </c>
      <c r="J230" s="467">
        <f t="shared" si="10"/>
        <v>180</v>
      </c>
    </row>
    <row r="231" spans="1:10" ht="33" x14ac:dyDescent="0.2">
      <c r="A231" s="423">
        <v>224</v>
      </c>
      <c r="B231" s="470" t="s">
        <v>434</v>
      </c>
      <c r="C231" s="471" t="s">
        <v>435</v>
      </c>
      <c r="D231" s="472" t="s">
        <v>177</v>
      </c>
      <c r="E231" s="475">
        <v>2.4</v>
      </c>
      <c r="F231" s="474">
        <v>243.62</v>
      </c>
      <c r="G231" s="467">
        <f t="shared" si="11"/>
        <v>585</v>
      </c>
      <c r="H231" s="473" t="s">
        <v>1077</v>
      </c>
      <c r="I231" s="474">
        <v>0</v>
      </c>
      <c r="J231" s="467">
        <f t="shared" si="10"/>
        <v>0</v>
      </c>
    </row>
    <row r="232" spans="1:10" x14ac:dyDescent="0.2">
      <c r="A232" s="423">
        <v>225</v>
      </c>
      <c r="B232" s="470" t="s">
        <v>436</v>
      </c>
      <c r="C232" s="471" t="s">
        <v>437</v>
      </c>
      <c r="D232" s="472" t="s">
        <v>152</v>
      </c>
      <c r="E232" s="465"/>
      <c r="F232" s="466"/>
      <c r="G232" s="467">
        <f t="shared" si="11"/>
        <v>0</v>
      </c>
      <c r="H232" s="473">
        <v>45.88</v>
      </c>
      <c r="I232" s="474">
        <v>1.63</v>
      </c>
      <c r="J232" s="467">
        <f t="shared" si="10"/>
        <v>75</v>
      </c>
    </row>
    <row r="233" spans="1:10" x14ac:dyDescent="0.2">
      <c r="A233" s="423">
        <v>226</v>
      </c>
      <c r="B233" s="470" t="s">
        <v>438</v>
      </c>
      <c r="C233" s="471" t="s">
        <v>439</v>
      </c>
      <c r="D233" s="472" t="s">
        <v>177</v>
      </c>
      <c r="E233" s="465"/>
      <c r="F233" s="466"/>
      <c r="G233" s="467">
        <f t="shared" si="11"/>
        <v>0</v>
      </c>
      <c r="H233" s="473">
        <v>0.91800000000000004</v>
      </c>
      <c r="I233" s="474">
        <v>47.88</v>
      </c>
      <c r="J233" s="467">
        <f t="shared" si="10"/>
        <v>44</v>
      </c>
    </row>
    <row r="234" spans="1:10" x14ac:dyDescent="0.2">
      <c r="A234" s="423">
        <v>227</v>
      </c>
      <c r="B234" s="470" t="s">
        <v>440</v>
      </c>
      <c r="C234" s="471" t="s">
        <v>441</v>
      </c>
      <c r="D234" s="472" t="s">
        <v>49</v>
      </c>
      <c r="E234" s="465"/>
      <c r="F234" s="466"/>
      <c r="G234" s="467">
        <f t="shared" si="11"/>
        <v>0</v>
      </c>
      <c r="H234" s="473">
        <v>1.3</v>
      </c>
      <c r="I234" s="474">
        <v>256.23</v>
      </c>
      <c r="J234" s="467">
        <f t="shared" si="10"/>
        <v>333</v>
      </c>
    </row>
    <row r="235" spans="1:10" x14ac:dyDescent="0.2">
      <c r="A235" s="423">
        <v>228</v>
      </c>
      <c r="B235" s="470" t="s">
        <v>442</v>
      </c>
      <c r="C235" s="471" t="s">
        <v>443</v>
      </c>
      <c r="D235" s="472" t="s">
        <v>49</v>
      </c>
      <c r="E235" s="465"/>
      <c r="F235" s="466"/>
      <c r="G235" s="467">
        <f t="shared" si="11"/>
        <v>0</v>
      </c>
      <c r="H235" s="473">
        <v>28.8</v>
      </c>
      <c r="I235" s="474">
        <v>109.61</v>
      </c>
      <c r="J235" s="467">
        <f t="shared" si="10"/>
        <v>3157</v>
      </c>
    </row>
    <row r="236" spans="1:10" ht="33" x14ac:dyDescent="0.2">
      <c r="A236" s="423">
        <v>229</v>
      </c>
      <c r="B236" s="470" t="s">
        <v>444</v>
      </c>
      <c r="C236" s="471" t="s">
        <v>445</v>
      </c>
      <c r="D236" s="472" t="s">
        <v>47</v>
      </c>
      <c r="E236" s="465"/>
      <c r="F236" s="466"/>
      <c r="G236" s="467">
        <f t="shared" si="11"/>
        <v>0</v>
      </c>
      <c r="H236" s="473">
        <v>4.4000000000000003E-3</v>
      </c>
      <c r="I236" s="474">
        <v>209656.95</v>
      </c>
      <c r="J236" s="467">
        <f t="shared" si="10"/>
        <v>922</v>
      </c>
    </row>
    <row r="237" spans="1:10" x14ac:dyDescent="0.2">
      <c r="A237" s="423">
        <v>230</v>
      </c>
      <c r="B237" s="470" t="s">
        <v>446</v>
      </c>
      <c r="C237" s="471" t="s">
        <v>447</v>
      </c>
      <c r="D237" s="472" t="s">
        <v>47</v>
      </c>
      <c r="E237" s="465"/>
      <c r="F237" s="466"/>
      <c r="G237" s="467">
        <f t="shared" si="11"/>
        <v>0</v>
      </c>
      <c r="H237" s="473">
        <v>1.5E-3</v>
      </c>
      <c r="I237" s="474">
        <v>49942.81</v>
      </c>
      <c r="J237" s="467">
        <f t="shared" si="10"/>
        <v>75</v>
      </c>
    </row>
    <row r="238" spans="1:10" x14ac:dyDescent="0.2">
      <c r="A238" s="423">
        <v>231</v>
      </c>
      <c r="B238" s="470" t="s">
        <v>448</v>
      </c>
      <c r="C238" s="471" t="s">
        <v>449</v>
      </c>
      <c r="D238" s="472" t="s">
        <v>49</v>
      </c>
      <c r="E238" s="465"/>
      <c r="F238" s="466"/>
      <c r="G238" s="467">
        <f t="shared" si="11"/>
        <v>0</v>
      </c>
      <c r="H238" s="473">
        <v>0.87</v>
      </c>
      <c r="I238" s="474">
        <v>160.74</v>
      </c>
      <c r="J238" s="467">
        <f t="shared" si="10"/>
        <v>140</v>
      </c>
    </row>
    <row r="239" spans="1:10" x14ac:dyDescent="0.2">
      <c r="A239" s="423">
        <v>232</v>
      </c>
      <c r="B239" s="470" t="s">
        <v>697</v>
      </c>
      <c r="C239" s="471" t="s">
        <v>698</v>
      </c>
      <c r="D239" s="472" t="s">
        <v>49</v>
      </c>
      <c r="E239" s="465"/>
      <c r="F239" s="466"/>
      <c r="G239" s="467">
        <f t="shared" si="11"/>
        <v>0</v>
      </c>
      <c r="H239" s="473">
        <v>0.21</v>
      </c>
      <c r="I239" s="474">
        <v>117.37</v>
      </c>
      <c r="J239" s="467">
        <f t="shared" si="10"/>
        <v>25</v>
      </c>
    </row>
    <row r="240" spans="1:10" ht="33" x14ac:dyDescent="0.2">
      <c r="A240" s="423">
        <v>233</v>
      </c>
      <c r="B240" s="470" t="s">
        <v>209</v>
      </c>
      <c r="C240" s="471" t="s">
        <v>699</v>
      </c>
      <c r="D240" s="472" t="s">
        <v>204</v>
      </c>
      <c r="E240" s="465"/>
      <c r="F240" s="466"/>
      <c r="G240" s="467">
        <f t="shared" si="11"/>
        <v>0</v>
      </c>
      <c r="H240" s="473">
        <v>7.4279999999999999</v>
      </c>
      <c r="I240" s="474">
        <v>5040</v>
      </c>
      <c r="J240" s="467">
        <f t="shared" si="10"/>
        <v>37437</v>
      </c>
    </row>
    <row r="241" spans="1:10" x14ac:dyDescent="0.2">
      <c r="A241" s="423">
        <v>234</v>
      </c>
      <c r="B241" s="470" t="s">
        <v>210</v>
      </c>
      <c r="C241" s="471" t="s">
        <v>141</v>
      </c>
      <c r="D241" s="472" t="s">
        <v>49</v>
      </c>
      <c r="E241" s="465"/>
      <c r="F241" s="466"/>
      <c r="G241" s="467">
        <f t="shared" si="11"/>
        <v>0</v>
      </c>
      <c r="H241" s="473">
        <v>5.1459999999999999</v>
      </c>
      <c r="I241" s="474">
        <v>27.8</v>
      </c>
      <c r="J241" s="467">
        <f t="shared" si="10"/>
        <v>143</v>
      </c>
    </row>
    <row r="242" spans="1:10" x14ac:dyDescent="0.2">
      <c r="A242" s="423">
        <v>235</v>
      </c>
      <c r="B242" s="470" t="s">
        <v>211</v>
      </c>
      <c r="C242" s="471" t="s">
        <v>212</v>
      </c>
      <c r="D242" s="472" t="s">
        <v>47</v>
      </c>
      <c r="E242" s="475">
        <v>3.2000000000000002E-3</v>
      </c>
      <c r="F242" s="474">
        <v>132000</v>
      </c>
      <c r="G242" s="467">
        <f t="shared" si="11"/>
        <v>422</v>
      </c>
      <c r="H242" s="473" t="s">
        <v>1077</v>
      </c>
      <c r="I242" s="474">
        <v>0</v>
      </c>
      <c r="J242" s="467">
        <f t="shared" si="10"/>
        <v>0</v>
      </c>
    </row>
    <row r="243" spans="1:10" ht="39" customHeight="1" x14ac:dyDescent="0.2">
      <c r="A243" s="423">
        <v>236</v>
      </c>
      <c r="B243" s="470" t="s">
        <v>213</v>
      </c>
      <c r="C243" s="471" t="s">
        <v>700</v>
      </c>
      <c r="D243" s="472" t="s">
        <v>143</v>
      </c>
      <c r="E243" s="475">
        <v>38.700000000000003</v>
      </c>
      <c r="F243" s="474">
        <v>120</v>
      </c>
      <c r="G243" s="467">
        <f t="shared" si="11"/>
        <v>4644</v>
      </c>
      <c r="H243" s="473" t="s">
        <v>1077</v>
      </c>
      <c r="I243" s="474">
        <v>0</v>
      </c>
      <c r="J243" s="467">
        <f t="shared" si="10"/>
        <v>0</v>
      </c>
    </row>
    <row r="244" spans="1:10" x14ac:dyDescent="0.2">
      <c r="A244" s="423">
        <v>237</v>
      </c>
      <c r="B244" s="470" t="s">
        <v>214</v>
      </c>
      <c r="C244" s="471" t="s">
        <v>701</v>
      </c>
      <c r="D244" s="472" t="s">
        <v>143</v>
      </c>
      <c r="E244" s="475">
        <v>18.420000000000002</v>
      </c>
      <c r="F244" s="474">
        <v>120</v>
      </c>
      <c r="G244" s="467">
        <f t="shared" si="11"/>
        <v>2210</v>
      </c>
      <c r="H244" s="473" t="s">
        <v>1077</v>
      </c>
      <c r="I244" s="474">
        <v>0</v>
      </c>
      <c r="J244" s="467">
        <f t="shared" si="10"/>
        <v>0</v>
      </c>
    </row>
    <row r="245" spans="1:10" ht="33" x14ac:dyDescent="0.2">
      <c r="A245" s="423">
        <v>238</v>
      </c>
      <c r="B245" s="470" t="s">
        <v>241</v>
      </c>
      <c r="C245" s="471" t="s">
        <v>702</v>
      </c>
      <c r="D245" s="472" t="s">
        <v>149</v>
      </c>
      <c r="E245" s="465"/>
      <c r="F245" s="466"/>
      <c r="G245" s="467">
        <f t="shared" si="11"/>
        <v>0</v>
      </c>
      <c r="H245" s="473">
        <v>4</v>
      </c>
      <c r="I245" s="474">
        <v>1058.4000000000001</v>
      </c>
      <c r="J245" s="467">
        <f t="shared" si="10"/>
        <v>4234</v>
      </c>
    </row>
    <row r="246" spans="1:10" x14ac:dyDescent="0.2">
      <c r="A246" s="423">
        <v>239</v>
      </c>
      <c r="B246" s="470" t="s">
        <v>242</v>
      </c>
      <c r="C246" s="471" t="s">
        <v>243</v>
      </c>
      <c r="D246" s="472" t="s">
        <v>149</v>
      </c>
      <c r="E246" s="465"/>
      <c r="F246" s="466"/>
      <c r="G246" s="467">
        <f t="shared" si="11"/>
        <v>0</v>
      </c>
      <c r="H246" s="473">
        <v>5.48</v>
      </c>
      <c r="I246" s="474">
        <v>1121.4000000000001</v>
      </c>
      <c r="J246" s="467">
        <f t="shared" si="10"/>
        <v>6145</v>
      </c>
    </row>
    <row r="247" spans="1:10" ht="33" x14ac:dyDescent="0.2">
      <c r="A247" s="423">
        <v>240</v>
      </c>
      <c r="B247" s="470" t="s">
        <v>703</v>
      </c>
      <c r="C247" s="471" t="s">
        <v>704</v>
      </c>
      <c r="D247" s="472" t="s">
        <v>149</v>
      </c>
      <c r="E247" s="475">
        <v>41</v>
      </c>
      <c r="F247" s="474">
        <v>110</v>
      </c>
      <c r="G247" s="467">
        <f t="shared" si="11"/>
        <v>4510</v>
      </c>
      <c r="H247" s="473" t="s">
        <v>1077</v>
      </c>
      <c r="I247" s="474">
        <v>0</v>
      </c>
      <c r="J247" s="467">
        <f t="shared" si="10"/>
        <v>0</v>
      </c>
    </row>
    <row r="248" spans="1:10" ht="49.5" x14ac:dyDescent="0.2">
      <c r="A248" s="423">
        <v>241</v>
      </c>
      <c r="B248" s="470" t="s">
        <v>705</v>
      </c>
      <c r="C248" s="471" t="s">
        <v>929</v>
      </c>
      <c r="D248" s="472" t="s">
        <v>151</v>
      </c>
      <c r="E248" s="475">
        <v>33.216000000000001</v>
      </c>
      <c r="F248" s="474">
        <v>2030</v>
      </c>
      <c r="G248" s="467">
        <f t="shared" si="11"/>
        <v>67428</v>
      </c>
      <c r="H248" s="473" t="s">
        <v>1077</v>
      </c>
      <c r="I248" s="474">
        <v>0</v>
      </c>
      <c r="J248" s="467">
        <f t="shared" si="10"/>
        <v>0</v>
      </c>
    </row>
    <row r="249" spans="1:10" ht="49.5" x14ac:dyDescent="0.2">
      <c r="A249" s="423">
        <v>242</v>
      </c>
      <c r="B249" s="470" t="s">
        <v>705</v>
      </c>
      <c r="C249" s="471" t="s">
        <v>930</v>
      </c>
      <c r="D249" s="472" t="s">
        <v>151</v>
      </c>
      <c r="E249" s="475">
        <v>68.507999999999996</v>
      </c>
      <c r="F249" s="474">
        <v>2260</v>
      </c>
      <c r="G249" s="467">
        <f t="shared" si="11"/>
        <v>154828</v>
      </c>
      <c r="H249" s="473" t="s">
        <v>1077</v>
      </c>
      <c r="I249" s="474">
        <v>0</v>
      </c>
      <c r="J249" s="467">
        <f t="shared" si="10"/>
        <v>0</v>
      </c>
    </row>
    <row r="250" spans="1:10" x14ac:dyDescent="0.2">
      <c r="A250" s="423">
        <v>243</v>
      </c>
      <c r="B250" s="470" t="s">
        <v>706</v>
      </c>
      <c r="C250" s="471" t="s">
        <v>707</v>
      </c>
      <c r="D250" s="472" t="s">
        <v>149</v>
      </c>
      <c r="E250" s="465"/>
      <c r="F250" s="466"/>
      <c r="G250" s="467">
        <f t="shared" si="11"/>
        <v>0</v>
      </c>
      <c r="H250" s="473">
        <v>12</v>
      </c>
      <c r="I250" s="474">
        <v>441</v>
      </c>
      <c r="J250" s="467">
        <f t="shared" si="10"/>
        <v>5292</v>
      </c>
    </row>
    <row r="251" spans="1:10" x14ac:dyDescent="0.2">
      <c r="A251" s="423">
        <v>244</v>
      </c>
      <c r="B251" s="470" t="s">
        <v>215</v>
      </c>
      <c r="C251" s="471" t="s">
        <v>460</v>
      </c>
      <c r="D251" s="472" t="s">
        <v>152</v>
      </c>
      <c r="E251" s="465"/>
      <c r="F251" s="466"/>
      <c r="G251" s="467">
        <f t="shared" si="11"/>
        <v>0</v>
      </c>
      <c r="H251" s="473">
        <v>20</v>
      </c>
      <c r="I251" s="474">
        <v>1500</v>
      </c>
      <c r="J251" s="467">
        <f t="shared" si="10"/>
        <v>30000</v>
      </c>
    </row>
    <row r="252" spans="1:10" x14ac:dyDescent="0.2">
      <c r="A252" s="423">
        <v>245</v>
      </c>
      <c r="B252" s="470" t="s">
        <v>215</v>
      </c>
      <c r="C252" s="471" t="s">
        <v>461</v>
      </c>
      <c r="D252" s="472" t="s">
        <v>152</v>
      </c>
      <c r="E252" s="475">
        <v>24</v>
      </c>
      <c r="F252" s="474">
        <v>63</v>
      </c>
      <c r="G252" s="467">
        <f t="shared" si="11"/>
        <v>1512</v>
      </c>
      <c r="H252" s="473" t="s">
        <v>1077</v>
      </c>
      <c r="I252" s="474">
        <v>0</v>
      </c>
      <c r="J252" s="467">
        <f t="shared" si="10"/>
        <v>0</v>
      </c>
    </row>
    <row r="253" spans="1:10" x14ac:dyDescent="0.2">
      <c r="A253" s="423">
        <v>246</v>
      </c>
      <c r="B253" s="470" t="s">
        <v>215</v>
      </c>
      <c r="C253" s="471" t="s">
        <v>462</v>
      </c>
      <c r="D253" s="472" t="s">
        <v>152</v>
      </c>
      <c r="E253" s="475">
        <v>24</v>
      </c>
      <c r="F253" s="474">
        <v>110</v>
      </c>
      <c r="G253" s="467">
        <f t="shared" si="11"/>
        <v>2640</v>
      </c>
      <c r="H253" s="473" t="s">
        <v>1077</v>
      </c>
      <c r="I253" s="474">
        <v>0</v>
      </c>
      <c r="J253" s="467">
        <f t="shared" si="10"/>
        <v>0</v>
      </c>
    </row>
    <row r="254" spans="1:10" x14ac:dyDescent="0.2">
      <c r="A254" s="423">
        <v>247</v>
      </c>
      <c r="B254" s="470" t="s">
        <v>215</v>
      </c>
      <c r="C254" s="471" t="s">
        <v>463</v>
      </c>
      <c r="D254" s="472" t="s">
        <v>152</v>
      </c>
      <c r="E254" s="475">
        <v>48</v>
      </c>
      <c r="F254" s="474">
        <v>290</v>
      </c>
      <c r="G254" s="467">
        <f t="shared" si="11"/>
        <v>13920</v>
      </c>
      <c r="H254" s="473" t="s">
        <v>1077</v>
      </c>
      <c r="I254" s="474">
        <v>0</v>
      </c>
      <c r="J254" s="467">
        <f t="shared" si="10"/>
        <v>0</v>
      </c>
    </row>
    <row r="255" spans="1:10" x14ac:dyDescent="0.2">
      <c r="A255" s="423">
        <v>248</v>
      </c>
      <c r="B255" s="470" t="s">
        <v>215</v>
      </c>
      <c r="C255" s="471" t="s">
        <v>464</v>
      </c>
      <c r="D255" s="472" t="s">
        <v>152</v>
      </c>
      <c r="E255" s="475">
        <v>32</v>
      </c>
      <c r="F255" s="474">
        <v>210</v>
      </c>
      <c r="G255" s="467">
        <f t="shared" si="11"/>
        <v>6720</v>
      </c>
      <c r="H255" s="473" t="s">
        <v>1077</v>
      </c>
      <c r="I255" s="474">
        <v>0</v>
      </c>
      <c r="J255" s="467">
        <f t="shared" si="10"/>
        <v>0</v>
      </c>
    </row>
    <row r="256" spans="1:10" x14ac:dyDescent="0.2">
      <c r="A256" s="423">
        <v>249</v>
      </c>
      <c r="B256" s="470" t="s">
        <v>215</v>
      </c>
      <c r="C256" s="471" t="s">
        <v>465</v>
      </c>
      <c r="D256" s="472" t="s">
        <v>152</v>
      </c>
      <c r="E256" s="475">
        <v>32</v>
      </c>
      <c r="F256" s="474">
        <v>8</v>
      </c>
      <c r="G256" s="467">
        <f t="shared" si="11"/>
        <v>256</v>
      </c>
      <c r="H256" s="473" t="s">
        <v>1077</v>
      </c>
      <c r="I256" s="474">
        <v>0</v>
      </c>
      <c r="J256" s="467">
        <f t="shared" si="10"/>
        <v>0</v>
      </c>
    </row>
    <row r="257" spans="1:10" x14ac:dyDescent="0.2">
      <c r="A257" s="423">
        <v>250</v>
      </c>
      <c r="B257" s="470" t="s">
        <v>215</v>
      </c>
      <c r="C257" s="471" t="s">
        <v>466</v>
      </c>
      <c r="D257" s="472" t="s">
        <v>152</v>
      </c>
      <c r="E257" s="465"/>
      <c r="F257" s="466"/>
      <c r="G257" s="467">
        <f t="shared" si="11"/>
        <v>0</v>
      </c>
      <c r="H257" s="473">
        <v>60</v>
      </c>
      <c r="I257" s="474">
        <v>303</v>
      </c>
      <c r="J257" s="467">
        <f t="shared" si="10"/>
        <v>18180</v>
      </c>
    </row>
    <row r="258" spans="1:10" x14ac:dyDescent="0.2">
      <c r="A258" s="423">
        <v>251</v>
      </c>
      <c r="B258" s="470" t="s">
        <v>215</v>
      </c>
      <c r="C258" s="471" t="s">
        <v>467</v>
      </c>
      <c r="D258" s="472" t="s">
        <v>152</v>
      </c>
      <c r="E258" s="475">
        <v>10</v>
      </c>
      <c r="F258" s="474">
        <v>3754</v>
      </c>
      <c r="G258" s="467">
        <f t="shared" si="11"/>
        <v>37540</v>
      </c>
      <c r="H258" s="473" t="s">
        <v>1077</v>
      </c>
      <c r="I258" s="474">
        <v>0</v>
      </c>
      <c r="J258" s="467">
        <f t="shared" si="10"/>
        <v>0</v>
      </c>
    </row>
    <row r="259" spans="1:10" ht="33" x14ac:dyDescent="0.2">
      <c r="A259" s="423">
        <v>252</v>
      </c>
      <c r="B259" s="470" t="s">
        <v>215</v>
      </c>
      <c r="C259" s="471" t="s">
        <v>468</v>
      </c>
      <c r="D259" s="472" t="s">
        <v>152</v>
      </c>
      <c r="E259" s="475">
        <v>106</v>
      </c>
      <c r="F259" s="474">
        <v>410</v>
      </c>
      <c r="G259" s="467">
        <f t="shared" si="11"/>
        <v>43460</v>
      </c>
      <c r="H259" s="473" t="s">
        <v>1077</v>
      </c>
      <c r="I259" s="474">
        <v>0</v>
      </c>
      <c r="J259" s="467">
        <f t="shared" si="10"/>
        <v>0</v>
      </c>
    </row>
    <row r="260" spans="1:10" x14ac:dyDescent="0.2">
      <c r="A260" s="423">
        <v>253</v>
      </c>
      <c r="B260" s="470" t="s">
        <v>215</v>
      </c>
      <c r="C260" s="471" t="s">
        <v>469</v>
      </c>
      <c r="D260" s="472" t="s">
        <v>152</v>
      </c>
      <c r="E260" s="475">
        <v>106</v>
      </c>
      <c r="F260" s="474">
        <v>10</v>
      </c>
      <c r="G260" s="467">
        <f t="shared" si="11"/>
        <v>1060</v>
      </c>
      <c r="H260" s="473" t="s">
        <v>1077</v>
      </c>
      <c r="I260" s="474">
        <v>0</v>
      </c>
      <c r="J260" s="467">
        <f t="shared" si="10"/>
        <v>0</v>
      </c>
    </row>
    <row r="261" spans="1:10" x14ac:dyDescent="0.2">
      <c r="A261" s="423">
        <v>254</v>
      </c>
      <c r="B261" s="470" t="s">
        <v>215</v>
      </c>
      <c r="C261" s="471" t="s">
        <v>470</v>
      </c>
      <c r="D261" s="472" t="s">
        <v>152</v>
      </c>
      <c r="E261" s="475">
        <v>2</v>
      </c>
      <c r="F261" s="474">
        <v>1500</v>
      </c>
      <c r="G261" s="467">
        <f t="shared" si="11"/>
        <v>3000</v>
      </c>
      <c r="H261" s="473" t="s">
        <v>1077</v>
      </c>
      <c r="I261" s="474">
        <v>0</v>
      </c>
      <c r="J261" s="467">
        <f t="shared" si="10"/>
        <v>0</v>
      </c>
    </row>
    <row r="262" spans="1:10" x14ac:dyDescent="0.2">
      <c r="A262" s="423">
        <v>255</v>
      </c>
      <c r="B262" s="470" t="s">
        <v>215</v>
      </c>
      <c r="C262" s="471" t="s">
        <v>471</v>
      </c>
      <c r="D262" s="472" t="s">
        <v>152</v>
      </c>
      <c r="E262" s="475">
        <v>50</v>
      </c>
      <c r="F262" s="474">
        <v>15.4</v>
      </c>
      <c r="G262" s="467">
        <f t="shared" si="11"/>
        <v>770</v>
      </c>
      <c r="H262" s="473" t="s">
        <v>1077</v>
      </c>
      <c r="I262" s="474">
        <v>0</v>
      </c>
      <c r="J262" s="467">
        <f t="shared" si="10"/>
        <v>0</v>
      </c>
    </row>
    <row r="263" spans="1:10" ht="33" x14ac:dyDescent="0.2">
      <c r="A263" s="423">
        <v>256</v>
      </c>
      <c r="B263" s="470" t="s">
        <v>215</v>
      </c>
      <c r="C263" s="471" t="s">
        <v>472</v>
      </c>
      <c r="D263" s="472" t="s">
        <v>152</v>
      </c>
      <c r="E263" s="475">
        <v>5</v>
      </c>
      <c r="F263" s="474">
        <v>904</v>
      </c>
      <c r="G263" s="467">
        <f t="shared" si="11"/>
        <v>4520</v>
      </c>
      <c r="H263" s="473" t="s">
        <v>1077</v>
      </c>
      <c r="I263" s="474">
        <v>0</v>
      </c>
      <c r="J263" s="467">
        <f t="shared" si="10"/>
        <v>0</v>
      </c>
    </row>
    <row r="264" spans="1:10" x14ac:dyDescent="0.2">
      <c r="A264" s="423">
        <v>257</v>
      </c>
      <c r="B264" s="470" t="s">
        <v>215</v>
      </c>
      <c r="C264" s="471" t="s">
        <v>473</v>
      </c>
      <c r="D264" s="472" t="s">
        <v>152</v>
      </c>
      <c r="E264" s="465"/>
      <c r="F264" s="466"/>
      <c r="G264" s="467">
        <f t="shared" si="11"/>
        <v>0</v>
      </c>
      <c r="H264" s="473">
        <v>3</v>
      </c>
      <c r="I264" s="474">
        <v>80</v>
      </c>
      <c r="J264" s="467">
        <f t="shared" si="10"/>
        <v>240</v>
      </c>
    </row>
    <row r="265" spans="1:10" ht="33" x14ac:dyDescent="0.2">
      <c r="A265" s="423">
        <v>258</v>
      </c>
      <c r="B265" s="470" t="s">
        <v>215</v>
      </c>
      <c r="C265" s="471" t="s">
        <v>474</v>
      </c>
      <c r="D265" s="472" t="s">
        <v>152</v>
      </c>
      <c r="E265" s="465"/>
      <c r="F265" s="466"/>
      <c r="G265" s="467">
        <f t="shared" si="11"/>
        <v>0</v>
      </c>
      <c r="H265" s="473">
        <v>5</v>
      </c>
      <c r="I265" s="474">
        <v>1048</v>
      </c>
      <c r="J265" s="467">
        <f t="shared" si="10"/>
        <v>5240</v>
      </c>
    </row>
    <row r="266" spans="1:10" x14ac:dyDescent="0.2">
      <c r="A266" s="423">
        <v>259</v>
      </c>
      <c r="B266" s="470" t="s">
        <v>215</v>
      </c>
      <c r="C266" s="471" t="s">
        <v>475</v>
      </c>
      <c r="D266" s="472" t="s">
        <v>152</v>
      </c>
      <c r="E266" s="465"/>
      <c r="F266" s="466"/>
      <c r="G266" s="467">
        <f t="shared" si="11"/>
        <v>0</v>
      </c>
      <c r="H266" s="473">
        <v>2</v>
      </c>
      <c r="I266" s="474">
        <v>1059.08</v>
      </c>
      <c r="J266" s="467">
        <f t="shared" ref="J266:J329" si="12">H266*I266</f>
        <v>2118</v>
      </c>
    </row>
    <row r="267" spans="1:10" x14ac:dyDescent="0.2">
      <c r="A267" s="423">
        <v>260</v>
      </c>
      <c r="B267" s="470" t="s">
        <v>215</v>
      </c>
      <c r="C267" s="471" t="s">
        <v>476</v>
      </c>
      <c r="D267" s="472" t="s">
        <v>152</v>
      </c>
      <c r="E267" s="465"/>
      <c r="F267" s="466"/>
      <c r="G267" s="467">
        <f t="shared" si="11"/>
        <v>0</v>
      </c>
      <c r="H267" s="473">
        <v>1</v>
      </c>
      <c r="I267" s="474">
        <v>874.94</v>
      </c>
      <c r="J267" s="467">
        <f t="shared" si="12"/>
        <v>875</v>
      </c>
    </row>
    <row r="268" spans="1:10" x14ac:dyDescent="0.2">
      <c r="A268" s="423">
        <v>261</v>
      </c>
      <c r="B268" s="470" t="s">
        <v>215</v>
      </c>
      <c r="C268" s="471" t="s">
        <v>477</v>
      </c>
      <c r="D268" s="472" t="s">
        <v>152</v>
      </c>
      <c r="E268" s="465"/>
      <c r="F268" s="466"/>
      <c r="G268" s="467">
        <f t="shared" si="11"/>
        <v>0</v>
      </c>
      <c r="H268" s="473">
        <v>5</v>
      </c>
      <c r="I268" s="474">
        <v>317</v>
      </c>
      <c r="J268" s="467">
        <f t="shared" si="12"/>
        <v>1585</v>
      </c>
    </row>
    <row r="269" spans="1:10" x14ac:dyDescent="0.2">
      <c r="A269" s="423">
        <v>262</v>
      </c>
      <c r="B269" s="470" t="s">
        <v>215</v>
      </c>
      <c r="C269" s="471" t="s">
        <v>478</v>
      </c>
      <c r="D269" s="472" t="s">
        <v>152</v>
      </c>
      <c r="E269" s="465"/>
      <c r="F269" s="466"/>
      <c r="G269" s="467">
        <f t="shared" si="11"/>
        <v>0</v>
      </c>
      <c r="H269" s="473">
        <v>1</v>
      </c>
      <c r="I269" s="474">
        <v>4673</v>
      </c>
      <c r="J269" s="467">
        <f t="shared" si="12"/>
        <v>4673</v>
      </c>
    </row>
    <row r="270" spans="1:10" ht="33" x14ac:dyDescent="0.2">
      <c r="A270" s="423">
        <v>263</v>
      </c>
      <c r="B270" s="470" t="s">
        <v>215</v>
      </c>
      <c r="C270" s="471" t="s">
        <v>575</v>
      </c>
      <c r="D270" s="472" t="s">
        <v>152</v>
      </c>
      <c r="E270" s="465"/>
      <c r="F270" s="466"/>
      <c r="G270" s="467">
        <f t="shared" si="11"/>
        <v>0</v>
      </c>
      <c r="H270" s="473">
        <v>1</v>
      </c>
      <c r="I270" s="474">
        <v>46826</v>
      </c>
      <c r="J270" s="467">
        <f t="shared" si="12"/>
        <v>46826</v>
      </c>
    </row>
    <row r="271" spans="1:10" ht="33" x14ac:dyDescent="0.2">
      <c r="A271" s="423">
        <v>264</v>
      </c>
      <c r="B271" s="470" t="s">
        <v>215</v>
      </c>
      <c r="C271" s="471" t="s">
        <v>479</v>
      </c>
      <c r="D271" s="472" t="s">
        <v>152</v>
      </c>
      <c r="E271" s="475">
        <v>1</v>
      </c>
      <c r="F271" s="474">
        <v>494</v>
      </c>
      <c r="G271" s="467">
        <f t="shared" ref="G271:G334" si="13">E271*F271</f>
        <v>494</v>
      </c>
      <c r="H271" s="473" t="s">
        <v>1077</v>
      </c>
      <c r="I271" s="474">
        <v>0</v>
      </c>
      <c r="J271" s="467">
        <f t="shared" si="12"/>
        <v>0</v>
      </c>
    </row>
    <row r="272" spans="1:10" x14ac:dyDescent="0.2">
      <c r="A272" s="423">
        <v>265</v>
      </c>
      <c r="B272" s="470" t="s">
        <v>215</v>
      </c>
      <c r="C272" s="471" t="s">
        <v>480</v>
      </c>
      <c r="D272" s="472" t="s">
        <v>152</v>
      </c>
      <c r="E272" s="465"/>
      <c r="F272" s="466"/>
      <c r="G272" s="467">
        <f t="shared" si="13"/>
        <v>0</v>
      </c>
      <c r="H272" s="473">
        <v>1</v>
      </c>
      <c r="I272" s="474">
        <v>1458.22</v>
      </c>
      <c r="J272" s="467">
        <f t="shared" si="12"/>
        <v>1458</v>
      </c>
    </row>
    <row r="273" spans="1:10" x14ac:dyDescent="0.2">
      <c r="A273" s="423">
        <v>266</v>
      </c>
      <c r="B273" s="470" t="s">
        <v>215</v>
      </c>
      <c r="C273" s="471" t="s">
        <v>481</v>
      </c>
      <c r="D273" s="472" t="s">
        <v>152</v>
      </c>
      <c r="E273" s="465"/>
      <c r="F273" s="466"/>
      <c r="G273" s="467">
        <f t="shared" si="13"/>
        <v>0</v>
      </c>
      <c r="H273" s="473">
        <v>1</v>
      </c>
      <c r="I273" s="474">
        <v>1093.68</v>
      </c>
      <c r="J273" s="467">
        <f t="shared" si="12"/>
        <v>1094</v>
      </c>
    </row>
    <row r="274" spans="1:10" x14ac:dyDescent="0.2">
      <c r="A274" s="423">
        <v>267</v>
      </c>
      <c r="B274" s="470" t="s">
        <v>215</v>
      </c>
      <c r="C274" s="471" t="s">
        <v>482</v>
      </c>
      <c r="D274" s="472" t="s">
        <v>152</v>
      </c>
      <c r="E274" s="465"/>
      <c r="F274" s="466"/>
      <c r="G274" s="467">
        <f t="shared" si="13"/>
        <v>0</v>
      </c>
      <c r="H274" s="473">
        <v>1</v>
      </c>
      <c r="I274" s="474">
        <v>90</v>
      </c>
      <c r="J274" s="467">
        <f t="shared" si="12"/>
        <v>90</v>
      </c>
    </row>
    <row r="275" spans="1:10" x14ac:dyDescent="0.2">
      <c r="A275" s="423">
        <v>268</v>
      </c>
      <c r="B275" s="470" t="s">
        <v>215</v>
      </c>
      <c r="C275" s="471" t="s">
        <v>483</v>
      </c>
      <c r="D275" s="472" t="s">
        <v>152</v>
      </c>
      <c r="E275" s="465"/>
      <c r="F275" s="466"/>
      <c r="G275" s="467">
        <f t="shared" si="13"/>
        <v>0</v>
      </c>
      <c r="H275" s="473">
        <v>1</v>
      </c>
      <c r="I275" s="474">
        <v>617.94000000000005</v>
      </c>
      <c r="J275" s="467">
        <f t="shared" si="12"/>
        <v>618</v>
      </c>
    </row>
    <row r="276" spans="1:10" x14ac:dyDescent="0.2">
      <c r="A276" s="423">
        <v>269</v>
      </c>
      <c r="B276" s="470" t="s">
        <v>215</v>
      </c>
      <c r="C276" s="471" t="s">
        <v>484</v>
      </c>
      <c r="D276" s="472" t="s">
        <v>152</v>
      </c>
      <c r="E276" s="475">
        <v>1</v>
      </c>
      <c r="F276" s="474">
        <v>769</v>
      </c>
      <c r="G276" s="467">
        <f t="shared" si="13"/>
        <v>769</v>
      </c>
      <c r="H276" s="473" t="s">
        <v>1077</v>
      </c>
      <c r="I276" s="474">
        <v>0</v>
      </c>
      <c r="J276" s="467">
        <f t="shared" si="12"/>
        <v>0</v>
      </c>
    </row>
    <row r="277" spans="1:10" x14ac:dyDescent="0.2">
      <c r="A277" s="423">
        <v>270</v>
      </c>
      <c r="B277" s="470" t="s">
        <v>215</v>
      </c>
      <c r="C277" s="471" t="s">
        <v>465</v>
      </c>
      <c r="D277" s="472" t="s">
        <v>152</v>
      </c>
      <c r="E277" s="475">
        <v>8</v>
      </c>
      <c r="F277" s="474">
        <v>4.75</v>
      </c>
      <c r="G277" s="467">
        <f t="shared" si="13"/>
        <v>38</v>
      </c>
      <c r="H277" s="473" t="s">
        <v>1077</v>
      </c>
      <c r="I277" s="474">
        <v>0</v>
      </c>
      <c r="J277" s="467">
        <f t="shared" si="12"/>
        <v>0</v>
      </c>
    </row>
    <row r="278" spans="1:10" x14ac:dyDescent="0.2">
      <c r="A278" s="423">
        <v>271</v>
      </c>
      <c r="B278" s="470" t="s">
        <v>215</v>
      </c>
      <c r="C278" s="471" t="s">
        <v>464</v>
      </c>
      <c r="D278" s="472" t="s">
        <v>152</v>
      </c>
      <c r="E278" s="475">
        <v>8</v>
      </c>
      <c r="F278" s="474">
        <v>330</v>
      </c>
      <c r="G278" s="467">
        <f t="shared" si="13"/>
        <v>2640</v>
      </c>
      <c r="H278" s="473" t="s">
        <v>1077</v>
      </c>
      <c r="I278" s="474">
        <v>0</v>
      </c>
      <c r="J278" s="467">
        <f t="shared" si="12"/>
        <v>0</v>
      </c>
    </row>
    <row r="279" spans="1:10" x14ac:dyDescent="0.2">
      <c r="A279" s="423">
        <v>272</v>
      </c>
      <c r="B279" s="470" t="s">
        <v>215</v>
      </c>
      <c r="C279" s="471" t="s">
        <v>485</v>
      </c>
      <c r="D279" s="472" t="s">
        <v>152</v>
      </c>
      <c r="E279" s="465"/>
      <c r="F279" s="466"/>
      <c r="G279" s="467">
        <f t="shared" si="13"/>
        <v>0</v>
      </c>
      <c r="H279" s="473">
        <v>1</v>
      </c>
      <c r="I279" s="474">
        <v>373</v>
      </c>
      <c r="J279" s="467">
        <f t="shared" si="12"/>
        <v>373</v>
      </c>
    </row>
    <row r="280" spans="1:10" x14ac:dyDescent="0.2">
      <c r="A280" s="423">
        <v>273</v>
      </c>
      <c r="B280" s="470" t="s">
        <v>215</v>
      </c>
      <c r="C280" s="471" t="s">
        <v>486</v>
      </c>
      <c r="D280" s="472" t="s">
        <v>152</v>
      </c>
      <c r="E280" s="465"/>
      <c r="F280" s="466"/>
      <c r="G280" s="467">
        <f t="shared" si="13"/>
        <v>0</v>
      </c>
      <c r="H280" s="473">
        <v>1</v>
      </c>
      <c r="I280" s="474">
        <v>288</v>
      </c>
      <c r="J280" s="467">
        <f t="shared" si="12"/>
        <v>288</v>
      </c>
    </row>
    <row r="281" spans="1:10" x14ac:dyDescent="0.2">
      <c r="A281" s="423">
        <v>274</v>
      </c>
      <c r="B281" s="470" t="s">
        <v>215</v>
      </c>
      <c r="C281" s="471" t="s">
        <v>487</v>
      </c>
      <c r="D281" s="472" t="s">
        <v>152</v>
      </c>
      <c r="E281" s="465"/>
      <c r="F281" s="466"/>
      <c r="G281" s="467">
        <f t="shared" si="13"/>
        <v>0</v>
      </c>
      <c r="H281" s="473">
        <v>2</v>
      </c>
      <c r="I281" s="474">
        <v>2750</v>
      </c>
      <c r="J281" s="467">
        <f t="shared" si="12"/>
        <v>5500</v>
      </c>
    </row>
    <row r="282" spans="1:10" x14ac:dyDescent="0.2">
      <c r="A282" s="423">
        <v>275</v>
      </c>
      <c r="B282" s="470" t="s">
        <v>215</v>
      </c>
      <c r="C282" s="471" t="s">
        <v>488</v>
      </c>
      <c r="D282" s="472" t="s">
        <v>152</v>
      </c>
      <c r="E282" s="465"/>
      <c r="F282" s="466"/>
      <c r="G282" s="467">
        <f t="shared" si="13"/>
        <v>0</v>
      </c>
      <c r="H282" s="473">
        <v>2</v>
      </c>
      <c r="I282" s="474">
        <v>2136</v>
      </c>
      <c r="J282" s="467">
        <f t="shared" si="12"/>
        <v>4272</v>
      </c>
    </row>
    <row r="283" spans="1:10" x14ac:dyDescent="0.2">
      <c r="A283" s="423">
        <v>276</v>
      </c>
      <c r="B283" s="470" t="s">
        <v>215</v>
      </c>
      <c r="C283" s="471" t="s">
        <v>489</v>
      </c>
      <c r="D283" s="472" t="s">
        <v>152</v>
      </c>
      <c r="E283" s="465"/>
      <c r="F283" s="466"/>
      <c r="G283" s="467">
        <f t="shared" si="13"/>
        <v>0</v>
      </c>
      <c r="H283" s="473">
        <v>20</v>
      </c>
      <c r="I283" s="474">
        <v>73</v>
      </c>
      <c r="J283" s="467">
        <f t="shared" si="12"/>
        <v>1460</v>
      </c>
    </row>
    <row r="284" spans="1:10" x14ac:dyDescent="0.2">
      <c r="A284" s="423">
        <v>277</v>
      </c>
      <c r="B284" s="470" t="s">
        <v>215</v>
      </c>
      <c r="C284" s="471" t="s">
        <v>490</v>
      </c>
      <c r="D284" s="472" t="s">
        <v>152</v>
      </c>
      <c r="E284" s="465"/>
      <c r="F284" s="466"/>
      <c r="G284" s="467">
        <f t="shared" si="13"/>
        <v>0</v>
      </c>
      <c r="H284" s="473">
        <v>1</v>
      </c>
      <c r="I284" s="474">
        <v>3500</v>
      </c>
      <c r="J284" s="467">
        <f t="shared" si="12"/>
        <v>3500</v>
      </c>
    </row>
    <row r="285" spans="1:10" x14ac:dyDescent="0.2">
      <c r="A285" s="423">
        <v>278</v>
      </c>
      <c r="B285" s="470" t="s">
        <v>215</v>
      </c>
      <c r="C285" s="471" t="s">
        <v>491</v>
      </c>
      <c r="D285" s="472" t="s">
        <v>152</v>
      </c>
      <c r="E285" s="465"/>
      <c r="F285" s="466"/>
      <c r="G285" s="467">
        <f t="shared" si="13"/>
        <v>0</v>
      </c>
      <c r="H285" s="473">
        <v>100</v>
      </c>
      <c r="I285" s="474">
        <v>116</v>
      </c>
      <c r="J285" s="467">
        <f t="shared" si="12"/>
        <v>11600</v>
      </c>
    </row>
    <row r="286" spans="1:10" x14ac:dyDescent="0.2">
      <c r="A286" s="423">
        <v>279</v>
      </c>
      <c r="B286" s="470" t="s">
        <v>148</v>
      </c>
      <c r="C286" s="471" t="s">
        <v>708</v>
      </c>
      <c r="D286" s="472" t="s">
        <v>149</v>
      </c>
      <c r="E286" s="475">
        <v>1</v>
      </c>
      <c r="F286" s="474">
        <v>3500</v>
      </c>
      <c r="G286" s="467">
        <f t="shared" si="13"/>
        <v>3500</v>
      </c>
      <c r="H286" s="473" t="s">
        <v>1077</v>
      </c>
      <c r="I286" s="474">
        <v>0</v>
      </c>
      <c r="J286" s="467">
        <f t="shared" si="12"/>
        <v>0</v>
      </c>
    </row>
    <row r="287" spans="1:10" ht="33" x14ac:dyDescent="0.2">
      <c r="A287" s="423">
        <v>280</v>
      </c>
      <c r="B287" s="470" t="s">
        <v>148</v>
      </c>
      <c r="C287" s="471" t="s">
        <v>709</v>
      </c>
      <c r="D287" s="472" t="s">
        <v>149</v>
      </c>
      <c r="E287" s="465"/>
      <c r="F287" s="466"/>
      <c r="G287" s="467">
        <f t="shared" si="13"/>
        <v>0</v>
      </c>
      <c r="H287" s="473">
        <v>1</v>
      </c>
      <c r="I287" s="474">
        <v>1233.8800000000001</v>
      </c>
      <c r="J287" s="467">
        <f t="shared" si="12"/>
        <v>1234</v>
      </c>
    </row>
    <row r="288" spans="1:10" x14ac:dyDescent="0.2">
      <c r="A288" s="423">
        <v>281</v>
      </c>
      <c r="B288" s="470" t="s">
        <v>148</v>
      </c>
      <c r="C288" s="471" t="s">
        <v>710</v>
      </c>
      <c r="D288" s="472" t="s">
        <v>149</v>
      </c>
      <c r="E288" s="475">
        <v>3</v>
      </c>
      <c r="F288" s="474">
        <v>1500</v>
      </c>
      <c r="G288" s="467">
        <f t="shared" si="13"/>
        <v>4500</v>
      </c>
      <c r="H288" s="473" t="s">
        <v>1077</v>
      </c>
      <c r="I288" s="474">
        <v>0</v>
      </c>
      <c r="J288" s="467">
        <f t="shared" si="12"/>
        <v>0</v>
      </c>
    </row>
    <row r="289" spans="1:10" ht="33" x14ac:dyDescent="0.2">
      <c r="A289" s="423">
        <v>282</v>
      </c>
      <c r="B289" s="470" t="s">
        <v>148</v>
      </c>
      <c r="C289" s="471" t="s">
        <v>711</v>
      </c>
      <c r="D289" s="472" t="s">
        <v>149</v>
      </c>
      <c r="E289" s="465"/>
      <c r="F289" s="466"/>
      <c r="G289" s="467">
        <f t="shared" si="13"/>
        <v>0</v>
      </c>
      <c r="H289" s="473">
        <v>2</v>
      </c>
      <c r="I289" s="474">
        <v>1550</v>
      </c>
      <c r="J289" s="467">
        <f t="shared" si="12"/>
        <v>3100</v>
      </c>
    </row>
    <row r="290" spans="1:10" x14ac:dyDescent="0.2">
      <c r="A290" s="423">
        <v>283</v>
      </c>
      <c r="B290" s="470" t="s">
        <v>148</v>
      </c>
      <c r="C290" s="471" t="s">
        <v>450</v>
      </c>
      <c r="D290" s="472" t="s">
        <v>149</v>
      </c>
      <c r="E290" s="465"/>
      <c r="F290" s="466"/>
      <c r="G290" s="467">
        <f t="shared" si="13"/>
        <v>0</v>
      </c>
      <c r="H290" s="473">
        <v>2</v>
      </c>
      <c r="I290" s="474">
        <v>547.74</v>
      </c>
      <c r="J290" s="467">
        <f t="shared" si="12"/>
        <v>1095</v>
      </c>
    </row>
    <row r="291" spans="1:10" x14ac:dyDescent="0.2">
      <c r="A291" s="423">
        <v>284</v>
      </c>
      <c r="B291" s="470" t="s">
        <v>148</v>
      </c>
      <c r="C291" s="471" t="s">
        <v>451</v>
      </c>
      <c r="D291" s="472" t="s">
        <v>149</v>
      </c>
      <c r="E291" s="465"/>
      <c r="F291" s="466"/>
      <c r="G291" s="467">
        <f t="shared" si="13"/>
        <v>0</v>
      </c>
      <c r="H291" s="473">
        <v>2</v>
      </c>
      <c r="I291" s="474">
        <v>343.84</v>
      </c>
      <c r="J291" s="467">
        <f t="shared" si="12"/>
        <v>688</v>
      </c>
    </row>
    <row r="292" spans="1:10" x14ac:dyDescent="0.2">
      <c r="A292" s="423">
        <v>285</v>
      </c>
      <c r="B292" s="470" t="s">
        <v>148</v>
      </c>
      <c r="C292" s="471" t="s">
        <v>452</v>
      </c>
      <c r="D292" s="472" t="s">
        <v>149</v>
      </c>
      <c r="E292" s="465"/>
      <c r="F292" s="466"/>
      <c r="G292" s="467">
        <f t="shared" si="13"/>
        <v>0</v>
      </c>
      <c r="H292" s="473">
        <v>1</v>
      </c>
      <c r="I292" s="474">
        <v>11617.74</v>
      </c>
      <c r="J292" s="467">
        <f t="shared" si="12"/>
        <v>11618</v>
      </c>
    </row>
    <row r="293" spans="1:10" x14ac:dyDescent="0.2">
      <c r="A293" s="423">
        <v>286</v>
      </c>
      <c r="B293" s="470" t="s">
        <v>148</v>
      </c>
      <c r="C293" s="471" t="s">
        <v>453</v>
      </c>
      <c r="D293" s="472" t="s">
        <v>149</v>
      </c>
      <c r="E293" s="465"/>
      <c r="F293" s="466"/>
      <c r="G293" s="467">
        <f t="shared" si="13"/>
        <v>0</v>
      </c>
      <c r="H293" s="473">
        <v>1</v>
      </c>
      <c r="I293" s="474">
        <v>1012.46</v>
      </c>
      <c r="J293" s="467">
        <f t="shared" si="12"/>
        <v>1012</v>
      </c>
    </row>
    <row r="294" spans="1:10" x14ac:dyDescent="0.2">
      <c r="A294" s="423">
        <v>287</v>
      </c>
      <c r="B294" s="470" t="s">
        <v>148</v>
      </c>
      <c r="C294" s="471" t="s">
        <v>454</v>
      </c>
      <c r="D294" s="472" t="s">
        <v>149</v>
      </c>
      <c r="E294" s="465"/>
      <c r="F294" s="466"/>
      <c r="G294" s="467">
        <f t="shared" si="13"/>
        <v>0</v>
      </c>
      <c r="H294" s="473">
        <v>4</v>
      </c>
      <c r="I294" s="474">
        <v>15.05</v>
      </c>
      <c r="J294" s="467">
        <f t="shared" si="12"/>
        <v>60</v>
      </c>
    </row>
    <row r="295" spans="1:10" x14ac:dyDescent="0.2">
      <c r="A295" s="423">
        <v>288</v>
      </c>
      <c r="B295" s="470" t="s">
        <v>148</v>
      </c>
      <c r="C295" s="471" t="s">
        <v>455</v>
      </c>
      <c r="D295" s="472" t="s">
        <v>149</v>
      </c>
      <c r="E295" s="465"/>
      <c r="F295" s="466"/>
      <c r="G295" s="467">
        <f t="shared" si="13"/>
        <v>0</v>
      </c>
      <c r="H295" s="473">
        <v>1</v>
      </c>
      <c r="I295" s="474">
        <v>519.04999999999995</v>
      </c>
      <c r="J295" s="467">
        <f t="shared" si="12"/>
        <v>519</v>
      </c>
    </row>
    <row r="296" spans="1:10" x14ac:dyDescent="0.2">
      <c r="A296" s="423">
        <v>289</v>
      </c>
      <c r="B296" s="470" t="s">
        <v>148</v>
      </c>
      <c r="C296" s="471" t="s">
        <v>456</v>
      </c>
      <c r="D296" s="472" t="s">
        <v>149</v>
      </c>
      <c r="E296" s="465"/>
      <c r="F296" s="466"/>
      <c r="G296" s="467">
        <f t="shared" si="13"/>
        <v>0</v>
      </c>
      <c r="H296" s="473">
        <v>2</v>
      </c>
      <c r="I296" s="474">
        <v>366.37</v>
      </c>
      <c r="J296" s="467">
        <f t="shared" si="12"/>
        <v>733</v>
      </c>
    </row>
    <row r="297" spans="1:10" x14ac:dyDescent="0.2">
      <c r="A297" s="423">
        <v>290</v>
      </c>
      <c r="B297" s="470" t="s">
        <v>215</v>
      </c>
      <c r="C297" s="471" t="s">
        <v>457</v>
      </c>
      <c r="D297" s="472" t="s">
        <v>151</v>
      </c>
      <c r="E297" s="465"/>
      <c r="F297" s="466"/>
      <c r="G297" s="467">
        <f t="shared" si="13"/>
        <v>0</v>
      </c>
      <c r="H297" s="473">
        <v>1.5</v>
      </c>
      <c r="I297" s="474">
        <v>82.5</v>
      </c>
      <c r="J297" s="467">
        <f t="shared" si="12"/>
        <v>124</v>
      </c>
    </row>
    <row r="298" spans="1:10" x14ac:dyDescent="0.2">
      <c r="A298" s="423">
        <v>291</v>
      </c>
      <c r="B298" s="470" t="s">
        <v>215</v>
      </c>
      <c r="C298" s="471" t="s">
        <v>458</v>
      </c>
      <c r="D298" s="472" t="s">
        <v>151</v>
      </c>
      <c r="E298" s="465"/>
      <c r="F298" s="466"/>
      <c r="G298" s="467">
        <f t="shared" si="13"/>
        <v>0</v>
      </c>
      <c r="H298" s="473">
        <v>2</v>
      </c>
      <c r="I298" s="474">
        <v>81.430000000000007</v>
      </c>
      <c r="J298" s="467">
        <f t="shared" si="12"/>
        <v>163</v>
      </c>
    </row>
    <row r="299" spans="1:10" x14ac:dyDescent="0.2">
      <c r="A299" s="423">
        <v>292</v>
      </c>
      <c r="B299" s="470" t="s">
        <v>215</v>
      </c>
      <c r="C299" s="471" t="s">
        <v>459</v>
      </c>
      <c r="D299" s="472" t="s">
        <v>151</v>
      </c>
      <c r="E299" s="465"/>
      <c r="F299" s="466"/>
      <c r="G299" s="467">
        <f t="shared" si="13"/>
        <v>0</v>
      </c>
      <c r="H299" s="473">
        <v>2</v>
      </c>
      <c r="I299" s="474">
        <v>130</v>
      </c>
      <c r="J299" s="467">
        <f t="shared" si="12"/>
        <v>260</v>
      </c>
    </row>
    <row r="300" spans="1:10" x14ac:dyDescent="0.2">
      <c r="A300" s="423">
        <v>293</v>
      </c>
      <c r="B300" s="470" t="s">
        <v>215</v>
      </c>
      <c r="C300" s="471" t="s">
        <v>576</v>
      </c>
      <c r="D300" s="472" t="s">
        <v>202</v>
      </c>
      <c r="E300" s="475">
        <v>0.36</v>
      </c>
      <c r="F300" s="474">
        <v>55000</v>
      </c>
      <c r="G300" s="467">
        <f t="shared" si="13"/>
        <v>19800</v>
      </c>
      <c r="H300" s="473" t="s">
        <v>1077</v>
      </c>
      <c r="I300" s="474">
        <v>0</v>
      </c>
      <c r="J300" s="467">
        <f t="shared" si="12"/>
        <v>0</v>
      </c>
    </row>
    <row r="301" spans="1:10" ht="66" x14ac:dyDescent="0.2">
      <c r="A301" s="423">
        <v>294</v>
      </c>
      <c r="B301" s="470" t="s">
        <v>215</v>
      </c>
      <c r="C301" s="471" t="s">
        <v>577</v>
      </c>
      <c r="D301" s="472" t="s">
        <v>202</v>
      </c>
      <c r="E301" s="475">
        <v>0.18</v>
      </c>
      <c r="F301" s="474">
        <v>22610.27</v>
      </c>
      <c r="G301" s="467">
        <f t="shared" si="13"/>
        <v>4070</v>
      </c>
      <c r="H301" s="473" t="s">
        <v>1077</v>
      </c>
      <c r="I301" s="474">
        <v>0</v>
      </c>
      <c r="J301" s="467">
        <f t="shared" si="12"/>
        <v>0</v>
      </c>
    </row>
    <row r="302" spans="1:10" ht="66" x14ac:dyDescent="0.2">
      <c r="A302" s="423">
        <v>295</v>
      </c>
      <c r="B302" s="470" t="s">
        <v>215</v>
      </c>
      <c r="C302" s="471" t="s">
        <v>578</v>
      </c>
      <c r="D302" s="472" t="s">
        <v>202</v>
      </c>
      <c r="E302" s="475">
        <v>1.38</v>
      </c>
      <c r="F302" s="474">
        <v>28000</v>
      </c>
      <c r="G302" s="467">
        <f t="shared" si="13"/>
        <v>38640</v>
      </c>
      <c r="H302" s="473" t="s">
        <v>1077</v>
      </c>
      <c r="I302" s="474">
        <v>0</v>
      </c>
      <c r="J302" s="467">
        <f t="shared" si="12"/>
        <v>0</v>
      </c>
    </row>
    <row r="303" spans="1:10" ht="99" x14ac:dyDescent="0.2">
      <c r="A303" s="423">
        <v>296</v>
      </c>
      <c r="B303" s="470" t="s">
        <v>215</v>
      </c>
      <c r="C303" s="471" t="s">
        <v>579</v>
      </c>
      <c r="D303" s="472" t="s">
        <v>202</v>
      </c>
      <c r="E303" s="475">
        <v>0.1</v>
      </c>
      <c r="F303" s="474">
        <v>64000</v>
      </c>
      <c r="G303" s="467">
        <f t="shared" si="13"/>
        <v>6400</v>
      </c>
      <c r="H303" s="473" t="s">
        <v>1077</v>
      </c>
      <c r="I303" s="474">
        <v>0</v>
      </c>
      <c r="J303" s="467">
        <f t="shared" si="12"/>
        <v>0</v>
      </c>
    </row>
    <row r="304" spans="1:10" ht="49.5" x14ac:dyDescent="0.2">
      <c r="A304" s="423">
        <v>297</v>
      </c>
      <c r="B304" s="470" t="s">
        <v>215</v>
      </c>
      <c r="C304" s="471" t="s">
        <v>580</v>
      </c>
      <c r="D304" s="472" t="s">
        <v>202</v>
      </c>
      <c r="E304" s="475">
        <v>0.08</v>
      </c>
      <c r="F304" s="474">
        <v>41000</v>
      </c>
      <c r="G304" s="467">
        <f t="shared" si="13"/>
        <v>3280</v>
      </c>
      <c r="H304" s="473" t="s">
        <v>1077</v>
      </c>
      <c r="I304" s="474">
        <v>0</v>
      </c>
      <c r="J304" s="467">
        <f t="shared" si="12"/>
        <v>0</v>
      </c>
    </row>
    <row r="305" spans="1:10" ht="99" x14ac:dyDescent="0.2">
      <c r="A305" s="423">
        <v>298</v>
      </c>
      <c r="B305" s="470" t="s">
        <v>215</v>
      </c>
      <c r="C305" s="471" t="s">
        <v>581</v>
      </c>
      <c r="D305" s="472" t="s">
        <v>202</v>
      </c>
      <c r="E305" s="465"/>
      <c r="F305" s="466"/>
      <c r="G305" s="467">
        <f t="shared" si="13"/>
        <v>0</v>
      </c>
      <c r="H305" s="473">
        <v>0.15</v>
      </c>
      <c r="I305" s="474">
        <v>64000</v>
      </c>
      <c r="J305" s="467">
        <f t="shared" si="12"/>
        <v>9600</v>
      </c>
    </row>
    <row r="306" spans="1:10" x14ac:dyDescent="0.2">
      <c r="A306" s="423">
        <v>299</v>
      </c>
      <c r="B306" s="470" t="s">
        <v>148</v>
      </c>
      <c r="C306" s="471" t="s">
        <v>582</v>
      </c>
      <c r="D306" s="472" t="s">
        <v>202</v>
      </c>
      <c r="E306" s="465"/>
      <c r="F306" s="466"/>
      <c r="G306" s="467">
        <f t="shared" si="13"/>
        <v>0</v>
      </c>
      <c r="H306" s="473">
        <v>0.01</v>
      </c>
      <c r="I306" s="474">
        <v>102820</v>
      </c>
      <c r="J306" s="467">
        <f t="shared" si="12"/>
        <v>1028</v>
      </c>
    </row>
    <row r="307" spans="1:10" x14ac:dyDescent="0.2">
      <c r="A307" s="423">
        <v>300</v>
      </c>
      <c r="B307" s="470" t="s">
        <v>148</v>
      </c>
      <c r="C307" s="471" t="s">
        <v>583</v>
      </c>
      <c r="D307" s="472" t="s">
        <v>202</v>
      </c>
      <c r="E307" s="465"/>
      <c r="F307" s="466"/>
      <c r="G307" s="467">
        <f t="shared" si="13"/>
        <v>0</v>
      </c>
      <c r="H307" s="473">
        <v>0.01</v>
      </c>
      <c r="I307" s="474">
        <v>18227</v>
      </c>
      <c r="J307" s="467">
        <f t="shared" si="12"/>
        <v>182</v>
      </c>
    </row>
    <row r="308" spans="1:10" x14ac:dyDescent="0.2">
      <c r="A308" s="423">
        <v>301</v>
      </c>
      <c r="B308" s="470" t="s">
        <v>148</v>
      </c>
      <c r="C308" s="471" t="s">
        <v>492</v>
      </c>
      <c r="D308" s="472" t="s">
        <v>151</v>
      </c>
      <c r="E308" s="465"/>
      <c r="F308" s="466"/>
      <c r="G308" s="467">
        <f t="shared" si="13"/>
        <v>0</v>
      </c>
      <c r="H308" s="473">
        <v>10</v>
      </c>
      <c r="I308" s="474">
        <v>366.37</v>
      </c>
      <c r="J308" s="467">
        <f t="shared" si="12"/>
        <v>3664</v>
      </c>
    </row>
    <row r="309" spans="1:10" x14ac:dyDescent="0.2">
      <c r="A309" s="423">
        <v>302</v>
      </c>
      <c r="B309" s="470" t="s">
        <v>215</v>
      </c>
      <c r="C309" s="471" t="s">
        <v>493</v>
      </c>
      <c r="D309" s="472" t="s">
        <v>149</v>
      </c>
      <c r="E309" s="475">
        <v>4</v>
      </c>
      <c r="F309" s="474">
        <v>1000</v>
      </c>
      <c r="G309" s="467">
        <f t="shared" si="13"/>
        <v>4000</v>
      </c>
      <c r="H309" s="473" t="s">
        <v>1077</v>
      </c>
      <c r="I309" s="474">
        <v>0</v>
      </c>
      <c r="J309" s="467">
        <f t="shared" si="12"/>
        <v>0</v>
      </c>
    </row>
    <row r="310" spans="1:10" x14ac:dyDescent="0.2">
      <c r="A310" s="423">
        <v>303</v>
      </c>
      <c r="B310" s="470" t="s">
        <v>712</v>
      </c>
      <c r="C310" s="471" t="s">
        <v>713</v>
      </c>
      <c r="D310" s="472" t="s">
        <v>47</v>
      </c>
      <c r="E310" s="465"/>
      <c r="F310" s="466"/>
      <c r="G310" s="467">
        <f t="shared" si="13"/>
        <v>0</v>
      </c>
      <c r="H310" s="473">
        <v>0.186</v>
      </c>
      <c r="I310" s="474">
        <v>61152</v>
      </c>
      <c r="J310" s="467">
        <f t="shared" si="12"/>
        <v>11374</v>
      </c>
    </row>
    <row r="311" spans="1:10" ht="49.5" x14ac:dyDescent="0.2">
      <c r="A311" s="423">
        <v>304</v>
      </c>
      <c r="B311" s="470" t="s">
        <v>494</v>
      </c>
      <c r="C311" s="471" t="s">
        <v>495</v>
      </c>
      <c r="D311" s="472" t="s">
        <v>151</v>
      </c>
      <c r="E311" s="475">
        <v>60</v>
      </c>
      <c r="F311" s="474">
        <v>81</v>
      </c>
      <c r="G311" s="467">
        <f t="shared" si="13"/>
        <v>4860</v>
      </c>
      <c r="H311" s="473" t="s">
        <v>1077</v>
      </c>
      <c r="I311" s="474">
        <v>0</v>
      </c>
      <c r="J311" s="467">
        <f t="shared" si="12"/>
        <v>0</v>
      </c>
    </row>
    <row r="312" spans="1:10" x14ac:dyDescent="0.2">
      <c r="A312" s="423">
        <v>305</v>
      </c>
      <c r="B312" s="470" t="s">
        <v>714</v>
      </c>
      <c r="C312" s="471" t="s">
        <v>715</v>
      </c>
      <c r="D312" s="472" t="s">
        <v>47</v>
      </c>
      <c r="E312" s="465"/>
      <c r="F312" s="466"/>
      <c r="G312" s="467">
        <f t="shared" si="13"/>
        <v>0</v>
      </c>
      <c r="H312" s="473">
        <v>3.78E-2</v>
      </c>
      <c r="I312" s="474">
        <v>113679.91</v>
      </c>
      <c r="J312" s="467">
        <f t="shared" si="12"/>
        <v>4297</v>
      </c>
    </row>
    <row r="313" spans="1:10" x14ac:dyDescent="0.2">
      <c r="A313" s="423">
        <v>306</v>
      </c>
      <c r="B313" s="470" t="s">
        <v>716</v>
      </c>
      <c r="C313" s="471" t="s">
        <v>717</v>
      </c>
      <c r="D313" s="472" t="s">
        <v>47</v>
      </c>
      <c r="E313" s="465"/>
      <c r="F313" s="466"/>
      <c r="G313" s="467">
        <f t="shared" si="13"/>
        <v>0</v>
      </c>
      <c r="H313" s="473">
        <v>1.4E-2</v>
      </c>
      <c r="I313" s="474">
        <v>230000</v>
      </c>
      <c r="J313" s="467">
        <f t="shared" si="12"/>
        <v>3220</v>
      </c>
    </row>
    <row r="314" spans="1:10" x14ac:dyDescent="0.2">
      <c r="A314" s="423">
        <v>307</v>
      </c>
      <c r="B314" s="470" t="s">
        <v>718</v>
      </c>
      <c r="C314" s="471" t="s">
        <v>719</v>
      </c>
      <c r="D314" s="472" t="s">
        <v>143</v>
      </c>
      <c r="E314" s="475">
        <v>403.92</v>
      </c>
      <c r="F314" s="474">
        <v>120</v>
      </c>
      <c r="G314" s="467">
        <f t="shared" si="13"/>
        <v>48470</v>
      </c>
      <c r="H314" s="473" t="s">
        <v>1077</v>
      </c>
      <c r="I314" s="474">
        <v>0</v>
      </c>
      <c r="J314" s="467">
        <f t="shared" si="12"/>
        <v>0</v>
      </c>
    </row>
    <row r="315" spans="1:10" x14ac:dyDescent="0.2">
      <c r="A315" s="423">
        <v>308</v>
      </c>
      <c r="B315" s="470" t="s">
        <v>720</v>
      </c>
      <c r="C315" s="471" t="s">
        <v>721</v>
      </c>
      <c r="D315" s="472" t="s">
        <v>47</v>
      </c>
      <c r="E315" s="465"/>
      <c r="F315" s="466"/>
      <c r="G315" s="467">
        <f t="shared" si="13"/>
        <v>0</v>
      </c>
      <c r="H315" s="473">
        <v>0.80720000000000003</v>
      </c>
      <c r="I315" s="474">
        <v>68693.94</v>
      </c>
      <c r="J315" s="467">
        <f t="shared" si="12"/>
        <v>55450</v>
      </c>
    </row>
    <row r="316" spans="1:10" x14ac:dyDescent="0.2">
      <c r="A316" s="423">
        <v>309</v>
      </c>
      <c r="B316" s="470" t="s">
        <v>496</v>
      </c>
      <c r="C316" s="471" t="s">
        <v>497</v>
      </c>
      <c r="D316" s="472" t="s">
        <v>151</v>
      </c>
      <c r="E316" s="465"/>
      <c r="F316" s="466"/>
      <c r="G316" s="467">
        <f t="shared" si="13"/>
        <v>0</v>
      </c>
      <c r="H316" s="473">
        <v>40</v>
      </c>
      <c r="I316" s="474">
        <v>28</v>
      </c>
      <c r="J316" s="467">
        <f t="shared" si="12"/>
        <v>1120</v>
      </c>
    </row>
    <row r="317" spans="1:10" ht="33" x14ac:dyDescent="0.2">
      <c r="A317" s="423">
        <v>310</v>
      </c>
      <c r="B317" s="470" t="s">
        <v>722</v>
      </c>
      <c r="C317" s="471" t="s">
        <v>723</v>
      </c>
      <c r="D317" s="472" t="s">
        <v>149</v>
      </c>
      <c r="E317" s="475">
        <v>1</v>
      </c>
      <c r="F317" s="474">
        <v>40000</v>
      </c>
      <c r="G317" s="467">
        <f t="shared" si="13"/>
        <v>40000</v>
      </c>
      <c r="H317" s="473" t="s">
        <v>1077</v>
      </c>
      <c r="I317" s="474">
        <v>0</v>
      </c>
      <c r="J317" s="467">
        <f t="shared" si="12"/>
        <v>0</v>
      </c>
    </row>
    <row r="318" spans="1:10" ht="33" x14ac:dyDescent="0.2">
      <c r="A318" s="423">
        <v>311</v>
      </c>
      <c r="B318" s="470" t="s">
        <v>724</v>
      </c>
      <c r="C318" s="471" t="s">
        <v>725</v>
      </c>
      <c r="D318" s="472" t="s">
        <v>149</v>
      </c>
      <c r="E318" s="475">
        <v>3</v>
      </c>
      <c r="F318" s="474">
        <v>16000</v>
      </c>
      <c r="G318" s="467">
        <f t="shared" si="13"/>
        <v>48000</v>
      </c>
      <c r="H318" s="473" t="s">
        <v>1077</v>
      </c>
      <c r="I318" s="474">
        <v>0</v>
      </c>
      <c r="J318" s="467">
        <f t="shared" si="12"/>
        <v>0</v>
      </c>
    </row>
    <row r="319" spans="1:10" ht="33" x14ac:dyDescent="0.2">
      <c r="A319" s="423">
        <v>312</v>
      </c>
      <c r="B319" s="470" t="s">
        <v>726</v>
      </c>
      <c r="C319" s="471" t="s">
        <v>727</v>
      </c>
      <c r="D319" s="472" t="s">
        <v>149</v>
      </c>
      <c r="E319" s="475">
        <v>2</v>
      </c>
      <c r="F319" s="474">
        <v>22000</v>
      </c>
      <c r="G319" s="467">
        <f t="shared" si="13"/>
        <v>44000</v>
      </c>
      <c r="H319" s="473" t="s">
        <v>1077</v>
      </c>
      <c r="I319" s="474">
        <v>0</v>
      </c>
      <c r="J319" s="467">
        <f t="shared" si="12"/>
        <v>0</v>
      </c>
    </row>
    <row r="320" spans="1:10" ht="33" x14ac:dyDescent="0.2">
      <c r="A320" s="423">
        <v>313</v>
      </c>
      <c r="B320" s="470" t="s">
        <v>728</v>
      </c>
      <c r="C320" s="471" t="s">
        <v>729</v>
      </c>
      <c r="D320" s="472" t="s">
        <v>149</v>
      </c>
      <c r="E320" s="475">
        <v>1</v>
      </c>
      <c r="F320" s="474">
        <v>8000</v>
      </c>
      <c r="G320" s="467">
        <f t="shared" si="13"/>
        <v>8000</v>
      </c>
      <c r="H320" s="473" t="s">
        <v>1077</v>
      </c>
      <c r="I320" s="474">
        <v>0</v>
      </c>
      <c r="J320" s="467">
        <f t="shared" si="12"/>
        <v>0</v>
      </c>
    </row>
    <row r="321" spans="1:10" ht="33" x14ac:dyDescent="0.2">
      <c r="A321" s="423">
        <v>314</v>
      </c>
      <c r="B321" s="470" t="s">
        <v>730</v>
      </c>
      <c r="C321" s="471" t="s">
        <v>731</v>
      </c>
      <c r="D321" s="472" t="s">
        <v>149</v>
      </c>
      <c r="E321" s="475">
        <v>1</v>
      </c>
      <c r="F321" s="474">
        <v>10000</v>
      </c>
      <c r="G321" s="467">
        <f t="shared" si="13"/>
        <v>10000</v>
      </c>
      <c r="H321" s="473" t="s">
        <v>1077</v>
      </c>
      <c r="I321" s="474">
        <v>0</v>
      </c>
      <c r="J321" s="467">
        <f t="shared" si="12"/>
        <v>0</v>
      </c>
    </row>
    <row r="322" spans="1:10" ht="33" x14ac:dyDescent="0.2">
      <c r="A322" s="423">
        <v>315</v>
      </c>
      <c r="B322" s="470" t="s">
        <v>732</v>
      </c>
      <c r="C322" s="471" t="s">
        <v>733</v>
      </c>
      <c r="D322" s="472" t="s">
        <v>152</v>
      </c>
      <c r="E322" s="465"/>
      <c r="F322" s="466"/>
      <c r="G322" s="467">
        <f t="shared" si="13"/>
        <v>0</v>
      </c>
      <c r="H322" s="473">
        <v>6</v>
      </c>
      <c r="I322" s="474">
        <v>5600.28</v>
      </c>
      <c r="J322" s="467">
        <f t="shared" si="12"/>
        <v>33602</v>
      </c>
    </row>
    <row r="323" spans="1:10" ht="33" x14ac:dyDescent="0.2">
      <c r="A323" s="423">
        <v>316</v>
      </c>
      <c r="B323" s="470" t="s">
        <v>734</v>
      </c>
      <c r="C323" s="471" t="s">
        <v>735</v>
      </c>
      <c r="D323" s="472" t="s">
        <v>152</v>
      </c>
      <c r="E323" s="465"/>
      <c r="F323" s="466"/>
      <c r="G323" s="467">
        <f t="shared" si="13"/>
        <v>0</v>
      </c>
      <c r="H323" s="473">
        <v>1</v>
      </c>
      <c r="I323" s="474">
        <v>4760.24</v>
      </c>
      <c r="J323" s="467">
        <f t="shared" si="12"/>
        <v>4760</v>
      </c>
    </row>
    <row r="324" spans="1:10" ht="33" x14ac:dyDescent="0.2">
      <c r="A324" s="423">
        <v>317</v>
      </c>
      <c r="B324" s="470" t="s">
        <v>736</v>
      </c>
      <c r="C324" s="471" t="s">
        <v>737</v>
      </c>
      <c r="D324" s="472" t="s">
        <v>152</v>
      </c>
      <c r="E324" s="465"/>
      <c r="F324" s="466"/>
      <c r="G324" s="467">
        <f t="shared" si="13"/>
        <v>0</v>
      </c>
      <c r="H324" s="473">
        <v>1</v>
      </c>
      <c r="I324" s="474">
        <v>3618.01</v>
      </c>
      <c r="J324" s="467">
        <f t="shared" si="12"/>
        <v>3618</v>
      </c>
    </row>
    <row r="325" spans="1:10" ht="33" x14ac:dyDescent="0.2">
      <c r="A325" s="423">
        <v>318</v>
      </c>
      <c r="B325" s="470" t="s">
        <v>738</v>
      </c>
      <c r="C325" s="471" t="s">
        <v>739</v>
      </c>
      <c r="D325" s="472" t="s">
        <v>152</v>
      </c>
      <c r="E325" s="475">
        <v>16</v>
      </c>
      <c r="F325" s="474">
        <v>1065</v>
      </c>
      <c r="G325" s="467">
        <f t="shared" si="13"/>
        <v>17040</v>
      </c>
      <c r="H325" s="473" t="s">
        <v>1077</v>
      </c>
      <c r="I325" s="474">
        <v>0</v>
      </c>
      <c r="J325" s="467">
        <f t="shared" si="12"/>
        <v>0</v>
      </c>
    </row>
    <row r="326" spans="1:10" ht="33" x14ac:dyDescent="0.2">
      <c r="A326" s="423">
        <v>319</v>
      </c>
      <c r="B326" s="470" t="s">
        <v>498</v>
      </c>
      <c r="C326" s="471" t="s">
        <v>499</v>
      </c>
      <c r="D326" s="472" t="s">
        <v>202</v>
      </c>
      <c r="E326" s="475">
        <v>0.03</v>
      </c>
      <c r="F326" s="474">
        <v>426187</v>
      </c>
      <c r="G326" s="467">
        <f t="shared" si="13"/>
        <v>12786</v>
      </c>
      <c r="H326" s="473" t="s">
        <v>1077</v>
      </c>
      <c r="I326" s="474">
        <v>0</v>
      </c>
      <c r="J326" s="467">
        <f t="shared" si="12"/>
        <v>0</v>
      </c>
    </row>
    <row r="327" spans="1:10" ht="33" x14ac:dyDescent="0.2">
      <c r="A327" s="423">
        <v>320</v>
      </c>
      <c r="B327" s="470" t="s">
        <v>500</v>
      </c>
      <c r="C327" s="471" t="s">
        <v>501</v>
      </c>
      <c r="D327" s="472" t="s">
        <v>151</v>
      </c>
      <c r="E327" s="475">
        <v>0.3</v>
      </c>
      <c r="F327" s="474">
        <v>115</v>
      </c>
      <c r="G327" s="467">
        <f t="shared" si="13"/>
        <v>35</v>
      </c>
      <c r="H327" s="473" t="s">
        <v>1077</v>
      </c>
      <c r="I327" s="474">
        <v>0</v>
      </c>
      <c r="J327" s="467">
        <f t="shared" si="12"/>
        <v>0</v>
      </c>
    </row>
    <row r="328" spans="1:10" ht="33" x14ac:dyDescent="0.2">
      <c r="A328" s="423">
        <v>321</v>
      </c>
      <c r="B328" s="470" t="s">
        <v>502</v>
      </c>
      <c r="C328" s="471" t="s">
        <v>503</v>
      </c>
      <c r="D328" s="472" t="s">
        <v>149</v>
      </c>
      <c r="E328" s="465"/>
      <c r="F328" s="466"/>
      <c r="G328" s="467">
        <f t="shared" si="13"/>
        <v>0</v>
      </c>
      <c r="H328" s="473">
        <v>8</v>
      </c>
      <c r="I328" s="474">
        <v>870</v>
      </c>
      <c r="J328" s="467">
        <f t="shared" si="12"/>
        <v>6960</v>
      </c>
    </row>
    <row r="329" spans="1:10" ht="33" x14ac:dyDescent="0.2">
      <c r="A329" s="423">
        <v>322</v>
      </c>
      <c r="B329" s="470" t="s">
        <v>504</v>
      </c>
      <c r="C329" s="471" t="s">
        <v>505</v>
      </c>
      <c r="D329" s="472" t="s">
        <v>149</v>
      </c>
      <c r="E329" s="475">
        <v>510</v>
      </c>
      <c r="F329" s="474">
        <v>41</v>
      </c>
      <c r="G329" s="467">
        <f t="shared" si="13"/>
        <v>20910</v>
      </c>
      <c r="H329" s="473" t="s">
        <v>1077</v>
      </c>
      <c r="I329" s="474">
        <v>0</v>
      </c>
      <c r="J329" s="467">
        <f t="shared" si="12"/>
        <v>0</v>
      </c>
    </row>
    <row r="330" spans="1:10" ht="33" x14ac:dyDescent="0.2">
      <c r="A330" s="423">
        <v>323</v>
      </c>
      <c r="B330" s="470" t="s">
        <v>506</v>
      </c>
      <c r="C330" s="471" t="s">
        <v>507</v>
      </c>
      <c r="D330" s="472" t="s">
        <v>149</v>
      </c>
      <c r="E330" s="475">
        <v>400</v>
      </c>
      <c r="F330" s="474">
        <v>71</v>
      </c>
      <c r="G330" s="467">
        <f t="shared" si="13"/>
        <v>28400</v>
      </c>
      <c r="H330" s="473" t="s">
        <v>1077</v>
      </c>
      <c r="I330" s="474">
        <v>0</v>
      </c>
      <c r="J330" s="467">
        <f t="shared" ref="J330:J393" si="14">H330*I330</f>
        <v>0</v>
      </c>
    </row>
    <row r="331" spans="1:10" ht="33" x14ac:dyDescent="0.2">
      <c r="A331" s="423">
        <v>324</v>
      </c>
      <c r="B331" s="470" t="s">
        <v>508</v>
      </c>
      <c r="C331" s="471" t="s">
        <v>509</v>
      </c>
      <c r="D331" s="472" t="s">
        <v>149</v>
      </c>
      <c r="E331" s="475">
        <v>790</v>
      </c>
      <c r="F331" s="474">
        <v>83</v>
      </c>
      <c r="G331" s="467">
        <f t="shared" si="13"/>
        <v>65570</v>
      </c>
      <c r="H331" s="473" t="s">
        <v>1077</v>
      </c>
      <c r="I331" s="474">
        <v>0</v>
      </c>
      <c r="J331" s="467">
        <f t="shared" si="14"/>
        <v>0</v>
      </c>
    </row>
    <row r="332" spans="1:10" ht="33" x14ac:dyDescent="0.2">
      <c r="A332" s="423">
        <v>325</v>
      </c>
      <c r="B332" s="470" t="s">
        <v>510</v>
      </c>
      <c r="C332" s="471" t="s">
        <v>511</v>
      </c>
      <c r="D332" s="472" t="s">
        <v>149</v>
      </c>
      <c r="E332" s="475">
        <v>4560</v>
      </c>
      <c r="F332" s="474">
        <v>33</v>
      </c>
      <c r="G332" s="467">
        <f t="shared" si="13"/>
        <v>150480</v>
      </c>
      <c r="H332" s="473" t="s">
        <v>1077</v>
      </c>
      <c r="I332" s="474">
        <v>0</v>
      </c>
      <c r="J332" s="467">
        <f t="shared" si="14"/>
        <v>0</v>
      </c>
    </row>
    <row r="333" spans="1:10" ht="33" x14ac:dyDescent="0.2">
      <c r="A333" s="423">
        <v>326</v>
      </c>
      <c r="B333" s="470" t="s">
        <v>512</v>
      </c>
      <c r="C333" s="471" t="s">
        <v>513</v>
      </c>
      <c r="D333" s="472" t="s">
        <v>152</v>
      </c>
      <c r="E333" s="475">
        <v>2</v>
      </c>
      <c r="F333" s="474">
        <v>230</v>
      </c>
      <c r="G333" s="467">
        <f t="shared" si="13"/>
        <v>460</v>
      </c>
      <c r="H333" s="473" t="s">
        <v>1077</v>
      </c>
      <c r="I333" s="474">
        <v>0</v>
      </c>
      <c r="J333" s="467">
        <f t="shared" si="14"/>
        <v>0</v>
      </c>
    </row>
    <row r="334" spans="1:10" ht="33" x14ac:dyDescent="0.2">
      <c r="A334" s="423">
        <v>327</v>
      </c>
      <c r="B334" s="470" t="s">
        <v>514</v>
      </c>
      <c r="C334" s="471" t="s">
        <v>515</v>
      </c>
      <c r="D334" s="472" t="s">
        <v>152</v>
      </c>
      <c r="E334" s="475">
        <v>2</v>
      </c>
      <c r="F334" s="474">
        <v>4500</v>
      </c>
      <c r="G334" s="467">
        <f t="shared" si="13"/>
        <v>9000</v>
      </c>
      <c r="H334" s="473" t="s">
        <v>1077</v>
      </c>
      <c r="I334" s="474">
        <v>0</v>
      </c>
      <c r="J334" s="467">
        <f t="shared" si="14"/>
        <v>0</v>
      </c>
    </row>
    <row r="335" spans="1:10" ht="33" x14ac:dyDescent="0.2">
      <c r="A335" s="423">
        <v>328</v>
      </c>
      <c r="B335" s="470" t="s">
        <v>516</v>
      </c>
      <c r="C335" s="471" t="s">
        <v>517</v>
      </c>
      <c r="D335" s="472" t="s">
        <v>47</v>
      </c>
      <c r="E335" s="465"/>
      <c r="F335" s="466"/>
      <c r="G335" s="467">
        <f t="shared" ref="G335:G398" si="15">E335*F335</f>
        <v>0</v>
      </c>
      <c r="H335" s="473">
        <v>4.0000000000000001E-3</v>
      </c>
      <c r="I335" s="474">
        <v>728862</v>
      </c>
      <c r="J335" s="467">
        <f t="shared" si="14"/>
        <v>2915</v>
      </c>
    </row>
    <row r="336" spans="1:10" x14ac:dyDescent="0.2">
      <c r="A336" s="423">
        <v>329</v>
      </c>
      <c r="B336" s="470" t="s">
        <v>518</v>
      </c>
      <c r="C336" s="471" t="s">
        <v>519</v>
      </c>
      <c r="D336" s="472" t="s">
        <v>520</v>
      </c>
      <c r="E336" s="475">
        <v>2.4</v>
      </c>
      <c r="F336" s="474">
        <v>2000</v>
      </c>
      <c r="G336" s="467">
        <f t="shared" si="15"/>
        <v>4800</v>
      </c>
      <c r="H336" s="473" t="s">
        <v>1077</v>
      </c>
      <c r="I336" s="474">
        <v>0</v>
      </c>
      <c r="J336" s="467">
        <f t="shared" si="14"/>
        <v>0</v>
      </c>
    </row>
    <row r="337" spans="1:10" ht="33" x14ac:dyDescent="0.2">
      <c r="A337" s="423">
        <v>330</v>
      </c>
      <c r="B337" s="470" t="s">
        <v>521</v>
      </c>
      <c r="C337" s="471" t="s">
        <v>522</v>
      </c>
      <c r="D337" s="472" t="s">
        <v>152</v>
      </c>
      <c r="E337" s="475">
        <v>12</v>
      </c>
      <c r="F337" s="474">
        <v>13200</v>
      </c>
      <c r="G337" s="467">
        <f t="shared" si="15"/>
        <v>158400</v>
      </c>
      <c r="H337" s="473" t="s">
        <v>1077</v>
      </c>
      <c r="I337" s="474">
        <v>0</v>
      </c>
      <c r="J337" s="467">
        <f t="shared" si="14"/>
        <v>0</v>
      </c>
    </row>
    <row r="338" spans="1:10" x14ac:dyDescent="0.2">
      <c r="A338" s="423">
        <v>331</v>
      </c>
      <c r="B338" s="470" t="s">
        <v>740</v>
      </c>
      <c r="C338" s="471" t="s">
        <v>741</v>
      </c>
      <c r="D338" s="472" t="s">
        <v>48</v>
      </c>
      <c r="E338" s="465"/>
      <c r="F338" s="466"/>
      <c r="G338" s="467">
        <f t="shared" si="15"/>
        <v>0</v>
      </c>
      <c r="H338" s="473">
        <v>0.47489999999999999</v>
      </c>
      <c r="I338" s="474">
        <v>47.09</v>
      </c>
      <c r="J338" s="467">
        <f t="shared" si="14"/>
        <v>22</v>
      </c>
    </row>
    <row r="339" spans="1:10" x14ac:dyDescent="0.2">
      <c r="A339" s="423">
        <v>332</v>
      </c>
      <c r="B339" s="470" t="s">
        <v>742</v>
      </c>
      <c r="C339" s="471" t="s">
        <v>584</v>
      </c>
      <c r="D339" s="472" t="s">
        <v>152</v>
      </c>
      <c r="E339" s="465"/>
      <c r="F339" s="466"/>
      <c r="G339" s="467">
        <f t="shared" si="15"/>
        <v>0</v>
      </c>
      <c r="H339" s="473">
        <v>8</v>
      </c>
      <c r="I339" s="474">
        <v>53.72</v>
      </c>
      <c r="J339" s="467">
        <f t="shared" si="14"/>
        <v>430</v>
      </c>
    </row>
    <row r="340" spans="1:10" x14ac:dyDescent="0.2">
      <c r="A340" s="423">
        <v>333</v>
      </c>
      <c r="B340" s="470" t="s">
        <v>743</v>
      </c>
      <c r="C340" s="471" t="s">
        <v>608</v>
      </c>
      <c r="D340" s="472" t="s">
        <v>47</v>
      </c>
      <c r="E340" s="475">
        <v>2.0000000000000001E-4</v>
      </c>
      <c r="F340" s="474">
        <v>40000</v>
      </c>
      <c r="G340" s="467">
        <f t="shared" si="15"/>
        <v>8</v>
      </c>
      <c r="H340" s="473" t="s">
        <v>1077</v>
      </c>
      <c r="I340" s="474">
        <v>0</v>
      </c>
      <c r="J340" s="467">
        <f t="shared" si="14"/>
        <v>0</v>
      </c>
    </row>
    <row r="341" spans="1:10" x14ac:dyDescent="0.2">
      <c r="A341" s="423">
        <v>334</v>
      </c>
      <c r="B341" s="470" t="s">
        <v>744</v>
      </c>
      <c r="C341" s="471" t="s">
        <v>745</v>
      </c>
      <c r="D341" s="472" t="s">
        <v>47</v>
      </c>
      <c r="E341" s="475">
        <v>3.7433800000000002</v>
      </c>
      <c r="F341" s="474">
        <v>43700</v>
      </c>
      <c r="G341" s="467">
        <f t="shared" si="15"/>
        <v>163586</v>
      </c>
      <c r="H341" s="473" t="s">
        <v>1077</v>
      </c>
      <c r="I341" s="474">
        <v>0</v>
      </c>
      <c r="J341" s="467">
        <f t="shared" si="14"/>
        <v>0</v>
      </c>
    </row>
    <row r="342" spans="1:10" x14ac:dyDescent="0.2">
      <c r="A342" s="423">
        <v>335</v>
      </c>
      <c r="B342" s="470" t="s">
        <v>746</v>
      </c>
      <c r="C342" s="471" t="s">
        <v>747</v>
      </c>
      <c r="D342" s="472" t="s">
        <v>47</v>
      </c>
      <c r="E342" s="475">
        <v>3.191624</v>
      </c>
      <c r="F342" s="474">
        <v>36000</v>
      </c>
      <c r="G342" s="467">
        <f t="shared" si="15"/>
        <v>114898</v>
      </c>
      <c r="H342" s="473" t="s">
        <v>1077</v>
      </c>
      <c r="I342" s="474">
        <v>0</v>
      </c>
      <c r="J342" s="467">
        <f t="shared" si="14"/>
        <v>0</v>
      </c>
    </row>
    <row r="343" spans="1:10" ht="33" x14ac:dyDescent="0.2">
      <c r="A343" s="423">
        <v>336</v>
      </c>
      <c r="B343" s="470" t="s">
        <v>748</v>
      </c>
      <c r="C343" s="471" t="s">
        <v>749</v>
      </c>
      <c r="D343" s="472" t="s">
        <v>47</v>
      </c>
      <c r="E343" s="475">
        <v>2.5999999999999999E-2</v>
      </c>
      <c r="F343" s="474">
        <v>34000</v>
      </c>
      <c r="G343" s="467">
        <f t="shared" si="15"/>
        <v>884</v>
      </c>
      <c r="H343" s="473" t="s">
        <v>1077</v>
      </c>
      <c r="I343" s="474">
        <v>0</v>
      </c>
      <c r="J343" s="467">
        <f t="shared" si="14"/>
        <v>0</v>
      </c>
    </row>
    <row r="344" spans="1:10" x14ac:dyDescent="0.2">
      <c r="A344" s="423">
        <v>337</v>
      </c>
      <c r="B344" s="470" t="s">
        <v>750</v>
      </c>
      <c r="C344" s="471" t="s">
        <v>751</v>
      </c>
      <c r="D344" s="472" t="s">
        <v>47</v>
      </c>
      <c r="E344" s="465"/>
      <c r="F344" s="466"/>
      <c r="G344" s="467">
        <f t="shared" si="15"/>
        <v>0</v>
      </c>
      <c r="H344" s="473">
        <v>6.3E-3</v>
      </c>
      <c r="I344" s="474">
        <v>110000</v>
      </c>
      <c r="J344" s="467">
        <f t="shared" si="14"/>
        <v>693</v>
      </c>
    </row>
    <row r="345" spans="1:10" x14ac:dyDescent="0.2">
      <c r="A345" s="423">
        <v>338</v>
      </c>
      <c r="B345" s="470" t="s">
        <v>752</v>
      </c>
      <c r="C345" s="471" t="s">
        <v>611</v>
      </c>
      <c r="D345" s="472" t="s">
        <v>47</v>
      </c>
      <c r="E345" s="465"/>
      <c r="F345" s="466"/>
      <c r="G345" s="467">
        <f t="shared" si="15"/>
        <v>0</v>
      </c>
      <c r="H345" s="473">
        <v>5.9999999999999995E-4</v>
      </c>
      <c r="I345" s="474">
        <v>110000</v>
      </c>
      <c r="J345" s="467">
        <f t="shared" si="14"/>
        <v>66</v>
      </c>
    </row>
    <row r="346" spans="1:10" x14ac:dyDescent="0.2">
      <c r="A346" s="423">
        <v>339</v>
      </c>
      <c r="B346" s="470" t="s">
        <v>753</v>
      </c>
      <c r="C346" s="471" t="s">
        <v>754</v>
      </c>
      <c r="D346" s="472" t="s">
        <v>48</v>
      </c>
      <c r="E346" s="465"/>
      <c r="F346" s="466"/>
      <c r="G346" s="467">
        <f t="shared" si="15"/>
        <v>0</v>
      </c>
      <c r="H346" s="473">
        <v>1.5900000000000001E-2</v>
      </c>
      <c r="I346" s="474">
        <v>341.25</v>
      </c>
      <c r="J346" s="467">
        <f t="shared" si="14"/>
        <v>5</v>
      </c>
    </row>
    <row r="347" spans="1:10" ht="33" x14ac:dyDescent="0.2">
      <c r="A347" s="423">
        <v>340</v>
      </c>
      <c r="B347" s="470" t="s">
        <v>755</v>
      </c>
      <c r="C347" s="471" t="s">
        <v>174</v>
      </c>
      <c r="D347" s="472" t="s">
        <v>47</v>
      </c>
      <c r="E347" s="475">
        <v>0.06</v>
      </c>
      <c r="F347" s="474">
        <v>32000</v>
      </c>
      <c r="G347" s="467">
        <f t="shared" si="15"/>
        <v>1920</v>
      </c>
      <c r="H347" s="473" t="s">
        <v>1077</v>
      </c>
      <c r="I347" s="474">
        <v>0</v>
      </c>
      <c r="J347" s="467">
        <f t="shared" si="14"/>
        <v>0</v>
      </c>
    </row>
    <row r="348" spans="1:10" x14ac:dyDescent="0.2">
      <c r="A348" s="423">
        <v>341</v>
      </c>
      <c r="B348" s="470" t="s">
        <v>756</v>
      </c>
      <c r="C348" s="471" t="s">
        <v>757</v>
      </c>
      <c r="D348" s="472" t="s">
        <v>47</v>
      </c>
      <c r="E348" s="465"/>
      <c r="F348" s="466"/>
      <c r="G348" s="467">
        <f t="shared" si="15"/>
        <v>0</v>
      </c>
      <c r="H348" s="473">
        <v>1.8912000000000002E-2</v>
      </c>
      <c r="I348" s="474">
        <v>28154.23</v>
      </c>
      <c r="J348" s="467">
        <f t="shared" si="14"/>
        <v>532</v>
      </c>
    </row>
    <row r="349" spans="1:10" x14ac:dyDescent="0.2">
      <c r="A349" s="423">
        <v>342</v>
      </c>
      <c r="B349" s="470" t="s">
        <v>758</v>
      </c>
      <c r="C349" s="471" t="s">
        <v>759</v>
      </c>
      <c r="D349" s="472" t="s">
        <v>47</v>
      </c>
      <c r="E349" s="475">
        <v>2.8000000000000001E-2</v>
      </c>
      <c r="F349" s="474">
        <v>28000</v>
      </c>
      <c r="G349" s="467">
        <f t="shared" si="15"/>
        <v>784</v>
      </c>
      <c r="H349" s="473" t="s">
        <v>1077</v>
      </c>
      <c r="I349" s="474">
        <v>0</v>
      </c>
      <c r="J349" s="467">
        <f t="shared" si="14"/>
        <v>0</v>
      </c>
    </row>
    <row r="350" spans="1:10" x14ac:dyDescent="0.2">
      <c r="A350" s="423">
        <v>343</v>
      </c>
      <c r="B350" s="470" t="s">
        <v>523</v>
      </c>
      <c r="C350" s="471" t="s">
        <v>760</v>
      </c>
      <c r="D350" s="472" t="s">
        <v>47</v>
      </c>
      <c r="E350" s="475">
        <v>1.9052</v>
      </c>
      <c r="F350" s="474">
        <v>40000</v>
      </c>
      <c r="G350" s="467">
        <f t="shared" si="15"/>
        <v>76208</v>
      </c>
      <c r="H350" s="473" t="s">
        <v>1077</v>
      </c>
      <c r="I350" s="474">
        <v>0</v>
      </c>
      <c r="J350" s="467">
        <f t="shared" si="14"/>
        <v>0</v>
      </c>
    </row>
    <row r="351" spans="1:10" x14ac:dyDescent="0.2">
      <c r="A351" s="423">
        <v>344</v>
      </c>
      <c r="B351" s="470" t="s">
        <v>761</v>
      </c>
      <c r="C351" s="471" t="s">
        <v>762</v>
      </c>
      <c r="D351" s="472" t="s">
        <v>47</v>
      </c>
      <c r="E351" s="475">
        <v>0.13</v>
      </c>
      <c r="F351" s="474">
        <v>34600</v>
      </c>
      <c r="G351" s="467">
        <f t="shared" si="15"/>
        <v>4498</v>
      </c>
      <c r="H351" s="473" t="s">
        <v>1077</v>
      </c>
      <c r="I351" s="474">
        <v>0</v>
      </c>
      <c r="J351" s="467">
        <f t="shared" si="14"/>
        <v>0</v>
      </c>
    </row>
    <row r="352" spans="1:10" ht="33" x14ac:dyDescent="0.2">
      <c r="A352" s="423">
        <v>345</v>
      </c>
      <c r="B352" s="470" t="s">
        <v>763</v>
      </c>
      <c r="C352" s="471" t="s">
        <v>150</v>
      </c>
      <c r="D352" s="472" t="s">
        <v>47</v>
      </c>
      <c r="E352" s="475">
        <v>2.5999999999999999E-2</v>
      </c>
      <c r="F352" s="474">
        <v>33000</v>
      </c>
      <c r="G352" s="467">
        <f t="shared" si="15"/>
        <v>858</v>
      </c>
      <c r="H352" s="473" t="s">
        <v>1077</v>
      </c>
      <c r="I352" s="474">
        <v>0</v>
      </c>
      <c r="J352" s="467">
        <f t="shared" si="14"/>
        <v>0</v>
      </c>
    </row>
    <row r="353" spans="1:10" ht="33" x14ac:dyDescent="0.2">
      <c r="A353" s="423">
        <v>346</v>
      </c>
      <c r="B353" s="470" t="s">
        <v>764</v>
      </c>
      <c r="C353" s="471" t="s">
        <v>765</v>
      </c>
      <c r="D353" s="472" t="s">
        <v>47</v>
      </c>
      <c r="E353" s="475">
        <v>8.2000000000000003E-2</v>
      </c>
      <c r="F353" s="474">
        <v>36000</v>
      </c>
      <c r="G353" s="467">
        <f t="shared" si="15"/>
        <v>2952</v>
      </c>
      <c r="H353" s="473" t="s">
        <v>1077</v>
      </c>
      <c r="I353" s="474">
        <v>0</v>
      </c>
      <c r="J353" s="467">
        <f t="shared" si="14"/>
        <v>0</v>
      </c>
    </row>
    <row r="354" spans="1:10" x14ac:dyDescent="0.2">
      <c r="A354" s="423">
        <v>347</v>
      </c>
      <c r="B354" s="470" t="s">
        <v>766</v>
      </c>
      <c r="C354" s="471" t="s">
        <v>767</v>
      </c>
      <c r="D354" s="472" t="s">
        <v>47</v>
      </c>
      <c r="E354" s="475">
        <v>3.1850000000000001</v>
      </c>
      <c r="F354" s="474">
        <v>32100</v>
      </c>
      <c r="G354" s="467">
        <f t="shared" si="15"/>
        <v>102239</v>
      </c>
      <c r="H354" s="473" t="s">
        <v>1077</v>
      </c>
      <c r="I354" s="474">
        <v>0</v>
      </c>
      <c r="J354" s="467">
        <f t="shared" si="14"/>
        <v>0</v>
      </c>
    </row>
    <row r="355" spans="1:10" x14ac:dyDescent="0.2">
      <c r="A355" s="423">
        <v>348</v>
      </c>
      <c r="B355" s="470" t="s">
        <v>768</v>
      </c>
      <c r="C355" s="471" t="s">
        <v>181</v>
      </c>
      <c r="D355" s="472" t="s">
        <v>47</v>
      </c>
      <c r="E355" s="475">
        <v>5.9999999999999995E-4</v>
      </c>
      <c r="F355" s="474">
        <v>62985.94</v>
      </c>
      <c r="G355" s="467">
        <f t="shared" si="15"/>
        <v>38</v>
      </c>
      <c r="H355" s="473" t="s">
        <v>1077</v>
      </c>
      <c r="I355" s="474">
        <v>0</v>
      </c>
      <c r="J355" s="467">
        <f t="shared" si="14"/>
        <v>0</v>
      </c>
    </row>
    <row r="356" spans="1:10" x14ac:dyDescent="0.2">
      <c r="A356" s="423">
        <v>349</v>
      </c>
      <c r="B356" s="470" t="s">
        <v>769</v>
      </c>
      <c r="C356" s="471" t="s">
        <v>770</v>
      </c>
      <c r="D356" s="472" t="s">
        <v>47</v>
      </c>
      <c r="E356" s="475">
        <v>0.45</v>
      </c>
      <c r="F356" s="474">
        <v>40500</v>
      </c>
      <c r="G356" s="467">
        <f t="shared" si="15"/>
        <v>18225</v>
      </c>
      <c r="H356" s="473" t="s">
        <v>1077</v>
      </c>
      <c r="I356" s="474">
        <v>0</v>
      </c>
      <c r="J356" s="467">
        <f t="shared" si="14"/>
        <v>0</v>
      </c>
    </row>
    <row r="357" spans="1:10" x14ac:dyDescent="0.2">
      <c r="A357" s="423">
        <v>350</v>
      </c>
      <c r="B357" s="470" t="s">
        <v>769</v>
      </c>
      <c r="C357" s="471" t="s">
        <v>771</v>
      </c>
      <c r="D357" s="472" t="s">
        <v>47</v>
      </c>
      <c r="E357" s="475">
        <v>2.4E-2</v>
      </c>
      <c r="F357" s="474">
        <v>40500</v>
      </c>
      <c r="G357" s="467">
        <f t="shared" si="15"/>
        <v>972</v>
      </c>
      <c r="H357" s="473" t="s">
        <v>1077</v>
      </c>
      <c r="I357" s="474">
        <v>0</v>
      </c>
      <c r="J357" s="467">
        <f t="shared" si="14"/>
        <v>0</v>
      </c>
    </row>
    <row r="358" spans="1:10" x14ac:dyDescent="0.2">
      <c r="A358" s="423">
        <v>351</v>
      </c>
      <c r="B358" s="470" t="s">
        <v>772</v>
      </c>
      <c r="C358" s="471" t="s">
        <v>773</v>
      </c>
      <c r="D358" s="472" t="s">
        <v>47</v>
      </c>
      <c r="E358" s="475">
        <v>0.27900000000000003</v>
      </c>
      <c r="F358" s="474">
        <v>36000</v>
      </c>
      <c r="G358" s="467">
        <f t="shared" si="15"/>
        <v>10044</v>
      </c>
      <c r="H358" s="473" t="s">
        <v>1077</v>
      </c>
      <c r="I358" s="474">
        <v>0</v>
      </c>
      <c r="J358" s="467">
        <f t="shared" si="14"/>
        <v>0</v>
      </c>
    </row>
    <row r="359" spans="1:10" x14ac:dyDescent="0.2">
      <c r="A359" s="423">
        <v>352</v>
      </c>
      <c r="B359" s="470" t="s">
        <v>772</v>
      </c>
      <c r="C359" s="471" t="s">
        <v>931</v>
      </c>
      <c r="D359" s="472" t="s">
        <v>47</v>
      </c>
      <c r="E359" s="475">
        <v>1.2999999999999999E-2</v>
      </c>
      <c r="F359" s="474">
        <v>36000</v>
      </c>
      <c r="G359" s="467">
        <f t="shared" si="15"/>
        <v>468</v>
      </c>
      <c r="H359" s="473" t="s">
        <v>1077</v>
      </c>
      <c r="I359" s="474">
        <v>0</v>
      </c>
      <c r="J359" s="467">
        <f t="shared" si="14"/>
        <v>0</v>
      </c>
    </row>
    <row r="360" spans="1:10" x14ac:dyDescent="0.2">
      <c r="A360" s="423">
        <v>353</v>
      </c>
      <c r="B360" s="470" t="s">
        <v>772</v>
      </c>
      <c r="C360" s="471" t="s">
        <v>773</v>
      </c>
      <c r="D360" s="472" t="s">
        <v>47</v>
      </c>
      <c r="E360" s="475">
        <v>0.27900000000000003</v>
      </c>
      <c r="F360" s="474">
        <v>36000</v>
      </c>
      <c r="G360" s="467">
        <f t="shared" si="15"/>
        <v>10044</v>
      </c>
      <c r="H360" s="473" t="s">
        <v>1077</v>
      </c>
      <c r="I360" s="474">
        <v>0</v>
      </c>
      <c r="J360" s="467">
        <f t="shared" si="14"/>
        <v>0</v>
      </c>
    </row>
    <row r="361" spans="1:10" x14ac:dyDescent="0.2">
      <c r="A361" s="423">
        <v>354</v>
      </c>
      <c r="B361" s="470" t="s">
        <v>772</v>
      </c>
      <c r="C361" s="471" t="s">
        <v>1031</v>
      </c>
      <c r="D361" s="472" t="s">
        <v>47</v>
      </c>
      <c r="E361" s="475">
        <v>3.7999999999999999E-2</v>
      </c>
      <c r="F361" s="474">
        <v>36000</v>
      </c>
      <c r="G361" s="467">
        <f t="shared" si="15"/>
        <v>1368</v>
      </c>
      <c r="H361" s="473" t="s">
        <v>1077</v>
      </c>
      <c r="I361" s="474">
        <v>0</v>
      </c>
      <c r="J361" s="467">
        <f t="shared" si="14"/>
        <v>0</v>
      </c>
    </row>
    <row r="362" spans="1:10" x14ac:dyDescent="0.2">
      <c r="A362" s="423">
        <v>355</v>
      </c>
      <c r="B362" s="470" t="s">
        <v>772</v>
      </c>
      <c r="C362" s="471" t="s">
        <v>1032</v>
      </c>
      <c r="D362" s="472" t="s">
        <v>47</v>
      </c>
      <c r="E362" s="475">
        <v>1.2999999999999999E-2</v>
      </c>
      <c r="F362" s="474">
        <v>36000</v>
      </c>
      <c r="G362" s="467">
        <f t="shared" si="15"/>
        <v>468</v>
      </c>
      <c r="H362" s="473" t="s">
        <v>1077</v>
      </c>
      <c r="I362" s="474">
        <v>0</v>
      </c>
      <c r="J362" s="467">
        <f t="shared" si="14"/>
        <v>0</v>
      </c>
    </row>
    <row r="363" spans="1:10" x14ac:dyDescent="0.2">
      <c r="A363" s="423">
        <v>356</v>
      </c>
      <c r="B363" s="470" t="s">
        <v>774</v>
      </c>
      <c r="C363" s="471" t="s">
        <v>775</v>
      </c>
      <c r="D363" s="472" t="s">
        <v>47</v>
      </c>
      <c r="E363" s="475">
        <v>0.1726</v>
      </c>
      <c r="F363" s="474">
        <v>36000</v>
      </c>
      <c r="G363" s="467">
        <f t="shared" si="15"/>
        <v>6214</v>
      </c>
      <c r="H363" s="473" t="s">
        <v>1077</v>
      </c>
      <c r="I363" s="474">
        <v>0</v>
      </c>
      <c r="J363" s="467">
        <f t="shared" si="14"/>
        <v>0</v>
      </c>
    </row>
    <row r="364" spans="1:10" x14ac:dyDescent="0.2">
      <c r="A364" s="423">
        <v>357</v>
      </c>
      <c r="B364" s="470" t="s">
        <v>776</v>
      </c>
      <c r="C364" s="471" t="s">
        <v>777</v>
      </c>
      <c r="D364" s="472" t="s">
        <v>49</v>
      </c>
      <c r="E364" s="465"/>
      <c r="F364" s="466"/>
      <c r="G364" s="467">
        <f t="shared" si="15"/>
        <v>0</v>
      </c>
      <c r="H364" s="473">
        <v>176.21799999999999</v>
      </c>
      <c r="I364" s="474">
        <v>66.14</v>
      </c>
      <c r="J364" s="467">
        <f t="shared" si="14"/>
        <v>11655</v>
      </c>
    </row>
    <row r="365" spans="1:10" x14ac:dyDescent="0.2">
      <c r="A365" s="423">
        <v>358</v>
      </c>
      <c r="B365" s="470" t="s">
        <v>778</v>
      </c>
      <c r="C365" s="471" t="s">
        <v>779</v>
      </c>
      <c r="D365" s="472" t="s">
        <v>47</v>
      </c>
      <c r="E365" s="465"/>
      <c r="F365" s="466"/>
      <c r="G365" s="467">
        <f t="shared" si="15"/>
        <v>0</v>
      </c>
      <c r="H365" s="473">
        <v>3.1E-2</v>
      </c>
      <c r="I365" s="474">
        <v>28000</v>
      </c>
      <c r="J365" s="467">
        <f t="shared" si="14"/>
        <v>868</v>
      </c>
    </row>
    <row r="366" spans="1:10" x14ac:dyDescent="0.2">
      <c r="A366" s="423">
        <v>359</v>
      </c>
      <c r="B366" s="470" t="s">
        <v>780</v>
      </c>
      <c r="C366" s="471" t="s">
        <v>781</v>
      </c>
      <c r="D366" s="472" t="s">
        <v>47</v>
      </c>
      <c r="E366" s="475">
        <v>0.16983999999999999</v>
      </c>
      <c r="F366" s="474">
        <v>32100</v>
      </c>
      <c r="G366" s="467">
        <f t="shared" si="15"/>
        <v>5452</v>
      </c>
      <c r="H366" s="473" t="s">
        <v>1077</v>
      </c>
      <c r="I366" s="474">
        <v>0</v>
      </c>
      <c r="J366" s="467">
        <f t="shared" si="14"/>
        <v>0</v>
      </c>
    </row>
    <row r="367" spans="1:10" x14ac:dyDescent="0.2">
      <c r="A367" s="423">
        <v>360</v>
      </c>
      <c r="B367" s="470" t="s">
        <v>782</v>
      </c>
      <c r="C367" s="471" t="s">
        <v>783</v>
      </c>
      <c r="D367" s="472" t="s">
        <v>47</v>
      </c>
      <c r="E367" s="475">
        <v>0.438</v>
      </c>
      <c r="F367" s="474">
        <v>37000</v>
      </c>
      <c r="G367" s="467">
        <f t="shared" si="15"/>
        <v>16206</v>
      </c>
      <c r="H367" s="473" t="s">
        <v>1077</v>
      </c>
      <c r="I367" s="474">
        <v>0</v>
      </c>
      <c r="J367" s="467">
        <f t="shared" si="14"/>
        <v>0</v>
      </c>
    </row>
    <row r="368" spans="1:10" x14ac:dyDescent="0.2">
      <c r="A368" s="423">
        <v>361</v>
      </c>
      <c r="B368" s="470" t="s">
        <v>782</v>
      </c>
      <c r="C368" s="471" t="s">
        <v>784</v>
      </c>
      <c r="D368" s="472" t="s">
        <v>47</v>
      </c>
      <c r="E368" s="475">
        <v>0.04</v>
      </c>
      <c r="F368" s="474">
        <v>37000</v>
      </c>
      <c r="G368" s="467">
        <f t="shared" si="15"/>
        <v>1480</v>
      </c>
      <c r="H368" s="473" t="s">
        <v>1077</v>
      </c>
      <c r="I368" s="474">
        <v>0</v>
      </c>
      <c r="J368" s="467">
        <f t="shared" si="14"/>
        <v>0</v>
      </c>
    </row>
    <row r="369" spans="1:10" x14ac:dyDescent="0.2">
      <c r="A369" s="423">
        <v>362</v>
      </c>
      <c r="B369" s="470" t="s">
        <v>785</v>
      </c>
      <c r="C369" s="471" t="s">
        <v>786</v>
      </c>
      <c r="D369" s="472" t="s">
        <v>47</v>
      </c>
      <c r="E369" s="475">
        <v>2.057512</v>
      </c>
      <c r="F369" s="474">
        <v>37650</v>
      </c>
      <c r="G369" s="467">
        <f t="shared" si="15"/>
        <v>77465</v>
      </c>
      <c r="H369" s="473" t="s">
        <v>1077</v>
      </c>
      <c r="I369" s="474">
        <v>0</v>
      </c>
      <c r="J369" s="467">
        <f t="shared" si="14"/>
        <v>0</v>
      </c>
    </row>
    <row r="370" spans="1:10" x14ac:dyDescent="0.2">
      <c r="A370" s="423">
        <v>363</v>
      </c>
      <c r="B370" s="470" t="s">
        <v>787</v>
      </c>
      <c r="C370" s="471" t="s">
        <v>788</v>
      </c>
      <c r="D370" s="472" t="s">
        <v>47</v>
      </c>
      <c r="E370" s="475">
        <v>3.9673440000000002</v>
      </c>
      <c r="F370" s="474">
        <v>37000</v>
      </c>
      <c r="G370" s="467">
        <f t="shared" si="15"/>
        <v>146792</v>
      </c>
      <c r="H370" s="473" t="s">
        <v>1077</v>
      </c>
      <c r="I370" s="474">
        <v>0</v>
      </c>
      <c r="J370" s="467">
        <f t="shared" si="14"/>
        <v>0</v>
      </c>
    </row>
    <row r="371" spans="1:10" x14ac:dyDescent="0.2">
      <c r="A371" s="423">
        <v>364</v>
      </c>
      <c r="B371" s="470" t="s">
        <v>789</v>
      </c>
      <c r="C371" s="471" t="s">
        <v>790</v>
      </c>
      <c r="D371" s="472" t="s">
        <v>47</v>
      </c>
      <c r="E371" s="475">
        <v>0.27723999999999999</v>
      </c>
      <c r="F371" s="474">
        <v>37000</v>
      </c>
      <c r="G371" s="467">
        <f t="shared" si="15"/>
        <v>10258</v>
      </c>
      <c r="H371" s="473" t="s">
        <v>1077</v>
      </c>
      <c r="I371" s="474">
        <v>0</v>
      </c>
      <c r="J371" s="467">
        <f t="shared" si="14"/>
        <v>0</v>
      </c>
    </row>
    <row r="372" spans="1:10" x14ac:dyDescent="0.2">
      <c r="A372" s="423">
        <v>365</v>
      </c>
      <c r="B372" s="470" t="s">
        <v>791</v>
      </c>
      <c r="C372" s="471" t="s">
        <v>792</v>
      </c>
      <c r="D372" s="472" t="s">
        <v>47</v>
      </c>
      <c r="E372" s="475">
        <v>2.7839999999999998</v>
      </c>
      <c r="F372" s="474">
        <v>30000</v>
      </c>
      <c r="G372" s="467">
        <f t="shared" si="15"/>
        <v>83520</v>
      </c>
      <c r="H372" s="473" t="s">
        <v>1077</v>
      </c>
      <c r="I372" s="474">
        <v>0</v>
      </c>
      <c r="J372" s="467">
        <f t="shared" si="14"/>
        <v>0</v>
      </c>
    </row>
    <row r="373" spans="1:10" x14ac:dyDescent="0.2">
      <c r="A373" s="423">
        <v>366</v>
      </c>
      <c r="B373" s="470" t="s">
        <v>793</v>
      </c>
      <c r="C373" s="471" t="s">
        <v>794</v>
      </c>
      <c r="D373" s="472" t="s">
        <v>47</v>
      </c>
      <c r="E373" s="475">
        <v>0.54588000000000003</v>
      </c>
      <c r="F373" s="474">
        <v>47000</v>
      </c>
      <c r="G373" s="467">
        <f t="shared" si="15"/>
        <v>25656</v>
      </c>
      <c r="H373" s="473" t="s">
        <v>1077</v>
      </c>
      <c r="I373" s="474">
        <v>0</v>
      </c>
      <c r="J373" s="467">
        <f t="shared" si="14"/>
        <v>0</v>
      </c>
    </row>
    <row r="374" spans="1:10" x14ac:dyDescent="0.2">
      <c r="A374" s="423">
        <v>367</v>
      </c>
      <c r="B374" s="470" t="s">
        <v>795</v>
      </c>
      <c r="C374" s="471" t="s">
        <v>796</v>
      </c>
      <c r="D374" s="472" t="s">
        <v>47</v>
      </c>
      <c r="E374" s="475">
        <v>6.0000000000000001E-3</v>
      </c>
      <c r="F374" s="474">
        <v>33000</v>
      </c>
      <c r="G374" s="467">
        <f t="shared" si="15"/>
        <v>198</v>
      </c>
      <c r="H374" s="473" t="s">
        <v>1077</v>
      </c>
      <c r="I374" s="474">
        <v>0</v>
      </c>
      <c r="J374" s="467">
        <f t="shared" si="14"/>
        <v>0</v>
      </c>
    </row>
    <row r="375" spans="1:10" x14ac:dyDescent="0.2">
      <c r="A375" s="423">
        <v>368</v>
      </c>
      <c r="B375" s="470" t="s">
        <v>797</v>
      </c>
      <c r="C375" s="471" t="s">
        <v>798</v>
      </c>
      <c r="D375" s="472" t="s">
        <v>47</v>
      </c>
      <c r="E375" s="475">
        <v>0.33900000000000002</v>
      </c>
      <c r="F375" s="474">
        <v>37000</v>
      </c>
      <c r="G375" s="467">
        <f t="shared" si="15"/>
        <v>12543</v>
      </c>
      <c r="H375" s="473" t="s">
        <v>1077</v>
      </c>
      <c r="I375" s="474">
        <v>0</v>
      </c>
      <c r="J375" s="467">
        <f t="shared" si="14"/>
        <v>0</v>
      </c>
    </row>
    <row r="376" spans="1:10" x14ac:dyDescent="0.2">
      <c r="A376" s="423">
        <v>369</v>
      </c>
      <c r="B376" s="470" t="s">
        <v>799</v>
      </c>
      <c r="C376" s="471" t="s">
        <v>800</v>
      </c>
      <c r="D376" s="472" t="s">
        <v>47</v>
      </c>
      <c r="E376" s="475">
        <v>0.66147999999999996</v>
      </c>
      <c r="F376" s="474">
        <v>33000</v>
      </c>
      <c r="G376" s="467">
        <f t="shared" si="15"/>
        <v>21829</v>
      </c>
      <c r="H376" s="473" t="s">
        <v>1077</v>
      </c>
      <c r="I376" s="474">
        <v>0</v>
      </c>
      <c r="J376" s="467">
        <f t="shared" si="14"/>
        <v>0</v>
      </c>
    </row>
    <row r="377" spans="1:10" x14ac:dyDescent="0.2">
      <c r="A377" s="423">
        <v>370</v>
      </c>
      <c r="B377" s="470" t="s">
        <v>801</v>
      </c>
      <c r="C377" s="471" t="s">
        <v>1033</v>
      </c>
      <c r="D377" s="472" t="s">
        <v>47</v>
      </c>
      <c r="E377" s="475">
        <v>2.74709</v>
      </c>
      <c r="F377" s="474">
        <v>38640</v>
      </c>
      <c r="G377" s="467">
        <f t="shared" si="15"/>
        <v>106148</v>
      </c>
      <c r="H377" s="473" t="s">
        <v>1077</v>
      </c>
      <c r="I377" s="474">
        <v>0</v>
      </c>
      <c r="J377" s="467">
        <f t="shared" si="14"/>
        <v>0</v>
      </c>
    </row>
    <row r="378" spans="1:10" x14ac:dyDescent="0.2">
      <c r="A378" s="423">
        <v>371</v>
      </c>
      <c r="B378" s="470" t="s">
        <v>802</v>
      </c>
      <c r="C378" s="471" t="s">
        <v>1034</v>
      </c>
      <c r="D378" s="472" t="s">
        <v>47</v>
      </c>
      <c r="E378" s="475">
        <v>2.072235</v>
      </c>
      <c r="F378" s="474">
        <v>32000</v>
      </c>
      <c r="G378" s="467">
        <f t="shared" si="15"/>
        <v>66312</v>
      </c>
      <c r="H378" s="473" t="s">
        <v>1077</v>
      </c>
      <c r="I378" s="474">
        <v>0</v>
      </c>
      <c r="J378" s="467">
        <f t="shared" si="14"/>
        <v>0</v>
      </c>
    </row>
    <row r="379" spans="1:10" x14ac:dyDescent="0.2">
      <c r="A379" s="423">
        <v>372</v>
      </c>
      <c r="B379" s="470" t="s">
        <v>803</v>
      </c>
      <c r="C379" s="471" t="s">
        <v>1035</v>
      </c>
      <c r="D379" s="472" t="s">
        <v>47</v>
      </c>
      <c r="E379" s="465"/>
      <c r="F379" s="466"/>
      <c r="G379" s="467">
        <f t="shared" si="15"/>
        <v>0</v>
      </c>
      <c r="H379" s="473">
        <v>9.4E-2</v>
      </c>
      <c r="I379" s="474">
        <v>47500</v>
      </c>
      <c r="J379" s="467">
        <f t="shared" si="14"/>
        <v>4465</v>
      </c>
    </row>
    <row r="380" spans="1:10" ht="33" x14ac:dyDescent="0.2">
      <c r="A380" s="423">
        <v>373</v>
      </c>
      <c r="B380" s="470" t="s">
        <v>804</v>
      </c>
      <c r="C380" s="471" t="s">
        <v>636</v>
      </c>
      <c r="D380" s="472" t="s">
        <v>48</v>
      </c>
      <c r="E380" s="465"/>
      <c r="F380" s="466"/>
      <c r="G380" s="467">
        <f t="shared" si="15"/>
        <v>0</v>
      </c>
      <c r="H380" s="473">
        <v>1E-4</v>
      </c>
      <c r="I380" s="474">
        <v>6864.18</v>
      </c>
      <c r="J380" s="467">
        <f t="shared" si="14"/>
        <v>1</v>
      </c>
    </row>
    <row r="381" spans="1:10" x14ac:dyDescent="0.2">
      <c r="A381" s="423">
        <v>374</v>
      </c>
      <c r="B381" s="470" t="s">
        <v>805</v>
      </c>
      <c r="C381" s="471" t="s">
        <v>1036</v>
      </c>
      <c r="D381" s="472" t="s">
        <v>48</v>
      </c>
      <c r="E381" s="465"/>
      <c r="F381" s="466"/>
      <c r="G381" s="467">
        <f t="shared" si="15"/>
        <v>0</v>
      </c>
      <c r="H381" s="473">
        <v>3.5999999999999997E-2</v>
      </c>
      <c r="I381" s="474">
        <v>7304.56</v>
      </c>
      <c r="J381" s="467">
        <f t="shared" si="14"/>
        <v>263</v>
      </c>
    </row>
    <row r="382" spans="1:10" ht="49.5" x14ac:dyDescent="0.2">
      <c r="A382" s="423">
        <v>375</v>
      </c>
      <c r="B382" s="470" t="s">
        <v>524</v>
      </c>
      <c r="C382" s="471" t="s">
        <v>525</v>
      </c>
      <c r="D382" s="472" t="s">
        <v>151</v>
      </c>
      <c r="E382" s="475">
        <v>20</v>
      </c>
      <c r="F382" s="474">
        <v>350</v>
      </c>
      <c r="G382" s="467">
        <f t="shared" si="15"/>
        <v>7000</v>
      </c>
      <c r="H382" s="473" t="s">
        <v>1077</v>
      </c>
      <c r="I382" s="474">
        <v>0</v>
      </c>
      <c r="J382" s="467">
        <f t="shared" si="14"/>
        <v>0</v>
      </c>
    </row>
    <row r="383" spans="1:10" ht="49.5" x14ac:dyDescent="0.2">
      <c r="A383" s="423">
        <v>376</v>
      </c>
      <c r="B383" s="470" t="s">
        <v>806</v>
      </c>
      <c r="C383" s="471" t="s">
        <v>807</v>
      </c>
      <c r="D383" s="472" t="s">
        <v>151</v>
      </c>
      <c r="E383" s="475">
        <v>21.942</v>
      </c>
      <c r="F383" s="474">
        <v>60</v>
      </c>
      <c r="G383" s="467">
        <f t="shared" si="15"/>
        <v>1317</v>
      </c>
      <c r="H383" s="473" t="s">
        <v>1077</v>
      </c>
      <c r="I383" s="474">
        <v>0</v>
      </c>
      <c r="J383" s="467">
        <f t="shared" si="14"/>
        <v>0</v>
      </c>
    </row>
    <row r="384" spans="1:10" ht="49.5" x14ac:dyDescent="0.2">
      <c r="A384" s="423">
        <v>377</v>
      </c>
      <c r="B384" s="470" t="s">
        <v>526</v>
      </c>
      <c r="C384" s="471" t="s">
        <v>527</v>
      </c>
      <c r="D384" s="472" t="s">
        <v>151</v>
      </c>
      <c r="E384" s="475">
        <v>30</v>
      </c>
      <c r="F384" s="474">
        <v>81</v>
      </c>
      <c r="G384" s="467">
        <f t="shared" si="15"/>
        <v>2430</v>
      </c>
      <c r="H384" s="473" t="s">
        <v>1077</v>
      </c>
      <c r="I384" s="474">
        <v>0</v>
      </c>
      <c r="J384" s="467">
        <f t="shared" si="14"/>
        <v>0</v>
      </c>
    </row>
    <row r="385" spans="1:10" x14ac:dyDescent="0.2">
      <c r="A385" s="423">
        <v>378</v>
      </c>
      <c r="B385" s="470" t="s">
        <v>808</v>
      </c>
      <c r="C385" s="471" t="s">
        <v>1037</v>
      </c>
      <c r="D385" s="472" t="s">
        <v>151</v>
      </c>
      <c r="E385" s="465"/>
      <c r="F385" s="466"/>
      <c r="G385" s="467">
        <f t="shared" si="15"/>
        <v>0</v>
      </c>
      <c r="H385" s="473">
        <v>389.84399999999999</v>
      </c>
      <c r="I385" s="474">
        <v>300</v>
      </c>
      <c r="J385" s="467">
        <f t="shared" si="14"/>
        <v>116953</v>
      </c>
    </row>
    <row r="386" spans="1:10" x14ac:dyDescent="0.2">
      <c r="A386" s="423">
        <v>379</v>
      </c>
      <c r="B386" s="470" t="s">
        <v>808</v>
      </c>
      <c r="C386" s="471" t="s">
        <v>809</v>
      </c>
      <c r="D386" s="472" t="s">
        <v>151</v>
      </c>
      <c r="E386" s="465"/>
      <c r="F386" s="466"/>
      <c r="G386" s="467">
        <f t="shared" si="15"/>
        <v>0</v>
      </c>
      <c r="H386" s="473">
        <v>1.5</v>
      </c>
      <c r="I386" s="474">
        <v>350</v>
      </c>
      <c r="J386" s="467">
        <f t="shared" si="14"/>
        <v>525</v>
      </c>
    </row>
    <row r="387" spans="1:10" x14ac:dyDescent="0.2">
      <c r="A387" s="423">
        <v>380</v>
      </c>
      <c r="B387" s="470" t="s">
        <v>810</v>
      </c>
      <c r="C387" s="471" t="s">
        <v>932</v>
      </c>
      <c r="D387" s="472" t="s">
        <v>151</v>
      </c>
      <c r="E387" s="465"/>
      <c r="F387" s="466"/>
      <c r="G387" s="467">
        <f t="shared" si="15"/>
        <v>0</v>
      </c>
      <c r="H387" s="473">
        <v>1.325</v>
      </c>
      <c r="I387" s="474">
        <v>650</v>
      </c>
      <c r="J387" s="467">
        <f t="shared" si="14"/>
        <v>861</v>
      </c>
    </row>
    <row r="388" spans="1:10" x14ac:dyDescent="0.2">
      <c r="A388" s="423">
        <v>381</v>
      </c>
      <c r="B388" s="470" t="s">
        <v>811</v>
      </c>
      <c r="C388" s="471" t="s">
        <v>812</v>
      </c>
      <c r="D388" s="472" t="s">
        <v>151</v>
      </c>
      <c r="E388" s="475">
        <v>289.46899999999999</v>
      </c>
      <c r="F388" s="474">
        <v>800</v>
      </c>
      <c r="G388" s="467">
        <f t="shared" si="15"/>
        <v>231575</v>
      </c>
      <c r="H388" s="473" t="s">
        <v>1077</v>
      </c>
      <c r="I388" s="474">
        <v>0</v>
      </c>
      <c r="J388" s="467">
        <f t="shared" si="14"/>
        <v>0</v>
      </c>
    </row>
    <row r="389" spans="1:10" x14ac:dyDescent="0.2">
      <c r="A389" s="423">
        <v>382</v>
      </c>
      <c r="B389" s="470" t="s">
        <v>813</v>
      </c>
      <c r="C389" s="471" t="s">
        <v>814</v>
      </c>
      <c r="D389" s="472" t="s">
        <v>151</v>
      </c>
      <c r="E389" s="475">
        <v>1098.1980000000001</v>
      </c>
      <c r="F389" s="474">
        <v>1080</v>
      </c>
      <c r="G389" s="467">
        <f t="shared" si="15"/>
        <v>1186054</v>
      </c>
      <c r="H389" s="473" t="s">
        <v>1077</v>
      </c>
      <c r="I389" s="474">
        <v>0</v>
      </c>
      <c r="J389" s="467">
        <f t="shared" si="14"/>
        <v>0</v>
      </c>
    </row>
    <row r="390" spans="1:10" ht="49.5" x14ac:dyDescent="0.2">
      <c r="A390" s="423">
        <v>383</v>
      </c>
      <c r="B390" s="470" t="s">
        <v>815</v>
      </c>
      <c r="C390" s="471" t="s">
        <v>816</v>
      </c>
      <c r="D390" s="472" t="s">
        <v>151</v>
      </c>
      <c r="E390" s="475">
        <v>32.32</v>
      </c>
      <c r="F390" s="474">
        <v>1450</v>
      </c>
      <c r="G390" s="467">
        <f t="shared" si="15"/>
        <v>46864</v>
      </c>
      <c r="H390" s="473" t="s">
        <v>1077</v>
      </c>
      <c r="I390" s="474">
        <v>0</v>
      </c>
      <c r="J390" s="467">
        <f t="shared" si="14"/>
        <v>0</v>
      </c>
    </row>
    <row r="391" spans="1:10" x14ac:dyDescent="0.2">
      <c r="A391" s="423">
        <v>384</v>
      </c>
      <c r="B391" s="470" t="s">
        <v>817</v>
      </c>
      <c r="C391" s="471" t="s">
        <v>1038</v>
      </c>
      <c r="D391" s="472" t="s">
        <v>151</v>
      </c>
      <c r="E391" s="465"/>
      <c r="F391" s="466"/>
      <c r="G391" s="467">
        <f t="shared" si="15"/>
        <v>0</v>
      </c>
      <c r="H391" s="473">
        <v>2.4</v>
      </c>
      <c r="I391" s="474">
        <v>1200</v>
      </c>
      <c r="J391" s="467">
        <f t="shared" si="14"/>
        <v>2880</v>
      </c>
    </row>
    <row r="392" spans="1:10" x14ac:dyDescent="0.2">
      <c r="A392" s="423">
        <v>385</v>
      </c>
      <c r="B392" s="470" t="s">
        <v>818</v>
      </c>
      <c r="C392" s="471" t="s">
        <v>819</v>
      </c>
      <c r="D392" s="472" t="s">
        <v>151</v>
      </c>
      <c r="E392" s="465"/>
      <c r="F392" s="466"/>
      <c r="G392" s="467">
        <f t="shared" si="15"/>
        <v>0</v>
      </c>
      <c r="H392" s="473">
        <v>5.2999999999999999E-2</v>
      </c>
      <c r="I392" s="474">
        <v>6580.71</v>
      </c>
      <c r="J392" s="467">
        <f t="shared" si="14"/>
        <v>349</v>
      </c>
    </row>
    <row r="393" spans="1:10" x14ac:dyDescent="0.2">
      <c r="A393" s="423">
        <v>386</v>
      </c>
      <c r="B393" s="470" t="s">
        <v>820</v>
      </c>
      <c r="C393" s="471" t="s">
        <v>1039</v>
      </c>
      <c r="D393" s="472" t="s">
        <v>151</v>
      </c>
      <c r="E393" s="465"/>
      <c r="F393" s="466"/>
      <c r="G393" s="467">
        <f t="shared" si="15"/>
        <v>0</v>
      </c>
      <c r="H393" s="473">
        <v>2.552</v>
      </c>
      <c r="I393" s="474">
        <v>8117.8</v>
      </c>
      <c r="J393" s="467">
        <f t="shared" si="14"/>
        <v>20717</v>
      </c>
    </row>
    <row r="394" spans="1:10" x14ac:dyDescent="0.2">
      <c r="A394" s="423">
        <v>387</v>
      </c>
      <c r="B394" s="470" t="s">
        <v>821</v>
      </c>
      <c r="C394" s="471" t="s">
        <v>933</v>
      </c>
      <c r="D394" s="472" t="s">
        <v>151</v>
      </c>
      <c r="E394" s="465"/>
      <c r="F394" s="466"/>
      <c r="G394" s="467">
        <f t="shared" si="15"/>
        <v>0</v>
      </c>
      <c r="H394" s="473">
        <v>10.268000000000001</v>
      </c>
      <c r="I394" s="474">
        <v>13555.13</v>
      </c>
      <c r="J394" s="467">
        <f t="shared" ref="J394:J454" si="16">H394*I394</f>
        <v>139184</v>
      </c>
    </row>
    <row r="395" spans="1:10" ht="33" x14ac:dyDescent="0.2">
      <c r="A395" s="423">
        <v>388</v>
      </c>
      <c r="B395" s="470" t="s">
        <v>822</v>
      </c>
      <c r="C395" s="471" t="s">
        <v>823</v>
      </c>
      <c r="D395" s="472" t="s">
        <v>151</v>
      </c>
      <c r="E395" s="475">
        <v>7.266</v>
      </c>
      <c r="F395" s="474">
        <v>200</v>
      </c>
      <c r="G395" s="467">
        <f t="shared" si="15"/>
        <v>1453</v>
      </c>
      <c r="H395" s="473" t="s">
        <v>1077</v>
      </c>
      <c r="I395" s="474">
        <v>0</v>
      </c>
      <c r="J395" s="467">
        <f t="shared" si="16"/>
        <v>0</v>
      </c>
    </row>
    <row r="396" spans="1:10" ht="33" x14ac:dyDescent="0.2">
      <c r="A396" s="423">
        <v>389</v>
      </c>
      <c r="B396" s="470" t="s">
        <v>824</v>
      </c>
      <c r="C396" s="471" t="s">
        <v>825</v>
      </c>
      <c r="D396" s="472" t="s">
        <v>151</v>
      </c>
      <c r="E396" s="475">
        <v>2.06</v>
      </c>
      <c r="F396" s="474">
        <v>350</v>
      </c>
      <c r="G396" s="467">
        <f t="shared" si="15"/>
        <v>721</v>
      </c>
      <c r="H396" s="473" t="s">
        <v>1077</v>
      </c>
      <c r="I396" s="474">
        <v>0</v>
      </c>
      <c r="J396" s="467">
        <f t="shared" si="16"/>
        <v>0</v>
      </c>
    </row>
    <row r="397" spans="1:10" ht="33" x14ac:dyDescent="0.2">
      <c r="A397" s="423">
        <v>390</v>
      </c>
      <c r="B397" s="470" t="s">
        <v>826</v>
      </c>
      <c r="C397" s="471" t="s">
        <v>827</v>
      </c>
      <c r="D397" s="472" t="s">
        <v>151</v>
      </c>
      <c r="E397" s="475">
        <v>95.48</v>
      </c>
      <c r="F397" s="474">
        <v>850</v>
      </c>
      <c r="G397" s="467">
        <f t="shared" si="15"/>
        <v>81158</v>
      </c>
      <c r="H397" s="473" t="s">
        <v>1077</v>
      </c>
      <c r="I397" s="474">
        <v>0</v>
      </c>
      <c r="J397" s="467">
        <f t="shared" si="16"/>
        <v>0</v>
      </c>
    </row>
    <row r="398" spans="1:10" ht="33" x14ac:dyDescent="0.2">
      <c r="A398" s="423">
        <v>391</v>
      </c>
      <c r="B398" s="470" t="s">
        <v>828</v>
      </c>
      <c r="C398" s="471" t="s">
        <v>829</v>
      </c>
      <c r="D398" s="472" t="s">
        <v>151</v>
      </c>
      <c r="E398" s="475">
        <v>477.48</v>
      </c>
      <c r="F398" s="474">
        <v>1080</v>
      </c>
      <c r="G398" s="467">
        <f t="shared" si="15"/>
        <v>515678</v>
      </c>
      <c r="H398" s="473" t="s">
        <v>1077</v>
      </c>
      <c r="I398" s="474">
        <v>0</v>
      </c>
      <c r="J398" s="467">
        <f t="shared" si="16"/>
        <v>0</v>
      </c>
    </row>
    <row r="399" spans="1:10" ht="33" x14ac:dyDescent="0.2">
      <c r="A399" s="423">
        <v>392</v>
      </c>
      <c r="B399" s="470" t="s">
        <v>830</v>
      </c>
      <c r="C399" s="471" t="s">
        <v>831</v>
      </c>
      <c r="D399" s="472" t="s">
        <v>151</v>
      </c>
      <c r="E399" s="475">
        <v>5.19</v>
      </c>
      <c r="F399" s="474">
        <v>880</v>
      </c>
      <c r="G399" s="467">
        <f t="shared" ref="G399:G454" si="17">E399*F399</f>
        <v>4567</v>
      </c>
      <c r="H399" s="473" t="s">
        <v>1077</v>
      </c>
      <c r="I399" s="474">
        <v>0</v>
      </c>
      <c r="J399" s="467">
        <f t="shared" si="16"/>
        <v>0</v>
      </c>
    </row>
    <row r="400" spans="1:10" x14ac:dyDescent="0.2">
      <c r="A400" s="423">
        <v>393</v>
      </c>
      <c r="B400" s="470" t="s">
        <v>832</v>
      </c>
      <c r="C400" s="471" t="s">
        <v>1080</v>
      </c>
      <c r="D400" s="472" t="s">
        <v>151</v>
      </c>
      <c r="E400" s="475">
        <v>279.1395</v>
      </c>
      <c r="F400" s="474">
        <v>524.5</v>
      </c>
      <c r="G400" s="467">
        <f t="shared" si="17"/>
        <v>146409</v>
      </c>
      <c r="H400" s="473" t="s">
        <v>1077</v>
      </c>
      <c r="I400" s="474">
        <v>0</v>
      </c>
      <c r="J400" s="467">
        <f t="shared" si="16"/>
        <v>0</v>
      </c>
    </row>
    <row r="401" spans="1:10" ht="33" x14ac:dyDescent="0.2">
      <c r="A401" s="423">
        <v>394</v>
      </c>
      <c r="B401" s="470" t="s">
        <v>833</v>
      </c>
      <c r="C401" s="471" t="s">
        <v>244</v>
      </c>
      <c r="D401" s="472" t="s">
        <v>191</v>
      </c>
      <c r="E401" s="465"/>
      <c r="F401" s="466"/>
      <c r="G401" s="467">
        <f t="shared" si="17"/>
        <v>0</v>
      </c>
      <c r="H401" s="473">
        <v>0.02</v>
      </c>
      <c r="I401" s="486">
        <v>21662.02</v>
      </c>
      <c r="J401" s="467">
        <f t="shared" si="16"/>
        <v>433</v>
      </c>
    </row>
    <row r="402" spans="1:10" x14ac:dyDescent="0.2">
      <c r="A402" s="423">
        <v>395</v>
      </c>
      <c r="B402" s="470" t="s">
        <v>834</v>
      </c>
      <c r="C402" s="471" t="s">
        <v>835</v>
      </c>
      <c r="D402" s="472" t="s">
        <v>47</v>
      </c>
      <c r="E402" s="475">
        <v>3.9940000000000002</v>
      </c>
      <c r="F402" s="474">
        <v>68094.05</v>
      </c>
      <c r="G402" s="467">
        <f t="shared" si="17"/>
        <v>271968</v>
      </c>
      <c r="H402" s="473" t="s">
        <v>1077</v>
      </c>
      <c r="I402" s="474">
        <v>0</v>
      </c>
      <c r="J402" s="467">
        <f t="shared" si="16"/>
        <v>0</v>
      </c>
    </row>
    <row r="403" spans="1:10" x14ac:dyDescent="0.2">
      <c r="A403" s="423">
        <v>396</v>
      </c>
      <c r="B403" s="470" t="s">
        <v>836</v>
      </c>
      <c r="C403" s="471" t="s">
        <v>837</v>
      </c>
      <c r="D403" s="472" t="s">
        <v>47</v>
      </c>
      <c r="E403" s="465"/>
      <c r="F403" s="466"/>
      <c r="G403" s="467">
        <f t="shared" si="17"/>
        <v>0</v>
      </c>
      <c r="H403" s="473">
        <v>7.9500000000000001E-2</v>
      </c>
      <c r="I403" s="474">
        <v>230000</v>
      </c>
      <c r="J403" s="467">
        <f t="shared" si="16"/>
        <v>18285</v>
      </c>
    </row>
    <row r="404" spans="1:10" x14ac:dyDescent="0.2">
      <c r="A404" s="423">
        <v>397</v>
      </c>
      <c r="B404" s="470" t="s">
        <v>934</v>
      </c>
      <c r="C404" s="471" t="s">
        <v>935</v>
      </c>
      <c r="D404" s="472" t="s">
        <v>48</v>
      </c>
      <c r="E404" s="465"/>
      <c r="F404" s="466"/>
      <c r="G404" s="467">
        <f t="shared" si="17"/>
        <v>0</v>
      </c>
      <c r="H404" s="473">
        <v>0.76500000000000001</v>
      </c>
      <c r="I404" s="474">
        <v>4627.12</v>
      </c>
      <c r="J404" s="467">
        <f t="shared" si="16"/>
        <v>3540</v>
      </c>
    </row>
    <row r="405" spans="1:10" x14ac:dyDescent="0.2">
      <c r="A405" s="423">
        <v>398</v>
      </c>
      <c r="B405" s="470" t="s">
        <v>838</v>
      </c>
      <c r="C405" s="471" t="s">
        <v>936</v>
      </c>
      <c r="D405" s="472" t="s">
        <v>48</v>
      </c>
      <c r="E405" s="465"/>
      <c r="F405" s="466"/>
      <c r="G405" s="467">
        <f t="shared" si="17"/>
        <v>0</v>
      </c>
      <c r="H405" s="473">
        <v>1.02</v>
      </c>
      <c r="I405" s="474">
        <v>4743.57</v>
      </c>
      <c r="J405" s="467">
        <f t="shared" si="16"/>
        <v>4838</v>
      </c>
    </row>
    <row r="406" spans="1:10" x14ac:dyDescent="0.2">
      <c r="A406" s="423">
        <v>399</v>
      </c>
      <c r="B406" s="470" t="s">
        <v>839</v>
      </c>
      <c r="C406" s="471" t="s">
        <v>937</v>
      </c>
      <c r="D406" s="472" t="s">
        <v>48</v>
      </c>
      <c r="E406" s="475">
        <v>5.9390000000000001</v>
      </c>
      <c r="F406" s="474">
        <v>14250</v>
      </c>
      <c r="G406" s="467">
        <f t="shared" si="17"/>
        <v>84631</v>
      </c>
      <c r="H406" s="473" t="s">
        <v>1077</v>
      </c>
      <c r="I406" s="474">
        <v>0</v>
      </c>
      <c r="J406" s="467">
        <f t="shared" si="16"/>
        <v>0</v>
      </c>
    </row>
    <row r="407" spans="1:10" ht="49.5" x14ac:dyDescent="0.2">
      <c r="A407" s="423">
        <v>400</v>
      </c>
      <c r="B407" s="470" t="s">
        <v>528</v>
      </c>
      <c r="C407" s="471" t="s">
        <v>529</v>
      </c>
      <c r="D407" s="472" t="s">
        <v>202</v>
      </c>
      <c r="E407" s="465"/>
      <c r="F407" s="466"/>
      <c r="G407" s="467">
        <f t="shared" si="17"/>
        <v>0</v>
      </c>
      <c r="H407" s="473">
        <v>1E-3</v>
      </c>
      <c r="I407" s="474">
        <v>54370</v>
      </c>
      <c r="J407" s="467">
        <f t="shared" si="16"/>
        <v>54</v>
      </c>
    </row>
    <row r="408" spans="1:10" ht="49.5" x14ac:dyDescent="0.2">
      <c r="A408" s="423">
        <v>401</v>
      </c>
      <c r="B408" s="470" t="s">
        <v>530</v>
      </c>
      <c r="C408" s="471" t="s">
        <v>531</v>
      </c>
      <c r="D408" s="472" t="s">
        <v>202</v>
      </c>
      <c r="E408" s="465"/>
      <c r="F408" s="466"/>
      <c r="G408" s="467">
        <f t="shared" si="17"/>
        <v>0</v>
      </c>
      <c r="H408" s="473">
        <v>0.04</v>
      </c>
      <c r="I408" s="474">
        <v>174278.48</v>
      </c>
      <c r="J408" s="467">
        <f t="shared" si="16"/>
        <v>6971</v>
      </c>
    </row>
    <row r="409" spans="1:10" ht="49.5" x14ac:dyDescent="0.2">
      <c r="A409" s="423">
        <v>402</v>
      </c>
      <c r="B409" s="470" t="s">
        <v>532</v>
      </c>
      <c r="C409" s="471" t="s">
        <v>533</v>
      </c>
      <c r="D409" s="472" t="s">
        <v>202</v>
      </c>
      <c r="E409" s="475">
        <v>0.625</v>
      </c>
      <c r="F409" s="474">
        <v>20523</v>
      </c>
      <c r="G409" s="467">
        <f t="shared" si="17"/>
        <v>12827</v>
      </c>
      <c r="H409" s="473" t="s">
        <v>1077</v>
      </c>
      <c r="I409" s="474">
        <v>0</v>
      </c>
      <c r="J409" s="467">
        <f t="shared" si="16"/>
        <v>0</v>
      </c>
    </row>
    <row r="410" spans="1:10" ht="49.5" x14ac:dyDescent="0.2">
      <c r="A410" s="423">
        <v>403</v>
      </c>
      <c r="B410" s="470" t="s">
        <v>534</v>
      </c>
      <c r="C410" s="471" t="s">
        <v>535</v>
      </c>
      <c r="D410" s="472" t="s">
        <v>202</v>
      </c>
      <c r="E410" s="475">
        <v>0.75</v>
      </c>
      <c r="F410" s="474">
        <v>22610.27</v>
      </c>
      <c r="G410" s="467">
        <f t="shared" si="17"/>
        <v>16958</v>
      </c>
      <c r="H410" s="473" t="s">
        <v>1077</v>
      </c>
      <c r="I410" s="474">
        <v>0</v>
      </c>
      <c r="J410" s="467">
        <f t="shared" si="16"/>
        <v>0</v>
      </c>
    </row>
    <row r="411" spans="1:10" ht="49.5" x14ac:dyDescent="0.2">
      <c r="A411" s="423">
        <v>404</v>
      </c>
      <c r="B411" s="470" t="s">
        <v>536</v>
      </c>
      <c r="C411" s="471" t="s">
        <v>537</v>
      </c>
      <c r="D411" s="472" t="s">
        <v>202</v>
      </c>
      <c r="E411" s="475">
        <v>0.25</v>
      </c>
      <c r="F411" s="474">
        <v>58814.1</v>
      </c>
      <c r="G411" s="467">
        <f t="shared" si="17"/>
        <v>14704</v>
      </c>
      <c r="H411" s="473" t="s">
        <v>1077</v>
      </c>
      <c r="I411" s="474">
        <v>0</v>
      </c>
      <c r="J411" s="467">
        <f t="shared" si="16"/>
        <v>0</v>
      </c>
    </row>
    <row r="412" spans="1:10" ht="33" x14ac:dyDescent="0.2">
      <c r="A412" s="423">
        <v>405</v>
      </c>
      <c r="B412" s="470" t="s">
        <v>538</v>
      </c>
      <c r="C412" s="471" t="s">
        <v>539</v>
      </c>
      <c r="D412" s="472" t="s">
        <v>202</v>
      </c>
      <c r="E412" s="475">
        <v>0.75</v>
      </c>
      <c r="F412" s="474">
        <v>31000</v>
      </c>
      <c r="G412" s="467">
        <f t="shared" si="17"/>
        <v>23250</v>
      </c>
      <c r="H412" s="473" t="s">
        <v>1077</v>
      </c>
      <c r="I412" s="474">
        <v>0</v>
      </c>
      <c r="J412" s="467">
        <f t="shared" si="16"/>
        <v>0</v>
      </c>
    </row>
    <row r="413" spans="1:10" ht="33" x14ac:dyDescent="0.2">
      <c r="A413" s="423">
        <v>406</v>
      </c>
      <c r="B413" s="470" t="s">
        <v>540</v>
      </c>
      <c r="C413" s="471" t="s">
        <v>541</v>
      </c>
      <c r="D413" s="472" t="s">
        <v>202</v>
      </c>
      <c r="E413" s="475">
        <v>0.125</v>
      </c>
      <c r="F413" s="474">
        <v>34128</v>
      </c>
      <c r="G413" s="467">
        <f t="shared" si="17"/>
        <v>4266</v>
      </c>
      <c r="H413" s="473" t="s">
        <v>1077</v>
      </c>
      <c r="I413" s="474">
        <v>0</v>
      </c>
      <c r="J413" s="467">
        <f t="shared" si="16"/>
        <v>0</v>
      </c>
    </row>
    <row r="414" spans="1:10" ht="33" x14ac:dyDescent="0.2">
      <c r="A414" s="423">
        <v>407</v>
      </c>
      <c r="B414" s="470" t="s">
        <v>542</v>
      </c>
      <c r="C414" s="471" t="s">
        <v>543</v>
      </c>
      <c r="D414" s="472" t="s">
        <v>202</v>
      </c>
      <c r="E414" s="475">
        <v>0.75</v>
      </c>
      <c r="F414" s="474">
        <v>46000</v>
      </c>
      <c r="G414" s="467">
        <f t="shared" si="17"/>
        <v>34500</v>
      </c>
      <c r="H414" s="473" t="s">
        <v>1077</v>
      </c>
      <c r="I414" s="474">
        <v>0</v>
      </c>
      <c r="J414" s="467">
        <f t="shared" si="16"/>
        <v>0</v>
      </c>
    </row>
    <row r="415" spans="1:10" ht="66" x14ac:dyDescent="0.2">
      <c r="A415" s="423">
        <v>408</v>
      </c>
      <c r="B415" s="470" t="s">
        <v>544</v>
      </c>
      <c r="C415" s="471" t="s">
        <v>545</v>
      </c>
      <c r="D415" s="472" t="s">
        <v>202</v>
      </c>
      <c r="E415" s="475">
        <v>0.19</v>
      </c>
      <c r="F415" s="474">
        <v>86666</v>
      </c>
      <c r="G415" s="467">
        <f t="shared" si="17"/>
        <v>16467</v>
      </c>
      <c r="H415" s="473" t="s">
        <v>1077</v>
      </c>
      <c r="I415" s="474">
        <v>0</v>
      </c>
      <c r="J415" s="467">
        <f t="shared" si="16"/>
        <v>0</v>
      </c>
    </row>
    <row r="416" spans="1:10" ht="66" x14ac:dyDescent="0.2">
      <c r="A416" s="423">
        <v>409</v>
      </c>
      <c r="B416" s="470" t="s">
        <v>546</v>
      </c>
      <c r="C416" s="471" t="s">
        <v>547</v>
      </c>
      <c r="D416" s="472" t="s">
        <v>202</v>
      </c>
      <c r="E416" s="475">
        <v>0.38</v>
      </c>
      <c r="F416" s="474">
        <v>127000</v>
      </c>
      <c r="G416" s="467">
        <f t="shared" si="17"/>
        <v>48260</v>
      </c>
      <c r="H416" s="473" t="s">
        <v>1077</v>
      </c>
      <c r="I416" s="474">
        <v>0</v>
      </c>
      <c r="J416" s="467">
        <f t="shared" si="16"/>
        <v>0</v>
      </c>
    </row>
    <row r="417" spans="1:10" ht="66" x14ac:dyDescent="0.2">
      <c r="A417" s="423">
        <v>410</v>
      </c>
      <c r="B417" s="470" t="s">
        <v>548</v>
      </c>
      <c r="C417" s="471" t="s">
        <v>549</v>
      </c>
      <c r="D417" s="472" t="s">
        <v>202</v>
      </c>
      <c r="E417" s="475">
        <v>2.5000000000000001E-2</v>
      </c>
      <c r="F417" s="474">
        <v>240000</v>
      </c>
      <c r="G417" s="467">
        <f t="shared" si="17"/>
        <v>6000</v>
      </c>
      <c r="H417" s="473" t="s">
        <v>1077</v>
      </c>
      <c r="I417" s="474">
        <v>0</v>
      </c>
      <c r="J417" s="467">
        <f t="shared" si="16"/>
        <v>0</v>
      </c>
    </row>
    <row r="418" spans="1:10" ht="33" x14ac:dyDescent="0.2">
      <c r="A418" s="423">
        <v>411</v>
      </c>
      <c r="B418" s="470" t="s">
        <v>550</v>
      </c>
      <c r="C418" s="471" t="s">
        <v>551</v>
      </c>
      <c r="D418" s="472" t="s">
        <v>47</v>
      </c>
      <c r="E418" s="465"/>
      <c r="F418" s="466"/>
      <c r="G418" s="467">
        <f t="shared" si="17"/>
        <v>0</v>
      </c>
      <c r="H418" s="473">
        <v>3.2099999999999997E-2</v>
      </c>
      <c r="I418" s="474">
        <v>110264</v>
      </c>
      <c r="J418" s="467">
        <f t="shared" si="16"/>
        <v>3539</v>
      </c>
    </row>
    <row r="419" spans="1:10" ht="33" x14ac:dyDescent="0.2">
      <c r="A419" s="423">
        <v>412</v>
      </c>
      <c r="B419" s="470" t="s">
        <v>552</v>
      </c>
      <c r="C419" s="471" t="s">
        <v>553</v>
      </c>
      <c r="D419" s="472" t="s">
        <v>47</v>
      </c>
      <c r="E419" s="465"/>
      <c r="F419" s="466"/>
      <c r="G419" s="467">
        <f t="shared" si="17"/>
        <v>0</v>
      </c>
      <c r="H419" s="473">
        <v>4.1079999999999998E-2</v>
      </c>
      <c r="I419" s="474">
        <v>547693.9</v>
      </c>
      <c r="J419" s="467">
        <f t="shared" si="16"/>
        <v>22499</v>
      </c>
    </row>
    <row r="420" spans="1:10" ht="33" x14ac:dyDescent="0.2">
      <c r="A420" s="423">
        <v>413</v>
      </c>
      <c r="B420" s="470" t="s">
        <v>554</v>
      </c>
      <c r="C420" s="471" t="s">
        <v>555</v>
      </c>
      <c r="D420" s="472" t="s">
        <v>202</v>
      </c>
      <c r="E420" s="465"/>
      <c r="F420" s="466"/>
      <c r="G420" s="467">
        <f t="shared" si="17"/>
        <v>0</v>
      </c>
      <c r="H420" s="473">
        <v>0.03</v>
      </c>
      <c r="I420" s="474">
        <v>3600</v>
      </c>
      <c r="J420" s="467">
        <f t="shared" si="16"/>
        <v>108</v>
      </c>
    </row>
    <row r="421" spans="1:10" ht="33" x14ac:dyDescent="0.2">
      <c r="A421" s="423">
        <v>414</v>
      </c>
      <c r="B421" s="470" t="s">
        <v>556</v>
      </c>
      <c r="C421" s="471" t="s">
        <v>557</v>
      </c>
      <c r="D421" s="472" t="s">
        <v>202</v>
      </c>
      <c r="E421" s="465"/>
      <c r="F421" s="466"/>
      <c r="G421" s="467">
        <f t="shared" si="17"/>
        <v>0</v>
      </c>
      <c r="H421" s="473">
        <v>0.01</v>
      </c>
      <c r="I421" s="474">
        <v>19656</v>
      </c>
      <c r="J421" s="467">
        <f t="shared" si="16"/>
        <v>197</v>
      </c>
    </row>
    <row r="422" spans="1:10" ht="33" x14ac:dyDescent="0.2">
      <c r="A422" s="423">
        <v>415</v>
      </c>
      <c r="B422" s="470" t="s">
        <v>558</v>
      </c>
      <c r="C422" s="471" t="s">
        <v>559</v>
      </c>
      <c r="D422" s="472" t="s">
        <v>202</v>
      </c>
      <c r="E422" s="465"/>
      <c r="F422" s="466"/>
      <c r="G422" s="467">
        <f t="shared" si="17"/>
        <v>0</v>
      </c>
      <c r="H422" s="473">
        <v>0.2</v>
      </c>
      <c r="I422" s="474">
        <v>6680.3</v>
      </c>
      <c r="J422" s="467">
        <f t="shared" si="16"/>
        <v>1336</v>
      </c>
    </row>
    <row r="423" spans="1:10" x14ac:dyDescent="0.2">
      <c r="A423" s="423">
        <v>416</v>
      </c>
      <c r="B423" s="470" t="s">
        <v>840</v>
      </c>
      <c r="C423" s="471" t="s">
        <v>841</v>
      </c>
      <c r="D423" s="472" t="s">
        <v>152</v>
      </c>
      <c r="E423" s="465"/>
      <c r="F423" s="466"/>
      <c r="G423" s="467">
        <f t="shared" si="17"/>
        <v>0</v>
      </c>
      <c r="H423" s="473">
        <v>1</v>
      </c>
      <c r="I423" s="474">
        <v>625.34</v>
      </c>
      <c r="J423" s="467">
        <f t="shared" si="16"/>
        <v>625</v>
      </c>
    </row>
    <row r="424" spans="1:10" x14ac:dyDescent="0.2">
      <c r="A424" s="423">
        <v>417</v>
      </c>
      <c r="B424" s="470" t="s">
        <v>842</v>
      </c>
      <c r="C424" s="471" t="s">
        <v>843</v>
      </c>
      <c r="D424" s="472" t="s">
        <v>152</v>
      </c>
      <c r="E424" s="465"/>
      <c r="F424" s="466"/>
      <c r="G424" s="467">
        <f t="shared" si="17"/>
        <v>0</v>
      </c>
      <c r="H424" s="473">
        <v>12</v>
      </c>
      <c r="I424" s="474">
        <v>763.56</v>
      </c>
      <c r="J424" s="467">
        <f t="shared" si="16"/>
        <v>9163</v>
      </c>
    </row>
    <row r="425" spans="1:10" x14ac:dyDescent="0.2">
      <c r="A425" s="423">
        <v>418</v>
      </c>
      <c r="B425" s="470" t="s">
        <v>842</v>
      </c>
      <c r="C425" s="471" t="s">
        <v>844</v>
      </c>
      <c r="D425" s="472" t="s">
        <v>152</v>
      </c>
      <c r="E425" s="465"/>
      <c r="F425" s="466"/>
      <c r="G425" s="467">
        <f t="shared" si="17"/>
        <v>0</v>
      </c>
      <c r="H425" s="473">
        <v>1</v>
      </c>
      <c r="I425" s="474">
        <v>900</v>
      </c>
      <c r="J425" s="467">
        <f t="shared" si="16"/>
        <v>900</v>
      </c>
    </row>
    <row r="426" spans="1:10" x14ac:dyDescent="0.2">
      <c r="A426" s="423">
        <v>419</v>
      </c>
      <c r="B426" s="470" t="s">
        <v>842</v>
      </c>
      <c r="C426" s="471" t="s">
        <v>844</v>
      </c>
      <c r="D426" s="472" t="s">
        <v>152</v>
      </c>
      <c r="E426" s="465"/>
      <c r="F426" s="466"/>
      <c r="G426" s="467">
        <f t="shared" si="17"/>
        <v>0</v>
      </c>
      <c r="H426" s="473">
        <v>2</v>
      </c>
      <c r="I426" s="474">
        <v>763.56</v>
      </c>
      <c r="J426" s="467">
        <f t="shared" si="16"/>
        <v>1527</v>
      </c>
    </row>
    <row r="427" spans="1:10" x14ac:dyDescent="0.2">
      <c r="A427" s="423">
        <v>420</v>
      </c>
      <c r="B427" s="470" t="s">
        <v>845</v>
      </c>
      <c r="C427" s="471" t="s">
        <v>846</v>
      </c>
      <c r="D427" s="472" t="s">
        <v>152</v>
      </c>
      <c r="E427" s="465"/>
      <c r="F427" s="466"/>
      <c r="G427" s="467">
        <f t="shared" si="17"/>
        <v>0</v>
      </c>
      <c r="H427" s="473">
        <v>1</v>
      </c>
      <c r="I427" s="474">
        <v>1049.33</v>
      </c>
      <c r="J427" s="467">
        <f t="shared" si="16"/>
        <v>1049</v>
      </c>
    </row>
    <row r="428" spans="1:10" x14ac:dyDescent="0.2">
      <c r="A428" s="423">
        <v>421</v>
      </c>
      <c r="B428" s="470" t="s">
        <v>847</v>
      </c>
      <c r="C428" s="471" t="s">
        <v>848</v>
      </c>
      <c r="D428" s="472" t="s">
        <v>152</v>
      </c>
      <c r="E428" s="475">
        <v>1</v>
      </c>
      <c r="F428" s="474">
        <v>550</v>
      </c>
      <c r="G428" s="467">
        <f t="shared" si="17"/>
        <v>550</v>
      </c>
      <c r="H428" s="473" t="s">
        <v>1077</v>
      </c>
      <c r="I428" s="474">
        <v>0</v>
      </c>
      <c r="J428" s="467">
        <f t="shared" si="16"/>
        <v>0</v>
      </c>
    </row>
    <row r="429" spans="1:10" x14ac:dyDescent="0.2">
      <c r="A429" s="423">
        <v>422</v>
      </c>
      <c r="B429" s="470" t="s">
        <v>847</v>
      </c>
      <c r="C429" s="471" t="s">
        <v>849</v>
      </c>
      <c r="D429" s="472" t="s">
        <v>152</v>
      </c>
      <c r="E429" s="475">
        <v>19</v>
      </c>
      <c r="F429" s="474">
        <v>400</v>
      </c>
      <c r="G429" s="467">
        <f t="shared" si="17"/>
        <v>7600</v>
      </c>
      <c r="H429" s="473" t="s">
        <v>1077</v>
      </c>
      <c r="I429" s="474">
        <v>0</v>
      </c>
      <c r="J429" s="467">
        <f t="shared" si="16"/>
        <v>0</v>
      </c>
    </row>
    <row r="430" spans="1:10" ht="33" x14ac:dyDescent="0.2">
      <c r="A430" s="423">
        <v>423</v>
      </c>
      <c r="B430" s="470" t="s">
        <v>850</v>
      </c>
      <c r="C430" s="471" t="s">
        <v>851</v>
      </c>
      <c r="D430" s="472" t="s">
        <v>152</v>
      </c>
      <c r="E430" s="475">
        <v>60</v>
      </c>
      <c r="F430" s="474">
        <v>750</v>
      </c>
      <c r="G430" s="467">
        <f t="shared" si="17"/>
        <v>45000</v>
      </c>
      <c r="H430" s="473" t="s">
        <v>1077</v>
      </c>
      <c r="I430" s="474">
        <v>0</v>
      </c>
      <c r="J430" s="467">
        <f t="shared" si="16"/>
        <v>0</v>
      </c>
    </row>
    <row r="431" spans="1:10" x14ac:dyDescent="0.2">
      <c r="A431" s="423">
        <v>424</v>
      </c>
      <c r="B431" s="470" t="s">
        <v>852</v>
      </c>
      <c r="C431" s="471" t="s">
        <v>853</v>
      </c>
      <c r="D431" s="472" t="s">
        <v>152</v>
      </c>
      <c r="E431" s="475">
        <v>3</v>
      </c>
      <c r="F431" s="474">
        <v>650</v>
      </c>
      <c r="G431" s="467">
        <f t="shared" si="17"/>
        <v>1950</v>
      </c>
      <c r="H431" s="473" t="s">
        <v>1077</v>
      </c>
      <c r="I431" s="474">
        <v>0</v>
      </c>
      <c r="J431" s="467">
        <f t="shared" si="16"/>
        <v>0</v>
      </c>
    </row>
    <row r="432" spans="1:10" x14ac:dyDescent="0.2">
      <c r="A432" s="423">
        <v>425</v>
      </c>
      <c r="B432" s="470" t="s">
        <v>852</v>
      </c>
      <c r="C432" s="471" t="s">
        <v>854</v>
      </c>
      <c r="D432" s="472" t="s">
        <v>152</v>
      </c>
      <c r="E432" s="475">
        <v>6</v>
      </c>
      <c r="F432" s="474">
        <v>1100</v>
      </c>
      <c r="G432" s="467">
        <f t="shared" si="17"/>
        <v>6600</v>
      </c>
      <c r="H432" s="473" t="s">
        <v>1077</v>
      </c>
      <c r="I432" s="474">
        <v>0</v>
      </c>
      <c r="J432" s="467">
        <f t="shared" si="16"/>
        <v>0</v>
      </c>
    </row>
    <row r="433" spans="1:10" ht="33" x14ac:dyDescent="0.2">
      <c r="A433" s="423">
        <v>426</v>
      </c>
      <c r="B433" s="470" t="s">
        <v>855</v>
      </c>
      <c r="C433" s="471" t="s">
        <v>856</v>
      </c>
      <c r="D433" s="472" t="s">
        <v>152</v>
      </c>
      <c r="E433" s="475">
        <v>6</v>
      </c>
      <c r="F433" s="474">
        <v>1100</v>
      </c>
      <c r="G433" s="467">
        <f t="shared" si="17"/>
        <v>6600</v>
      </c>
      <c r="H433" s="473" t="s">
        <v>1077</v>
      </c>
      <c r="I433" s="474">
        <v>0</v>
      </c>
      <c r="J433" s="467">
        <f t="shared" si="16"/>
        <v>0</v>
      </c>
    </row>
    <row r="434" spans="1:10" x14ac:dyDescent="0.2">
      <c r="A434" s="423">
        <v>427</v>
      </c>
      <c r="B434" s="470" t="s">
        <v>857</v>
      </c>
      <c r="C434" s="471" t="s">
        <v>858</v>
      </c>
      <c r="D434" s="472" t="s">
        <v>152</v>
      </c>
      <c r="E434" s="475">
        <v>20</v>
      </c>
      <c r="F434" s="474">
        <v>2300</v>
      </c>
      <c r="G434" s="467">
        <f t="shared" si="17"/>
        <v>46000</v>
      </c>
      <c r="H434" s="473" t="s">
        <v>1077</v>
      </c>
      <c r="I434" s="474">
        <v>0</v>
      </c>
      <c r="J434" s="467">
        <f t="shared" si="16"/>
        <v>0</v>
      </c>
    </row>
    <row r="435" spans="1:10" x14ac:dyDescent="0.2">
      <c r="A435" s="423">
        <v>428</v>
      </c>
      <c r="B435" s="470" t="s">
        <v>859</v>
      </c>
      <c r="C435" s="471" t="s">
        <v>860</v>
      </c>
      <c r="D435" s="472" t="s">
        <v>152</v>
      </c>
      <c r="E435" s="475">
        <v>1</v>
      </c>
      <c r="F435" s="474">
        <v>4400</v>
      </c>
      <c r="G435" s="467">
        <f t="shared" si="17"/>
        <v>4400</v>
      </c>
      <c r="H435" s="473" t="s">
        <v>1077</v>
      </c>
      <c r="I435" s="474">
        <v>0</v>
      </c>
      <c r="J435" s="467">
        <f t="shared" si="16"/>
        <v>0</v>
      </c>
    </row>
    <row r="436" spans="1:10" x14ac:dyDescent="0.2">
      <c r="A436" s="423">
        <v>429</v>
      </c>
      <c r="B436" s="470" t="s">
        <v>861</v>
      </c>
      <c r="C436" s="471" t="s">
        <v>862</v>
      </c>
      <c r="D436" s="472" t="s">
        <v>152</v>
      </c>
      <c r="E436" s="465"/>
      <c r="F436" s="466"/>
      <c r="G436" s="467">
        <f t="shared" si="17"/>
        <v>0</v>
      </c>
      <c r="H436" s="473">
        <v>13</v>
      </c>
      <c r="I436" s="474">
        <v>400</v>
      </c>
      <c r="J436" s="467">
        <f t="shared" si="16"/>
        <v>5200</v>
      </c>
    </row>
    <row r="437" spans="1:10" x14ac:dyDescent="0.2">
      <c r="A437" s="423">
        <v>430</v>
      </c>
      <c r="B437" s="470" t="s">
        <v>861</v>
      </c>
      <c r="C437" s="471" t="s">
        <v>863</v>
      </c>
      <c r="D437" s="472" t="s">
        <v>152</v>
      </c>
      <c r="E437" s="475">
        <v>2</v>
      </c>
      <c r="F437" s="474">
        <v>600</v>
      </c>
      <c r="G437" s="467">
        <f t="shared" si="17"/>
        <v>1200</v>
      </c>
      <c r="H437" s="473" t="s">
        <v>1077</v>
      </c>
      <c r="I437" s="474">
        <v>0</v>
      </c>
      <c r="J437" s="467">
        <f t="shared" si="16"/>
        <v>0</v>
      </c>
    </row>
    <row r="438" spans="1:10" x14ac:dyDescent="0.2">
      <c r="A438" s="423">
        <v>431</v>
      </c>
      <c r="B438" s="470" t="s">
        <v>864</v>
      </c>
      <c r="C438" s="471" t="s">
        <v>865</v>
      </c>
      <c r="D438" s="472" t="s">
        <v>152</v>
      </c>
      <c r="E438" s="465"/>
      <c r="F438" s="466"/>
      <c r="G438" s="467">
        <f t="shared" si="17"/>
        <v>0</v>
      </c>
      <c r="H438" s="473">
        <v>1</v>
      </c>
      <c r="I438" s="474">
        <v>300</v>
      </c>
      <c r="J438" s="467">
        <f t="shared" si="16"/>
        <v>300</v>
      </c>
    </row>
    <row r="439" spans="1:10" x14ac:dyDescent="0.2">
      <c r="A439" s="423">
        <v>432</v>
      </c>
      <c r="B439" s="470" t="s">
        <v>866</v>
      </c>
      <c r="C439" s="471" t="s">
        <v>867</v>
      </c>
      <c r="D439" s="472" t="s">
        <v>152</v>
      </c>
      <c r="E439" s="475">
        <v>1</v>
      </c>
      <c r="F439" s="474">
        <v>650</v>
      </c>
      <c r="G439" s="467">
        <f t="shared" si="17"/>
        <v>650</v>
      </c>
      <c r="H439" s="473" t="s">
        <v>1077</v>
      </c>
      <c r="I439" s="474">
        <v>0</v>
      </c>
      <c r="J439" s="467">
        <f t="shared" si="16"/>
        <v>0</v>
      </c>
    </row>
    <row r="440" spans="1:10" ht="33" x14ac:dyDescent="0.2">
      <c r="A440" s="423">
        <v>433</v>
      </c>
      <c r="B440" s="470" t="s">
        <v>868</v>
      </c>
      <c r="C440" s="471" t="s">
        <v>869</v>
      </c>
      <c r="D440" s="472" t="s">
        <v>152</v>
      </c>
      <c r="E440" s="465"/>
      <c r="F440" s="466"/>
      <c r="G440" s="467">
        <f t="shared" ref="G440:G449" si="18">E440*F440</f>
        <v>0</v>
      </c>
      <c r="H440" s="473">
        <v>18</v>
      </c>
      <c r="I440" s="474">
        <v>650</v>
      </c>
      <c r="J440" s="467">
        <f t="shared" si="16"/>
        <v>11700</v>
      </c>
    </row>
    <row r="441" spans="1:10" x14ac:dyDescent="0.2">
      <c r="A441" s="423">
        <v>434</v>
      </c>
      <c r="B441" s="470" t="s">
        <v>870</v>
      </c>
      <c r="C441" s="471" t="s">
        <v>871</v>
      </c>
      <c r="D441" s="472" t="s">
        <v>152</v>
      </c>
      <c r="E441" s="475">
        <v>1</v>
      </c>
      <c r="F441" s="474">
        <v>1000</v>
      </c>
      <c r="G441" s="467">
        <f t="shared" si="18"/>
        <v>1000</v>
      </c>
      <c r="H441" s="473" t="s">
        <v>1077</v>
      </c>
      <c r="I441" s="474">
        <v>0</v>
      </c>
      <c r="J441" s="467">
        <f t="shared" si="16"/>
        <v>0</v>
      </c>
    </row>
    <row r="442" spans="1:10" x14ac:dyDescent="0.2">
      <c r="A442" s="423">
        <v>435</v>
      </c>
      <c r="B442" s="470" t="s">
        <v>872</v>
      </c>
      <c r="C442" s="471" t="s">
        <v>873</v>
      </c>
      <c r="D442" s="472" t="s">
        <v>152</v>
      </c>
      <c r="E442" s="475">
        <v>1</v>
      </c>
      <c r="F442" s="474">
        <v>5000</v>
      </c>
      <c r="G442" s="467">
        <f t="shared" si="18"/>
        <v>5000</v>
      </c>
      <c r="H442" s="473" t="s">
        <v>1077</v>
      </c>
      <c r="I442" s="474">
        <v>0</v>
      </c>
      <c r="J442" s="467">
        <f t="shared" si="16"/>
        <v>0</v>
      </c>
    </row>
    <row r="443" spans="1:10" ht="33" x14ac:dyDescent="0.2">
      <c r="A443" s="423">
        <v>436</v>
      </c>
      <c r="B443" s="470" t="s">
        <v>874</v>
      </c>
      <c r="C443" s="471" t="s">
        <v>875</v>
      </c>
      <c r="D443" s="472" t="s">
        <v>152</v>
      </c>
      <c r="E443" s="465"/>
      <c r="F443" s="466"/>
      <c r="G443" s="467">
        <f t="shared" si="18"/>
        <v>0</v>
      </c>
      <c r="H443" s="473">
        <v>3</v>
      </c>
      <c r="I443" s="474">
        <v>238.22</v>
      </c>
      <c r="J443" s="467">
        <f t="shared" si="16"/>
        <v>715</v>
      </c>
    </row>
    <row r="444" spans="1:10" x14ac:dyDescent="0.2">
      <c r="A444" s="423">
        <v>437</v>
      </c>
      <c r="B444" s="470" t="s">
        <v>876</v>
      </c>
      <c r="C444" s="471" t="s">
        <v>877</v>
      </c>
      <c r="D444" s="472" t="s">
        <v>152</v>
      </c>
      <c r="E444" s="465"/>
      <c r="F444" s="466"/>
      <c r="G444" s="467">
        <f t="shared" si="18"/>
        <v>0</v>
      </c>
      <c r="H444" s="473">
        <v>5</v>
      </c>
      <c r="I444" s="474">
        <v>81.94</v>
      </c>
      <c r="J444" s="467">
        <f t="shared" si="16"/>
        <v>410</v>
      </c>
    </row>
    <row r="445" spans="1:10" x14ac:dyDescent="0.2">
      <c r="A445" s="423">
        <v>438</v>
      </c>
      <c r="B445" s="470" t="s">
        <v>878</v>
      </c>
      <c r="C445" s="471" t="s">
        <v>879</v>
      </c>
      <c r="D445" s="472" t="s">
        <v>152</v>
      </c>
      <c r="E445" s="465"/>
      <c r="F445" s="466"/>
      <c r="G445" s="467">
        <f t="shared" si="18"/>
        <v>0</v>
      </c>
      <c r="H445" s="473">
        <v>1</v>
      </c>
      <c r="I445" s="474">
        <v>94.58</v>
      </c>
      <c r="J445" s="467">
        <f t="shared" si="16"/>
        <v>95</v>
      </c>
    </row>
    <row r="446" spans="1:10" x14ac:dyDescent="0.2">
      <c r="A446" s="423">
        <v>439</v>
      </c>
      <c r="B446" s="470" t="s">
        <v>880</v>
      </c>
      <c r="C446" s="471" t="s">
        <v>881</v>
      </c>
      <c r="D446" s="472" t="s">
        <v>152</v>
      </c>
      <c r="E446" s="465"/>
      <c r="F446" s="466"/>
      <c r="G446" s="467">
        <f t="shared" si="18"/>
        <v>0</v>
      </c>
      <c r="H446" s="473">
        <v>10</v>
      </c>
      <c r="I446" s="474">
        <v>107.44</v>
      </c>
      <c r="J446" s="467">
        <f t="shared" si="16"/>
        <v>1074</v>
      </c>
    </row>
    <row r="447" spans="1:10" x14ac:dyDescent="0.2">
      <c r="A447" s="423">
        <v>440</v>
      </c>
      <c r="B447" s="470" t="s">
        <v>882</v>
      </c>
      <c r="C447" s="471" t="s">
        <v>883</v>
      </c>
      <c r="D447" s="472" t="s">
        <v>152</v>
      </c>
      <c r="E447" s="465"/>
      <c r="F447" s="466"/>
      <c r="G447" s="467">
        <f t="shared" si="18"/>
        <v>0</v>
      </c>
      <c r="H447" s="473">
        <v>2</v>
      </c>
      <c r="I447" s="474">
        <v>142.13</v>
      </c>
      <c r="J447" s="467">
        <f t="shared" si="16"/>
        <v>284</v>
      </c>
    </row>
    <row r="448" spans="1:10" x14ac:dyDescent="0.2">
      <c r="A448" s="423">
        <v>441</v>
      </c>
      <c r="B448" s="470" t="s">
        <v>884</v>
      </c>
      <c r="C448" s="471" t="s">
        <v>885</v>
      </c>
      <c r="D448" s="472" t="s">
        <v>152</v>
      </c>
      <c r="E448" s="465"/>
      <c r="F448" s="466"/>
      <c r="G448" s="467">
        <f t="shared" si="18"/>
        <v>0</v>
      </c>
      <c r="H448" s="473">
        <v>1</v>
      </c>
      <c r="I448" s="474">
        <v>563.35</v>
      </c>
      <c r="J448" s="467">
        <f t="shared" si="16"/>
        <v>563</v>
      </c>
    </row>
    <row r="449" spans="1:10" ht="49.5" x14ac:dyDescent="0.2">
      <c r="A449" s="423">
        <v>442</v>
      </c>
      <c r="B449" s="470" t="s">
        <v>886</v>
      </c>
      <c r="C449" s="471" t="s">
        <v>887</v>
      </c>
      <c r="D449" s="472" t="s">
        <v>204</v>
      </c>
      <c r="E449" s="465"/>
      <c r="F449" s="466"/>
      <c r="G449" s="467">
        <f t="shared" si="18"/>
        <v>0</v>
      </c>
      <c r="H449" s="473">
        <v>3.0999999999999999E-3</v>
      </c>
      <c r="I449" s="474">
        <v>239.93</v>
      </c>
      <c r="J449" s="467">
        <f t="shared" si="16"/>
        <v>1</v>
      </c>
    </row>
    <row r="450" spans="1:10" x14ac:dyDescent="0.2">
      <c r="A450" s="423">
        <v>443</v>
      </c>
      <c r="B450" s="470" t="s">
        <v>888</v>
      </c>
      <c r="C450" s="471" t="s">
        <v>245</v>
      </c>
      <c r="D450" s="472" t="s">
        <v>152</v>
      </c>
      <c r="E450" s="465"/>
      <c r="F450" s="466"/>
      <c r="G450" s="467">
        <f t="shared" si="17"/>
        <v>0</v>
      </c>
      <c r="H450" s="473">
        <v>12</v>
      </c>
      <c r="I450" s="474">
        <v>58.29</v>
      </c>
      <c r="J450" s="467">
        <f t="shared" si="16"/>
        <v>699</v>
      </c>
    </row>
    <row r="451" spans="1:10" x14ac:dyDescent="0.2">
      <c r="A451" s="423">
        <v>444</v>
      </c>
      <c r="B451" s="470" t="s">
        <v>560</v>
      </c>
      <c r="C451" s="471" t="s">
        <v>561</v>
      </c>
      <c r="D451" s="472" t="s">
        <v>152</v>
      </c>
      <c r="E451" s="475">
        <v>1</v>
      </c>
      <c r="F451" s="474">
        <v>233.71</v>
      </c>
      <c r="G451" s="467">
        <f t="shared" si="17"/>
        <v>234</v>
      </c>
      <c r="H451" s="473" t="s">
        <v>1077</v>
      </c>
      <c r="I451" s="474">
        <v>0</v>
      </c>
      <c r="J451" s="467">
        <f t="shared" si="16"/>
        <v>0</v>
      </c>
    </row>
    <row r="452" spans="1:10" x14ac:dyDescent="0.2">
      <c r="A452" s="423">
        <v>445</v>
      </c>
      <c r="B452" s="470" t="s">
        <v>562</v>
      </c>
      <c r="C452" s="471" t="s">
        <v>563</v>
      </c>
      <c r="D452" s="472" t="s">
        <v>152</v>
      </c>
      <c r="E452" s="465"/>
      <c r="F452" s="466"/>
      <c r="G452" s="467">
        <f t="shared" si="17"/>
        <v>0</v>
      </c>
      <c r="H452" s="473">
        <v>72</v>
      </c>
      <c r="I452" s="474">
        <v>82.66</v>
      </c>
      <c r="J452" s="467">
        <f t="shared" si="16"/>
        <v>5952</v>
      </c>
    </row>
    <row r="453" spans="1:10" ht="33" x14ac:dyDescent="0.2">
      <c r="A453" s="423">
        <v>446</v>
      </c>
      <c r="B453" s="470" t="s">
        <v>564</v>
      </c>
      <c r="C453" s="471" t="s">
        <v>889</v>
      </c>
      <c r="D453" s="472" t="s">
        <v>152</v>
      </c>
      <c r="E453" s="465"/>
      <c r="F453" s="466"/>
      <c r="G453" s="467">
        <f t="shared" si="17"/>
        <v>0</v>
      </c>
      <c r="H453" s="473">
        <v>26</v>
      </c>
      <c r="I453" s="474">
        <v>252.54</v>
      </c>
      <c r="J453" s="467">
        <f t="shared" si="16"/>
        <v>6566</v>
      </c>
    </row>
    <row r="454" spans="1:10" ht="33.75" thickBot="1" x14ac:dyDescent="0.25">
      <c r="A454" s="423">
        <v>447</v>
      </c>
      <c r="B454" s="470" t="s">
        <v>890</v>
      </c>
      <c r="C454" s="471" t="s">
        <v>891</v>
      </c>
      <c r="D454" s="472" t="s">
        <v>417</v>
      </c>
      <c r="E454" s="483"/>
      <c r="F454" s="484"/>
      <c r="G454" s="485">
        <f t="shared" si="17"/>
        <v>0</v>
      </c>
      <c r="H454" s="473">
        <v>2.2599999999999999E-2</v>
      </c>
      <c r="I454" s="474">
        <v>24013.54</v>
      </c>
      <c r="J454" s="467">
        <f t="shared" si="16"/>
        <v>543</v>
      </c>
    </row>
    <row r="455" spans="1:10" ht="17.25" thickBot="1" x14ac:dyDescent="0.25">
      <c r="A455" s="792"/>
      <c r="B455" s="793"/>
      <c r="C455" s="793"/>
      <c r="D455" s="794"/>
      <c r="E455" s="468" t="s">
        <v>153</v>
      </c>
      <c r="F455" s="469"/>
      <c r="G455" s="432">
        <f>SUM(G10:G454)</f>
        <v>5311676</v>
      </c>
      <c r="H455" s="430" t="s">
        <v>153</v>
      </c>
      <c r="I455" s="430"/>
      <c r="J455" s="432">
        <f>SUM(J10:J454)</f>
        <v>1724762</v>
      </c>
    </row>
    <row r="456" spans="1:10" ht="17.25" thickBot="1" x14ac:dyDescent="0.25">
      <c r="A456" s="795" t="s">
        <v>154</v>
      </c>
      <c r="B456" s="796"/>
      <c r="C456" s="796"/>
      <c r="D456" s="797"/>
      <c r="E456" s="798">
        <f>J455+G455</f>
        <v>7036438</v>
      </c>
      <c r="F456" s="799"/>
      <c r="G456" s="799"/>
      <c r="H456" s="799"/>
      <c r="I456" s="799"/>
      <c r="J456" s="800"/>
    </row>
    <row r="457" spans="1:10" ht="17.25" thickBot="1" x14ac:dyDescent="0.25">
      <c r="A457" s="775" t="s">
        <v>1078</v>
      </c>
      <c r="B457" s="776"/>
      <c r="C457" s="776"/>
      <c r="D457" s="776"/>
      <c r="E457" s="776"/>
      <c r="F457" s="776"/>
      <c r="G457" s="776"/>
      <c r="H457" s="776"/>
      <c r="I457" s="776"/>
      <c r="J457" s="777"/>
    </row>
    <row r="458" spans="1:10" ht="17.25" thickBot="1" x14ac:dyDescent="0.25">
      <c r="A458" s="778" t="s">
        <v>20</v>
      </c>
      <c r="B458" s="781" t="s">
        <v>127</v>
      </c>
      <c r="C458" s="781" t="s">
        <v>1040</v>
      </c>
      <c r="D458" s="784" t="s">
        <v>46</v>
      </c>
      <c r="E458" s="787" t="s">
        <v>129</v>
      </c>
      <c r="F458" s="788"/>
      <c r="G458" s="788"/>
      <c r="H458" s="788"/>
      <c r="I458" s="788"/>
      <c r="J458" s="789"/>
    </row>
    <row r="459" spans="1:10" x14ac:dyDescent="0.2">
      <c r="A459" s="779"/>
      <c r="B459" s="782"/>
      <c r="C459" s="782"/>
      <c r="D459" s="785"/>
      <c r="E459" s="790" t="s">
        <v>131</v>
      </c>
      <c r="F459" s="781"/>
      <c r="G459" s="791"/>
      <c r="H459" s="790" t="s">
        <v>130</v>
      </c>
      <c r="I459" s="781"/>
      <c r="J459" s="791"/>
    </row>
    <row r="460" spans="1:10" ht="33.75" thickBot="1" x14ac:dyDescent="0.25">
      <c r="A460" s="780"/>
      <c r="B460" s="783"/>
      <c r="C460" s="783"/>
      <c r="D460" s="786"/>
      <c r="E460" s="420" t="s">
        <v>45</v>
      </c>
      <c r="F460" s="421" t="s">
        <v>132</v>
      </c>
      <c r="G460" s="422" t="s">
        <v>133</v>
      </c>
      <c r="H460" s="420" t="s">
        <v>45</v>
      </c>
      <c r="I460" s="421" t="s">
        <v>134</v>
      </c>
      <c r="J460" s="422" t="s">
        <v>133</v>
      </c>
    </row>
    <row r="461" spans="1:10" x14ac:dyDescent="0.2">
      <c r="A461" s="479">
        <v>1</v>
      </c>
      <c r="B461" s="487" t="s">
        <v>215</v>
      </c>
      <c r="C461" s="488" t="s">
        <v>1060</v>
      </c>
      <c r="D461" s="489" t="s">
        <v>149</v>
      </c>
      <c r="E461" s="490">
        <v>24</v>
      </c>
      <c r="F461" s="491"/>
      <c r="G461" s="492"/>
      <c r="H461" s="493"/>
      <c r="I461" s="494"/>
      <c r="J461" s="495"/>
    </row>
    <row r="462" spans="1:10" x14ac:dyDescent="0.2">
      <c r="A462" s="480">
        <v>2</v>
      </c>
      <c r="B462" s="470" t="s">
        <v>215</v>
      </c>
      <c r="C462" s="471" t="s">
        <v>1061</v>
      </c>
      <c r="D462" s="472" t="s">
        <v>149</v>
      </c>
      <c r="E462" s="475">
        <v>3</v>
      </c>
      <c r="F462" s="474"/>
      <c r="G462" s="424"/>
      <c r="H462" s="425"/>
      <c r="I462" s="426"/>
      <c r="J462" s="427"/>
    </row>
    <row r="463" spans="1:10" x14ac:dyDescent="0.2">
      <c r="A463" s="480">
        <v>3</v>
      </c>
      <c r="B463" s="470" t="s">
        <v>215</v>
      </c>
      <c r="C463" s="471" t="s">
        <v>1062</v>
      </c>
      <c r="D463" s="472" t="s">
        <v>149</v>
      </c>
      <c r="E463" s="475">
        <v>2</v>
      </c>
      <c r="F463" s="474"/>
      <c r="G463" s="424"/>
      <c r="H463" s="425"/>
      <c r="I463" s="426"/>
      <c r="J463" s="427"/>
    </row>
    <row r="464" spans="1:10" x14ac:dyDescent="0.2">
      <c r="A464" s="505">
        <v>4</v>
      </c>
      <c r="B464" s="470" t="s">
        <v>215</v>
      </c>
      <c r="C464" s="471" t="s">
        <v>1063</v>
      </c>
      <c r="D464" s="472" t="s">
        <v>149</v>
      </c>
      <c r="E464" s="475">
        <v>1</v>
      </c>
      <c r="F464" s="474"/>
      <c r="G464" s="424"/>
      <c r="H464" s="425"/>
      <c r="I464" s="426"/>
      <c r="J464" s="427"/>
    </row>
    <row r="465" spans="1:10" x14ac:dyDescent="0.2">
      <c r="A465" s="505">
        <v>5</v>
      </c>
      <c r="B465" s="470" t="s">
        <v>215</v>
      </c>
      <c r="C465" s="471" t="s">
        <v>1064</v>
      </c>
      <c r="D465" s="472" t="s">
        <v>149</v>
      </c>
      <c r="E465" s="475">
        <v>2</v>
      </c>
      <c r="F465" s="474"/>
      <c r="G465" s="424"/>
      <c r="H465" s="425"/>
      <c r="I465" s="426"/>
      <c r="J465" s="427"/>
    </row>
    <row r="466" spans="1:10" x14ac:dyDescent="0.2">
      <c r="A466" s="505">
        <v>6</v>
      </c>
      <c r="B466" s="470" t="s">
        <v>215</v>
      </c>
      <c r="C466" s="471" t="s">
        <v>1065</v>
      </c>
      <c r="D466" s="472" t="s">
        <v>149</v>
      </c>
      <c r="E466" s="475">
        <v>1</v>
      </c>
      <c r="F466" s="474"/>
      <c r="G466" s="424"/>
      <c r="H466" s="425"/>
      <c r="I466" s="426"/>
      <c r="J466" s="427"/>
    </row>
    <row r="467" spans="1:10" x14ac:dyDescent="0.2">
      <c r="A467" s="505">
        <v>7</v>
      </c>
      <c r="B467" s="470" t="s">
        <v>215</v>
      </c>
      <c r="C467" s="471" t="s">
        <v>1066</v>
      </c>
      <c r="D467" s="472" t="s">
        <v>149</v>
      </c>
      <c r="E467" s="475">
        <v>1</v>
      </c>
      <c r="F467" s="474"/>
      <c r="G467" s="424"/>
      <c r="H467" s="425"/>
      <c r="I467" s="426"/>
      <c r="J467" s="427"/>
    </row>
    <row r="468" spans="1:10" x14ac:dyDescent="0.2">
      <c r="A468" s="505">
        <v>8</v>
      </c>
      <c r="B468" s="470" t="s">
        <v>215</v>
      </c>
      <c r="C468" s="471" t="s">
        <v>1067</v>
      </c>
      <c r="D468" s="472" t="s">
        <v>149</v>
      </c>
      <c r="E468" s="475">
        <v>1</v>
      </c>
      <c r="F468" s="474"/>
      <c r="G468" s="424"/>
      <c r="H468" s="425"/>
      <c r="I468" s="426"/>
      <c r="J468" s="427"/>
    </row>
    <row r="469" spans="1:10" x14ac:dyDescent="0.2">
      <c r="A469" s="505">
        <v>9</v>
      </c>
      <c r="B469" s="470" t="s">
        <v>215</v>
      </c>
      <c r="C469" s="471" t="s">
        <v>1068</v>
      </c>
      <c r="D469" s="472" t="s">
        <v>149</v>
      </c>
      <c r="E469" s="475">
        <v>1</v>
      </c>
      <c r="F469" s="474"/>
      <c r="G469" s="424"/>
      <c r="H469" s="425"/>
      <c r="I469" s="426"/>
      <c r="J469" s="427"/>
    </row>
    <row r="470" spans="1:10" ht="33" x14ac:dyDescent="0.2">
      <c r="A470" s="505">
        <v>10</v>
      </c>
      <c r="B470" s="470" t="s">
        <v>215</v>
      </c>
      <c r="C470" s="471" t="s">
        <v>1069</v>
      </c>
      <c r="D470" s="472" t="s">
        <v>149</v>
      </c>
      <c r="E470" s="475">
        <v>1</v>
      </c>
      <c r="F470" s="474"/>
      <c r="G470" s="424"/>
      <c r="H470" s="425"/>
      <c r="I470" s="426"/>
      <c r="J470" s="427"/>
    </row>
    <row r="471" spans="1:10" ht="33" x14ac:dyDescent="0.2">
      <c r="A471" s="505">
        <v>11</v>
      </c>
      <c r="B471" s="470" t="s">
        <v>215</v>
      </c>
      <c r="C471" s="471" t="s">
        <v>1070</v>
      </c>
      <c r="D471" s="472" t="s">
        <v>149</v>
      </c>
      <c r="E471" s="475">
        <v>1</v>
      </c>
      <c r="F471" s="474"/>
      <c r="G471" s="424"/>
      <c r="H471" s="425"/>
      <c r="I471" s="426"/>
      <c r="J471" s="427"/>
    </row>
    <row r="472" spans="1:10" x14ac:dyDescent="0.2">
      <c r="A472" s="505">
        <v>12</v>
      </c>
      <c r="B472" s="470" t="s">
        <v>215</v>
      </c>
      <c r="C472" s="471" t="s">
        <v>1071</v>
      </c>
      <c r="D472" s="472" t="s">
        <v>149</v>
      </c>
      <c r="E472" s="475">
        <v>1</v>
      </c>
      <c r="F472" s="474"/>
      <c r="G472" s="424"/>
      <c r="H472" s="425"/>
      <c r="I472" s="426"/>
      <c r="J472" s="427"/>
    </row>
    <row r="473" spans="1:10" x14ac:dyDescent="0.2">
      <c r="A473" s="505">
        <v>13</v>
      </c>
      <c r="B473" s="470" t="s">
        <v>215</v>
      </c>
      <c r="C473" s="471" t="s">
        <v>1072</v>
      </c>
      <c r="D473" s="472" t="s">
        <v>149</v>
      </c>
      <c r="E473" s="475">
        <v>1</v>
      </c>
      <c r="F473" s="474"/>
      <c r="G473" s="424"/>
      <c r="H473" s="425"/>
      <c r="I473" s="426"/>
      <c r="J473" s="427"/>
    </row>
    <row r="474" spans="1:10" x14ac:dyDescent="0.2">
      <c r="A474" s="505">
        <v>14</v>
      </c>
      <c r="B474" s="470" t="s">
        <v>215</v>
      </c>
      <c r="C474" s="471" t="s">
        <v>1073</v>
      </c>
      <c r="D474" s="472" t="s">
        <v>149</v>
      </c>
      <c r="E474" s="475">
        <v>1</v>
      </c>
      <c r="F474" s="474"/>
      <c r="G474" s="424"/>
      <c r="H474" s="425"/>
      <c r="I474" s="426"/>
      <c r="J474" s="427"/>
    </row>
    <row r="475" spans="1:10" x14ac:dyDescent="0.2">
      <c r="A475" s="505">
        <v>15</v>
      </c>
      <c r="B475" s="470" t="s">
        <v>215</v>
      </c>
      <c r="C475" s="471" t="s">
        <v>1074</v>
      </c>
      <c r="D475" s="472" t="s">
        <v>149</v>
      </c>
      <c r="E475" s="475">
        <v>1</v>
      </c>
      <c r="F475" s="474"/>
      <c r="G475" s="424"/>
      <c r="H475" s="425"/>
      <c r="I475" s="426"/>
      <c r="J475" s="427"/>
    </row>
    <row r="476" spans="1:10" ht="33" x14ac:dyDescent="0.2">
      <c r="A476" s="505">
        <v>16</v>
      </c>
      <c r="B476" s="470" t="s">
        <v>148</v>
      </c>
      <c r="C476" s="471" t="s">
        <v>1075</v>
      </c>
      <c r="D476" s="472" t="s">
        <v>149</v>
      </c>
      <c r="E476" s="475">
        <v>1</v>
      </c>
      <c r="F476" s="474"/>
      <c r="G476" s="424"/>
      <c r="H476" s="425"/>
      <c r="I476" s="426"/>
      <c r="J476" s="427"/>
    </row>
    <row r="477" spans="1:10" ht="33" x14ac:dyDescent="0.2">
      <c r="A477" s="505">
        <v>17</v>
      </c>
      <c r="B477" s="470" t="s">
        <v>148</v>
      </c>
      <c r="C477" s="471" t="s">
        <v>1076</v>
      </c>
      <c r="D477" s="472" t="s">
        <v>149</v>
      </c>
      <c r="E477" s="475">
        <v>1</v>
      </c>
      <c r="F477" s="474"/>
      <c r="G477" s="424"/>
      <c r="H477" s="425"/>
      <c r="I477" s="426"/>
      <c r="J477" s="427"/>
    </row>
    <row r="478" spans="1:10" x14ac:dyDescent="0.2">
      <c r="A478" s="505">
        <v>18</v>
      </c>
      <c r="B478" s="470" t="s">
        <v>215</v>
      </c>
      <c r="C478" s="471" t="s">
        <v>585</v>
      </c>
      <c r="D478" s="472" t="s">
        <v>149</v>
      </c>
      <c r="E478" s="475">
        <v>1</v>
      </c>
      <c r="F478" s="474"/>
      <c r="G478" s="424"/>
      <c r="H478" s="425"/>
      <c r="I478" s="426"/>
      <c r="J478" s="427"/>
    </row>
    <row r="479" spans="1:10" x14ac:dyDescent="0.2">
      <c r="A479" s="505">
        <v>19</v>
      </c>
      <c r="B479" s="470" t="s">
        <v>148</v>
      </c>
      <c r="C479" s="471" t="s">
        <v>1059</v>
      </c>
      <c r="D479" s="472" t="s">
        <v>149</v>
      </c>
      <c r="E479" s="475" t="s">
        <v>22</v>
      </c>
      <c r="F479" s="474"/>
      <c r="G479" s="424"/>
      <c r="H479" s="425"/>
      <c r="I479" s="426"/>
      <c r="J479" s="427"/>
    </row>
    <row r="480" spans="1:10" x14ac:dyDescent="0.2">
      <c r="A480" s="505">
        <v>20</v>
      </c>
      <c r="B480" s="470" t="s">
        <v>148</v>
      </c>
      <c r="C480" s="471" t="s">
        <v>1079</v>
      </c>
      <c r="D480" s="472" t="s">
        <v>149</v>
      </c>
      <c r="E480" s="475" t="s">
        <v>22</v>
      </c>
      <c r="F480" s="474"/>
      <c r="G480" s="424"/>
      <c r="H480" s="425"/>
      <c r="I480" s="426"/>
      <c r="J480" s="427"/>
    </row>
    <row r="481" spans="1:10" x14ac:dyDescent="0.2">
      <c r="A481" s="505">
        <v>21</v>
      </c>
      <c r="B481" s="470" t="s">
        <v>894</v>
      </c>
      <c r="C481" s="471" t="s">
        <v>895</v>
      </c>
      <c r="D481" s="472" t="s">
        <v>149</v>
      </c>
      <c r="E481" s="475">
        <v>5</v>
      </c>
      <c r="F481" s="474"/>
      <c r="G481" s="424"/>
      <c r="H481" s="425"/>
      <c r="I481" s="426"/>
      <c r="J481" s="427"/>
    </row>
    <row r="482" spans="1:10" x14ac:dyDescent="0.2">
      <c r="A482" s="505">
        <v>22</v>
      </c>
      <c r="B482" s="470" t="s">
        <v>586</v>
      </c>
      <c r="C482" s="471" t="s">
        <v>587</v>
      </c>
      <c r="D482" s="472" t="s">
        <v>149</v>
      </c>
      <c r="E482" s="475">
        <v>4</v>
      </c>
      <c r="F482" s="474"/>
      <c r="G482" s="424"/>
      <c r="H482" s="425"/>
      <c r="I482" s="426"/>
      <c r="J482" s="427"/>
    </row>
    <row r="483" spans="1:10" x14ac:dyDescent="0.2">
      <c r="A483" s="505">
        <v>23</v>
      </c>
      <c r="B483" s="470" t="s">
        <v>588</v>
      </c>
      <c r="C483" s="471" t="s">
        <v>589</v>
      </c>
      <c r="D483" s="472" t="s">
        <v>149</v>
      </c>
      <c r="E483" s="475">
        <v>2</v>
      </c>
      <c r="F483" s="474"/>
      <c r="G483" s="424"/>
      <c r="H483" s="425"/>
      <c r="I483" s="426"/>
      <c r="J483" s="427"/>
    </row>
    <row r="484" spans="1:10" ht="33" x14ac:dyDescent="0.2">
      <c r="A484" s="505">
        <v>24</v>
      </c>
      <c r="B484" s="470" t="s">
        <v>590</v>
      </c>
      <c r="C484" s="471" t="s">
        <v>591</v>
      </c>
      <c r="D484" s="472" t="s">
        <v>152</v>
      </c>
      <c r="E484" s="475">
        <v>4</v>
      </c>
      <c r="F484" s="474"/>
      <c r="G484" s="424"/>
      <c r="H484" s="425"/>
      <c r="I484" s="426"/>
      <c r="J484" s="427"/>
    </row>
    <row r="485" spans="1:10" ht="17.25" thickBot="1" x14ac:dyDescent="0.25">
      <c r="A485" s="505">
        <v>25</v>
      </c>
      <c r="B485" s="496" t="s">
        <v>592</v>
      </c>
      <c r="C485" s="497" t="s">
        <v>593</v>
      </c>
      <c r="D485" s="498" t="s">
        <v>152</v>
      </c>
      <c r="E485" s="499">
        <v>10</v>
      </c>
      <c r="F485" s="500"/>
      <c r="G485" s="501"/>
      <c r="H485" s="502"/>
      <c r="I485" s="503"/>
      <c r="J485" s="504"/>
    </row>
    <row r="486" spans="1:10" ht="17.25" thickBot="1" x14ac:dyDescent="0.25">
      <c r="A486" s="428"/>
      <c r="B486" s="476" t="s">
        <v>594</v>
      </c>
      <c r="C486" s="477"/>
      <c r="D486" s="478"/>
      <c r="E486" s="429" t="s">
        <v>153</v>
      </c>
      <c r="F486" s="430"/>
      <c r="G486" s="431"/>
      <c r="H486" s="767" t="s">
        <v>153</v>
      </c>
      <c r="I486" s="768"/>
      <c r="J486" s="432"/>
    </row>
    <row r="487" spans="1:10" ht="17.25" thickBot="1" x14ac:dyDescent="0.25">
      <c r="A487" s="769" t="s">
        <v>1041</v>
      </c>
      <c r="B487" s="770"/>
      <c r="C487" s="770"/>
      <c r="D487" s="771"/>
      <c r="E487" s="772"/>
      <c r="F487" s="773"/>
      <c r="G487" s="773"/>
      <c r="H487" s="773"/>
      <c r="I487" s="773"/>
      <c r="J487" s="774"/>
    </row>
    <row r="488" spans="1:10" x14ac:dyDescent="0.2">
      <c r="A488" s="433"/>
      <c r="C488" s="435"/>
      <c r="D488" s="435"/>
      <c r="E488" s="435"/>
      <c r="F488" s="435"/>
      <c r="G488" s="435"/>
      <c r="H488" s="435"/>
      <c r="I488" s="436"/>
    </row>
    <row r="489" spans="1:10" x14ac:dyDescent="0.2">
      <c r="A489" s="433"/>
      <c r="C489" s="437"/>
      <c r="D489" s="433"/>
      <c r="E489" s="438"/>
      <c r="F489" s="439"/>
      <c r="G489" s="439"/>
      <c r="H489" s="440"/>
    </row>
    <row r="490" spans="1:10" x14ac:dyDescent="0.2">
      <c r="A490" s="433"/>
      <c r="C490" s="441"/>
      <c r="D490" s="442"/>
      <c r="E490" s="442"/>
      <c r="F490" s="443"/>
      <c r="G490" s="443"/>
      <c r="H490" s="444"/>
    </row>
    <row r="491" spans="1:10" x14ac:dyDescent="0.2">
      <c r="C491" s="445"/>
      <c r="D491" s="435"/>
      <c r="E491" s="435"/>
      <c r="F491" s="439"/>
      <c r="G491" s="439"/>
      <c r="H491" s="446"/>
    </row>
    <row r="492" spans="1:10" x14ac:dyDescent="0.2">
      <c r="C492" s="445"/>
      <c r="D492" s="435"/>
      <c r="E492" s="435"/>
      <c r="F492" s="439"/>
      <c r="G492" s="439"/>
      <c r="H492" s="446"/>
    </row>
    <row r="493" spans="1:10" x14ac:dyDescent="0.2">
      <c r="C493" s="441"/>
      <c r="D493" s="442"/>
      <c r="E493" s="442"/>
      <c r="F493" s="443"/>
      <c r="G493" s="443"/>
      <c r="H493" s="444"/>
    </row>
    <row r="494" spans="1:10" x14ac:dyDescent="0.2">
      <c r="C494" s="445"/>
      <c r="D494" s="435"/>
      <c r="E494" s="435"/>
      <c r="F494" s="439"/>
      <c r="G494" s="439"/>
      <c r="H494" s="446"/>
    </row>
    <row r="495" spans="1:10" x14ac:dyDescent="0.2">
      <c r="C495" s="445"/>
      <c r="D495" s="435"/>
      <c r="E495" s="435"/>
      <c r="F495" s="439"/>
      <c r="G495" s="439"/>
      <c r="H495" s="446"/>
    </row>
    <row r="496" spans="1:10" x14ac:dyDescent="0.2">
      <c r="C496" s="441"/>
      <c r="D496" s="442"/>
      <c r="E496" s="442"/>
      <c r="F496" s="443"/>
      <c r="G496" s="443"/>
      <c r="H496" s="444"/>
    </row>
    <row r="497" spans="3:8" x14ac:dyDescent="0.2">
      <c r="C497" s="445"/>
      <c r="D497" s="435"/>
      <c r="E497" s="435"/>
      <c r="F497" s="439"/>
      <c r="G497" s="439"/>
      <c r="H497" s="446"/>
    </row>
    <row r="498" spans="3:8" x14ac:dyDescent="0.2">
      <c r="C498" s="445"/>
      <c r="D498" s="435"/>
      <c r="E498" s="435"/>
      <c r="F498" s="439"/>
      <c r="G498" s="439"/>
      <c r="H498" s="446"/>
    </row>
    <row r="499" spans="3:8" x14ac:dyDescent="0.2">
      <c r="C499" s="441"/>
      <c r="D499" s="442"/>
      <c r="E499" s="442"/>
      <c r="F499" s="443"/>
      <c r="G499" s="443"/>
      <c r="H499" s="444"/>
    </row>
    <row r="500" spans="3:8" x14ac:dyDescent="0.2">
      <c r="C500" s="445"/>
      <c r="D500" s="435"/>
      <c r="E500" s="435"/>
      <c r="F500" s="439"/>
      <c r="G500" s="439"/>
      <c r="H500" s="446"/>
    </row>
    <row r="501" spans="3:8" x14ac:dyDescent="0.2">
      <c r="C501" s="445"/>
      <c r="D501" s="435"/>
      <c r="E501" s="435"/>
      <c r="F501" s="439"/>
      <c r="G501" s="439"/>
      <c r="H501" s="446"/>
    </row>
    <row r="502" spans="3:8" x14ac:dyDescent="0.2">
      <c r="C502" s="441"/>
      <c r="D502" s="442"/>
      <c r="E502" s="442"/>
      <c r="F502" s="443"/>
      <c r="G502" s="443"/>
      <c r="H502" s="444"/>
    </row>
  </sheetData>
  <autoFilter ref="A10:J487"/>
  <mergeCells count="23">
    <mergeCell ref="A455:D455"/>
    <mergeCell ref="A456:D456"/>
    <mergeCell ref="E456:J456"/>
    <mergeCell ref="A2:J2"/>
    <mergeCell ref="C3:J3"/>
    <mergeCell ref="C4:J4"/>
    <mergeCell ref="A6:A8"/>
    <mergeCell ref="B6:B8"/>
    <mergeCell ref="C6:C8"/>
    <mergeCell ref="D6:D8"/>
    <mergeCell ref="E6:J6"/>
    <mergeCell ref="H7:J7"/>
    <mergeCell ref="H486:I486"/>
    <mergeCell ref="A487:D487"/>
    <mergeCell ref="E487:J487"/>
    <mergeCell ref="A457:J457"/>
    <mergeCell ref="A458:A460"/>
    <mergeCell ref="B458:B460"/>
    <mergeCell ref="C458:C460"/>
    <mergeCell ref="D458:D460"/>
    <mergeCell ref="E458:J458"/>
    <mergeCell ref="E459:G459"/>
    <mergeCell ref="H459:J459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8.1</vt:lpstr>
      <vt:lpstr>Форма 8.1.1</vt:lpstr>
      <vt:lpstr>Приложение №1 к форме 8.1</vt:lpstr>
      <vt:lpstr>Приложение №2 к Форме 8.1</vt:lpstr>
      <vt:lpstr>Приложение №3 к форме 8.1</vt:lpstr>
      <vt:lpstr>'Приложение №2 к Форме 8.1'!Заголовки_для_печати</vt:lpstr>
      <vt:lpstr>'Приложение №2 к Форме 8.1'!Область_печати</vt:lpstr>
      <vt:lpstr>'Приложение №3 к форме 8.1'!Область_печати</vt:lpstr>
      <vt:lpstr>'Форма 8.1'!Область_печати</vt:lpstr>
      <vt:lpstr>'Форма 8.1.1'!Область_печати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2015-11-12T04:25:03Z</cp:lastPrinted>
  <dcterms:created xsi:type="dcterms:W3CDTF">2014-07-13T09:38:46Z</dcterms:created>
  <dcterms:modified xsi:type="dcterms:W3CDTF">2015-11-12T09:21:02Z</dcterms:modified>
</cp:coreProperties>
</file>