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.3  ВЛ-1 к.93" sheetId="11" r:id="rId1"/>
    <sheet name="Приложение 1 к форме 8.3" sheetId="4" r:id="rId2"/>
    <sheet name="приложение 2 к форме 8.3" sheetId="3" r:id="rId3"/>
    <sheet name="приложение 3 к форме 8.3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8.3'!$A$1:$M$26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9" i="11" l="1"/>
  <c r="V17" i="11"/>
  <c r="S17" i="11"/>
  <c r="N17" i="11"/>
  <c r="M17" i="11" s="1"/>
  <c r="L17" i="11"/>
  <c r="D49" i="11" s="1"/>
  <c r="K17" i="11"/>
  <c r="D48" i="11" s="1"/>
  <c r="J17" i="11"/>
  <c r="U17" i="11" s="1"/>
  <c r="I17" i="11"/>
  <c r="H17" i="11"/>
  <c r="T17" i="11" s="1"/>
  <c r="G17" i="11"/>
  <c r="R17" i="11" s="1"/>
  <c r="F17" i="11"/>
  <c r="M16" i="11"/>
  <c r="Y16" i="11" s="1"/>
  <c r="E16" i="11"/>
  <c r="M15" i="11"/>
  <c r="Y15" i="11" s="1"/>
  <c r="E15" i="11"/>
  <c r="E17" i="11" s="1"/>
  <c r="E19" i="11" s="1"/>
  <c r="B13" i="11"/>
  <c r="E21" i="11" l="1"/>
  <c r="E26" i="11" s="1"/>
  <c r="E27" i="11" s="1"/>
  <c r="X17" i="11"/>
  <c r="W17" i="11"/>
  <c r="Y17" i="11" s="1"/>
  <c r="D41" i="11"/>
  <c r="J12" i="4"/>
  <c r="M20" i="3"/>
  <c r="Y18" i="11" l="1"/>
  <c r="Y19" i="11" s="1"/>
  <c r="Y21" i="11" l="1"/>
  <c r="Y22" i="11"/>
  <c r="Y26" i="11" l="1"/>
  <c r="Y27" i="11" s="1"/>
  <c r="Y28" i="11" l="1"/>
  <c r="Y29" i="11"/>
  <c r="Y30" i="11" s="1"/>
  <c r="Y31" i="11" l="1"/>
  <c r="Y32" i="11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<sst xmlns="http://schemas.openxmlformats.org/spreadsheetml/2006/main" count="181" uniqueCount="146">
  <si>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</si>
  <si>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</si>
  <si>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</si>
  <si>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</si>
  <si>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</si>
  <si>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</si>
  <si>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</si>
  <si>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</si>
  <si>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</si>
  <si>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</si>
  <si>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</si>
  <si>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</si>
  <si>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</si>
  <si>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</si>
  <si>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</si>
  <si>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</si>
  <si>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</si>
  <si>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</si>
  <si>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</si>
  <si>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</si>
  <si>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</si>
  <si>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</si>
  <si>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</si>
  <si>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</si>
  <si>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</si>
  <si>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</si>
  <si>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</si>
  <si>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</si>
  <si>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</si>
  <si>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</si>
  <si>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</si>
  <si>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</si>
  <si>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</si>
  <si>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</si>
  <si>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</si>
  <si>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</si>
  <si>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</si>
  <si>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</si>
  <si>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</si>
  <si>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</si>
  <si>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</si>
  <si>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</si>
  <si>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</si>
  <si>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</si>
  <si>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</si>
  <si>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</si>
  <si>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</si>
  <si>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</si>
  <si>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</si>
  <si>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</si>
  <si>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</si>
  <si>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</si>
  <si>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</si>
  <si>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</si>
  <si>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</si>
  <si>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</si>
  <si>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</si>
  <si>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</si>
  <si>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</si>
  <si>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</si>
  <si>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</si>
  <si>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</si>
  <si>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</si>
  <si>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</si>
  <si>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</si>
  <si>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</si>
  <si>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</si>
  <si>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</si>
  <si>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</si>
  <si>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Обустройство Тайлаковского месторождения нефти. Куст скважин № 93</t>
  </si>
  <si>
    <t>объект:</t>
  </si>
  <si>
    <t>ВЛ-6 кВ №1 на куст скважин №93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</si>
  <si>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</si>
  <si>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</si>
  <si>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</si>
  <si>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</si>
  <si>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</si>
  <si>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</si>
  <si>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</si>
  <si>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</si>
  <si>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</si>
  <si>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</si>
  <si>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</si>
  <si>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</si>
  <si>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</si>
  <si>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</si>
  <si>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</si>
  <si>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</si>
  <si>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</si>
  <si>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</si>
  <si>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</si>
  <si>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</si>
  <si>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</si>
  <si>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</si>
  <si>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</si>
  <si>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</si>
  <si>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</si>
  <si>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</si>
  <si>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</si>
  <si>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</si>
  <si>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01-01-05</t>
  </si>
  <si>
    <t xml:space="preserve"> Вырубка деревьев  ВЛ-6 кВ №1  на куст скважин №93</t>
  </si>
  <si>
    <t>04-01-01</t>
  </si>
  <si>
    <t>Электрическая воздушная линия 6 кВ  №1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</si>
  <si>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</si>
  <si>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</si>
  <si>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</si>
  <si>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</si>
  <si>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</si>
  <si>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</si>
  <si>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</si>
  <si>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</si>
  <si>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</si>
  <si>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</si>
  <si>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</si>
  <si>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</si>
  <si>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</si>
  <si>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</si>
  <si>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</si>
  <si>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</si>
  <si>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</si>
  <si>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</si>
  <si>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</si>
  <si>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</si>
  <si>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</si>
  <si>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</si>
  <si>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</si>
  <si>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</si>
  <si>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</si>
  <si>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</si>
  <si>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</si>
  <si>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</si>
  <si>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</si>
  <si>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</si>
  <si>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</si>
  <si>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</si>
  <si>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</si>
  <si>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</si>
  <si>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</si>
  <si>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Временные здания и сооружения (без учета материалов поставки Заказчика)</t>
  </si>
  <si>
    <t xml:space="preserve">  - Зимнее удорожание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</si>
  <si>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(без учета материалов поставки Заказчика)</t>
  </si>
  <si>
    <t>Форма 8.3.</t>
  </si>
  <si>
    <t>Приложение №1 к форме 8 .3</t>
  </si>
  <si>
    <t>Приложение №2 к форме 8 .3</t>
  </si>
  <si>
    <t>Приложение № 3 к форме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</si>
</sst>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name val="Arial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7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7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3" fillId="0" borderId="0"/>
    <xf numFmtId="0" fontId="46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4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6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8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/>
    <xf numFmtId="0" fontId="4" fillId="0" borderId="0"/>
    <xf numFmtId="189" fontId="78" fillId="0" borderId="0"/>
    <xf numFmtId="0" fontId="79" fillId="0" borderId="0"/>
    <xf numFmtId="0" fontId="3" fillId="0" borderId="0"/>
    <xf numFmtId="0" fontId="50" fillId="0" borderId="0" applyProtection="0"/>
  </cellStyleXfs>
  <cellXfs count="430">
    <xf numFmtId="0" fontId="0" fillId="0" borderId="0" xfId="0"/>
    <xf numFmtId="0" fontId="6" fillId="0" borderId="0" xfId="1" applyFont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38" xfId="0" applyFont="1" applyFill="1" applyBorder="1" applyAlignment="1">
      <alignment horizontal="center" vertical="top"/>
    </xf>
    <xf numFmtId="188" fontId="65" fillId="0" borderId="38" xfId="0" applyNumberFormat="1" applyFont="1" applyFill="1" applyBorder="1" applyAlignment="1">
      <alignment horizontal="center" vertical="top"/>
    </xf>
    <xf numFmtId="3" fontId="61" fillId="0" borderId="38" xfId="0" applyNumberFormat="1" applyFont="1" applyFill="1" applyBorder="1" applyAlignment="1">
      <alignment horizontal="center" vertical="top"/>
    </xf>
    <xf numFmtId="3" fontId="65" fillId="0" borderId="38" xfId="0" applyNumberFormat="1" applyFont="1" applyFill="1" applyBorder="1" applyAlignment="1">
      <alignment horizontal="center" vertical="top"/>
    </xf>
    <xf numFmtId="3" fontId="65" fillId="0" borderId="39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7" xfId="0" applyNumberFormat="1" applyFont="1" applyFill="1" applyBorder="1" applyAlignment="1">
      <alignment horizontal="center" vertical="top" wrapText="1"/>
    </xf>
    <xf numFmtId="0" fontId="66" fillId="0" borderId="38" xfId="0" applyNumberFormat="1" applyFont="1" applyFill="1" applyBorder="1" applyAlignment="1">
      <alignment horizontal="right" vertical="top" wrapText="1"/>
    </xf>
    <xf numFmtId="187" fontId="66" fillId="0" borderId="38" xfId="0" applyNumberFormat="1" applyFont="1" applyFill="1" applyBorder="1" applyAlignment="1">
      <alignment horizontal="center" vertical="top"/>
    </xf>
    <xf numFmtId="0" fontId="66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0" fontId="66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0" fillId="0" borderId="45" xfId="0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left" vertical="top"/>
    </xf>
    <xf numFmtId="187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NumberFormat="1" applyFont="1" applyFill="1" applyBorder="1" applyAlignment="1">
      <alignment horizontal="center" vertical="top" wrapText="1"/>
    </xf>
    <xf numFmtId="3" fontId="60" fillId="0" borderId="46" xfId="0" applyNumberFormat="1" applyFont="1" applyFill="1" applyBorder="1" applyAlignment="1">
      <alignment horizontal="center" vertical="top" wrapText="1"/>
    </xf>
    <xf numFmtId="0" fontId="60" fillId="0" borderId="46" xfId="0" applyFont="1" applyFill="1" applyBorder="1" applyAlignment="1">
      <alignment horizontal="center" vertical="top" wrapText="1"/>
    </xf>
    <xf numFmtId="3" fontId="62" fillId="0" borderId="47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19" xfId="900" applyNumberFormat="1" applyFont="1" applyBorder="1" applyAlignment="1">
      <alignment horizontal="center" vertical="center" wrapText="1"/>
    </xf>
    <xf numFmtId="3" fontId="6" fillId="0" borderId="52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55" xfId="900" applyFont="1" applyFill="1" applyBorder="1" applyAlignment="1">
      <alignment horizontal="left" vertical="center" wrapText="1"/>
    </xf>
    <xf numFmtId="4" fontId="61" fillId="25" borderId="56" xfId="900" applyFont="1" applyFill="1" applyBorder="1" applyAlignment="1">
      <alignment horizontal="left" vertical="center" wrapText="1"/>
    </xf>
    <xf numFmtId="3" fontId="6" fillId="0" borderId="56" xfId="900" applyNumberFormat="1" applyFont="1" applyBorder="1" applyAlignment="1">
      <alignment horizontal="center" vertical="center" wrapText="1"/>
    </xf>
    <xf numFmtId="4" fontId="6" fillId="0" borderId="56" xfId="900" applyNumberFormat="1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7" xfId="900" applyNumberFormat="1" applyFont="1" applyBorder="1" applyAlignment="1">
      <alignment horizontal="center" vertical="center" wrapText="1"/>
    </xf>
    <xf numFmtId="4" fontId="60" fillId="0" borderId="19" xfId="900" applyNumberFormat="1" applyFont="1" applyBorder="1" applyAlignment="1">
      <alignment horizontal="right" vertical="top" wrapText="1"/>
    </xf>
    <xf numFmtId="0" fontId="69" fillId="30" borderId="0" xfId="799" applyNumberFormat="1" applyFont="1" applyFill="1" applyAlignment="1">
      <alignment vertical="center" wrapText="1"/>
    </xf>
    <xf numFmtId="4" fontId="70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3" xfId="0" applyNumberFormat="1" applyFont="1" applyFill="1" applyBorder="1" applyAlignment="1">
      <alignment horizontal="center" vertical="center" wrapText="1"/>
    </xf>
    <xf numFmtId="49" fontId="61" fillId="30" borderId="34" xfId="0" applyNumberFormat="1" applyFont="1" applyFill="1" applyBorder="1" applyAlignment="1">
      <alignment horizontal="center" vertical="center" wrapText="1"/>
    </xf>
    <xf numFmtId="49" fontId="61" fillId="30" borderId="35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36" xfId="0" applyFont="1" applyFill="1" applyBorder="1" applyAlignment="1">
      <alignment vertical="top"/>
    </xf>
    <xf numFmtId="49" fontId="61" fillId="30" borderId="37" xfId="0" applyNumberFormat="1" applyFont="1" applyFill="1" applyBorder="1" applyAlignment="1">
      <alignment horizontal="center" vertical="top" wrapText="1"/>
    </xf>
    <xf numFmtId="49" fontId="61" fillId="30" borderId="38" xfId="0" applyNumberFormat="1" applyFont="1" applyFill="1" applyBorder="1" applyAlignment="1">
      <alignment horizontal="left" vertical="top" wrapText="1"/>
    </xf>
    <xf numFmtId="187" fontId="65" fillId="30" borderId="38" xfId="0" applyNumberFormat="1" applyFont="1" applyFill="1" applyBorder="1" applyAlignment="1">
      <alignment horizontal="center" vertical="top"/>
    </xf>
    <xf numFmtId="0" fontId="61" fillId="30" borderId="38" xfId="0" applyNumberFormat="1" applyFont="1" applyFill="1" applyBorder="1" applyAlignment="1">
      <alignment horizontal="center" vertical="top"/>
    </xf>
    <xf numFmtId="0" fontId="61" fillId="30" borderId="38" xfId="0" applyFont="1" applyFill="1" applyBorder="1" applyAlignment="1">
      <alignment horizontal="center" vertical="top"/>
    </xf>
    <xf numFmtId="188" fontId="65" fillId="30" borderId="38" xfId="0" applyNumberFormat="1" applyFont="1" applyFill="1" applyBorder="1" applyAlignment="1">
      <alignment horizontal="center" vertical="top"/>
    </xf>
    <xf numFmtId="3" fontId="61" fillId="30" borderId="38" xfId="0" applyNumberFormat="1" applyFont="1" applyFill="1" applyBorder="1" applyAlignment="1">
      <alignment horizontal="center" vertical="top"/>
    </xf>
    <xf numFmtId="3" fontId="65" fillId="30" borderId="38" xfId="0" applyNumberFormat="1" applyFont="1" applyFill="1" applyBorder="1" applyAlignment="1">
      <alignment horizontal="center" vertical="top"/>
    </xf>
    <xf numFmtId="3" fontId="65" fillId="30" borderId="39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0" xfId="0" applyNumberFormat="1" applyFont="1" applyFill="1" applyBorder="1" applyAlignment="1">
      <alignment horizontal="center" vertical="top" wrapText="1"/>
    </xf>
    <xf numFmtId="0" fontId="66" fillId="30" borderId="41" xfId="0" applyNumberFormat="1" applyFont="1" applyFill="1" applyBorder="1" applyAlignment="1">
      <alignment horizontal="right" vertical="top" wrapText="1"/>
    </xf>
    <xf numFmtId="187" fontId="66" fillId="30" borderId="41" xfId="0" applyNumberFormat="1" applyFont="1" applyFill="1" applyBorder="1" applyAlignment="1">
      <alignment horizontal="center" vertical="top"/>
    </xf>
    <xf numFmtId="0" fontId="66" fillId="30" borderId="41" xfId="0" applyNumberFormat="1" applyFont="1" applyFill="1" applyBorder="1" applyAlignment="1">
      <alignment horizontal="center" vertical="top"/>
    </xf>
    <xf numFmtId="3" fontId="66" fillId="30" borderId="41" xfId="0" applyNumberFormat="1" applyFont="1" applyFill="1" applyBorder="1" applyAlignment="1">
      <alignment horizontal="center" vertical="top"/>
    </xf>
    <xf numFmtId="0" fontId="66" fillId="30" borderId="41" xfId="0" applyFont="1" applyFill="1" applyBorder="1" applyAlignment="1">
      <alignment horizontal="center" vertical="top"/>
    </xf>
    <xf numFmtId="188" fontId="66" fillId="30" borderId="41" xfId="0" applyNumberFormat="1" applyFont="1" applyFill="1" applyBorder="1" applyAlignment="1">
      <alignment horizontal="center" vertical="top"/>
    </xf>
    <xf numFmtId="3" fontId="66" fillId="30" borderId="42" xfId="0" applyNumberFormat="1" applyFont="1" applyFill="1" applyBorder="1" applyAlignment="1">
      <alignment horizontal="center" vertical="top" wrapText="1"/>
    </xf>
    <xf numFmtId="49" fontId="66" fillId="30" borderId="37" xfId="0" applyNumberFormat="1" applyFont="1" applyFill="1" applyBorder="1" applyAlignment="1">
      <alignment horizontal="center" vertical="top" wrapText="1"/>
    </xf>
    <xf numFmtId="0" fontId="66" fillId="30" borderId="38" xfId="0" applyNumberFormat="1" applyFont="1" applyFill="1" applyBorder="1" applyAlignment="1">
      <alignment horizontal="righ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6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0" fontId="66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71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2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3" fillId="0" borderId="30" xfId="0" applyFont="1" applyBorder="1" applyAlignment="1">
      <alignment horizontal="center" vertical="center"/>
    </xf>
    <xf numFmtId="0" fontId="73" fillId="0" borderId="31" xfId="0" applyFont="1" applyBorder="1" applyAlignment="1">
      <alignment horizontal="center" vertical="center"/>
    </xf>
    <xf numFmtId="0" fontId="73" fillId="0" borderId="63" xfId="0" applyFont="1" applyBorder="1" applyAlignment="1">
      <alignment horizontal="center" vertical="center"/>
    </xf>
    <xf numFmtId="0" fontId="73" fillId="0" borderId="65" xfId="0" applyFont="1" applyBorder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73" fillId="0" borderId="8" xfId="0" applyFont="1" applyBorder="1" applyAlignment="1">
      <alignment vertical="center"/>
    </xf>
    <xf numFmtId="0" fontId="73" fillId="0" borderId="9" xfId="0" applyFont="1" applyBorder="1" applyAlignment="1">
      <alignment vertical="center"/>
    </xf>
    <xf numFmtId="0" fontId="73" fillId="0" borderId="8" xfId="0" applyFont="1" applyBorder="1" applyAlignment="1">
      <alignment horizontal="center" vertical="center"/>
    </xf>
    <xf numFmtId="0" fontId="73" fillId="0" borderId="9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32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4" fillId="25" borderId="2" xfId="0" applyFont="1" applyFill="1" applyBorder="1" applyAlignment="1">
      <alignment horizontal="left" vertical="top" wrapText="1"/>
    </xf>
    <xf numFmtId="0" fontId="75" fillId="0" borderId="2" xfId="0" applyFont="1" applyFill="1" applyBorder="1" applyAlignment="1">
      <alignment horizontal="right" vertical="top"/>
    </xf>
    <xf numFmtId="3" fontId="76" fillId="25" borderId="3" xfId="0" applyNumberFormat="1" applyFont="1" applyFill="1" applyBorder="1" applyAlignment="1">
      <alignment horizontal="center" vertical="top"/>
    </xf>
    <xf numFmtId="0" fontId="75" fillId="0" borderId="0" xfId="0" applyFont="1" applyFill="1" applyAlignment="1">
      <alignment horizontal="right" vertical="top"/>
    </xf>
    <xf numFmtId="0" fontId="6" fillId="0" borderId="0" xfId="1034" applyFont="1" applyFill="1" applyAlignment="1">
      <alignment horizontal="center"/>
    </xf>
    <xf numFmtId="0" fontId="6" fillId="0" borderId="0" xfId="1034" applyFont="1" applyFill="1" applyAlignment="1"/>
    <xf numFmtId="0" fontId="6" fillId="0" borderId="0" xfId="1034" applyFont="1" applyFill="1"/>
    <xf numFmtId="0" fontId="6" fillId="0" borderId="0" xfId="1034" applyFont="1" applyFill="1" applyAlignment="1">
      <alignment horizontal="center" vertical="center"/>
    </xf>
    <xf numFmtId="3" fontId="6" fillId="0" borderId="0" xfId="1034" applyNumberFormat="1" applyFont="1" applyFill="1" applyAlignment="1">
      <alignment horizontal="center"/>
    </xf>
    <xf numFmtId="3" fontId="77" fillId="0" borderId="0" xfId="1034" applyNumberFormat="1" applyFont="1" applyFill="1" applyBorder="1" applyAlignment="1">
      <alignment horizontal="center" vertical="center"/>
    </xf>
    <xf numFmtId="0" fontId="73" fillId="0" borderId="43" xfId="0" applyFont="1" applyBorder="1" applyAlignment="1">
      <alignment horizontal="center" vertical="center"/>
    </xf>
    <xf numFmtId="0" fontId="73" fillId="0" borderId="60" xfId="0" applyFont="1" applyBorder="1" applyAlignment="1">
      <alignment horizontal="center" vertical="center"/>
    </xf>
    <xf numFmtId="0" fontId="73" fillId="0" borderId="44" xfId="0" applyFont="1" applyBorder="1" applyAlignment="1">
      <alignment horizontal="center" vertical="center"/>
    </xf>
    <xf numFmtId="0" fontId="60" fillId="0" borderId="44" xfId="0" applyFont="1" applyBorder="1" applyAlignment="1">
      <alignment horizontal="center" vertical="center"/>
    </xf>
    <xf numFmtId="0" fontId="60" fillId="0" borderId="59" xfId="0" applyFont="1" applyBorder="1" applyAlignment="1">
      <alignment horizontal="center" vertical="center"/>
    </xf>
    <xf numFmtId="0" fontId="31" fillId="0" borderId="0" xfId="1" applyFont="1"/>
    <xf numFmtId="0" fontId="6" fillId="0" borderId="0" xfId="1" applyFont="1" applyAlignment="1">
      <alignment horizontal="center"/>
    </xf>
    <xf numFmtId="3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 wrapText="1"/>
    </xf>
    <xf numFmtId="0" fontId="74" fillId="0" borderId="0" xfId="1" applyNumberFormat="1" applyFont="1" applyAlignment="1">
      <alignment horizontal="center"/>
    </xf>
    <xf numFmtId="0" fontId="60" fillId="0" borderId="0" xfId="1566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0" fontId="60" fillId="0" borderId="0" xfId="1" applyFont="1" applyFill="1" applyAlignment="1">
      <alignment horizontal="center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" fillId="0" borderId="76" xfId="1569" applyFont="1" applyFill="1" applyBorder="1" applyAlignment="1" applyProtection="1">
      <alignment horizontal="center" vertical="center" wrapText="1"/>
      <protection locked="0"/>
    </xf>
    <xf numFmtId="190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157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1" applyFont="1" applyFill="1" applyBorder="1" applyAlignment="1">
      <alignment horizontal="center"/>
    </xf>
    <xf numFmtId="1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28" xfId="1569" applyFont="1" applyFill="1" applyBorder="1" applyAlignment="1" applyProtection="1">
      <alignment horizontal="center" vertical="center" wrapText="1"/>
      <protection locked="0"/>
    </xf>
    <xf numFmtId="0" fontId="6" fillId="0" borderId="79" xfId="1569" applyFont="1" applyFill="1" applyBorder="1" applyAlignment="1" applyProtection="1">
      <alignment horizontal="center" vertical="center" wrapText="1"/>
      <protection locked="0"/>
    </xf>
    <xf numFmtId="1" fontId="6" fillId="0" borderId="60" xfId="1569" quotePrefix="1" applyNumberFormat="1" applyFont="1" applyFill="1" applyBorder="1" applyAlignment="1" applyProtection="1">
      <alignment horizontal="center"/>
      <protection locked="0"/>
    </xf>
    <xf numFmtId="1" fontId="6" fillId="0" borderId="0" xfId="1569" quotePrefix="1" applyNumberFormat="1" applyFont="1" applyFill="1" applyBorder="1" applyAlignment="1" applyProtection="1">
      <alignment horizontal="center"/>
      <protection locked="0"/>
    </xf>
    <xf numFmtId="1" fontId="6" fillId="0" borderId="59" xfId="1569" quotePrefix="1" applyNumberFormat="1" applyFont="1" applyFill="1" applyBorder="1" applyAlignment="1" applyProtection="1">
      <alignment horizontal="center"/>
      <protection locked="0"/>
    </xf>
    <xf numFmtId="1" fontId="6" fillId="0" borderId="44" xfId="1569" quotePrefix="1" applyNumberFormat="1" applyFont="1" applyFill="1" applyBorder="1" applyAlignment="1" applyProtection="1">
      <alignment horizontal="center"/>
      <protection locked="0"/>
    </xf>
    <xf numFmtId="1" fontId="60" fillId="0" borderId="28" xfId="1569" quotePrefix="1" applyNumberFormat="1" applyFont="1" applyFill="1" applyBorder="1" applyAlignment="1" applyProtection="1">
      <alignment horizontal="center"/>
      <protection locked="0"/>
    </xf>
    <xf numFmtId="167" fontId="6" fillId="0" borderId="28" xfId="1569" quotePrefix="1" applyNumberFormat="1" applyFont="1" applyFill="1" applyBorder="1" applyAlignment="1" applyProtection="1">
      <alignment horizontal="center"/>
      <protection locked="0"/>
    </xf>
    <xf numFmtId="0" fontId="6" fillId="0" borderId="80" xfId="1569" applyFont="1" applyFill="1" applyBorder="1" applyAlignment="1" applyProtection="1">
      <alignment horizontal="center" vertical="center" wrapText="1"/>
      <protection locked="0"/>
    </xf>
    <xf numFmtId="1" fontId="6" fillId="0" borderId="1" xfId="1569" quotePrefix="1" applyNumberFormat="1" applyFont="1" applyFill="1" applyBorder="1" applyAlignment="1" applyProtection="1">
      <alignment horizontal="center"/>
      <protection locked="0"/>
    </xf>
    <xf numFmtId="1" fontId="6" fillId="0" borderId="13" xfId="1569" quotePrefix="1" applyNumberFormat="1" applyFont="1" applyFill="1" applyBorder="1" applyAlignment="1" applyProtection="1">
      <alignment horizontal="center"/>
      <protection locked="0"/>
    </xf>
    <xf numFmtId="1" fontId="6" fillId="0" borderId="81" xfId="1569" quotePrefix="1" applyNumberFormat="1" applyFont="1" applyFill="1" applyBorder="1" applyAlignment="1" applyProtection="1">
      <alignment horizontal="center"/>
      <protection locked="0"/>
    </xf>
    <xf numFmtId="1" fontId="6" fillId="0" borderId="82" xfId="1569" quotePrefix="1" applyNumberFormat="1" applyFont="1" applyFill="1" applyBorder="1" applyAlignment="1" applyProtection="1">
      <alignment horizontal="center"/>
      <protection locked="0"/>
    </xf>
    <xf numFmtId="1" fontId="6" fillId="0" borderId="2" xfId="1569" quotePrefix="1" applyNumberFormat="1" applyFont="1" applyFill="1" applyBorder="1" applyAlignment="1" applyProtection="1">
      <alignment horizontal="center"/>
      <protection locked="0"/>
    </xf>
    <xf numFmtId="1" fontId="6" fillId="0" borderId="3" xfId="1569" quotePrefix="1" applyNumberFormat="1" applyFont="1" applyFill="1" applyBorder="1" applyAlignment="1" applyProtection="1">
      <alignment horizontal="center"/>
      <protection locked="0"/>
    </xf>
    <xf numFmtId="49" fontId="72" fillId="0" borderId="4" xfId="1" applyNumberFormat="1" applyFont="1" applyFill="1" applyBorder="1" applyAlignment="1">
      <alignment horizontal="center" wrapText="1"/>
    </xf>
    <xf numFmtId="1" fontId="6" fillId="0" borderId="5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5" xfId="1569" quotePrefix="1" applyNumberFormat="1" applyFont="1" applyFill="1" applyBorder="1" applyAlignment="1" applyProtection="1">
      <alignment horizontal="center"/>
      <protection locked="0"/>
    </xf>
    <xf numFmtId="4" fontId="64" fillId="0" borderId="5" xfId="1569" quotePrefix="1" applyNumberFormat="1" applyFont="1" applyFill="1" applyBorder="1" applyAlignment="1" applyProtection="1">
      <alignment horizontal="center"/>
      <protection locked="0"/>
    </xf>
    <xf numFmtId="3" fontId="6" fillId="0" borderId="6" xfId="1569" quotePrefix="1" applyNumberFormat="1" applyFont="1" applyFill="1" applyBorder="1" applyAlignment="1" applyProtection="1">
      <alignment horizontal="center"/>
      <protection locked="0"/>
    </xf>
    <xf numFmtId="3" fontId="6" fillId="0" borderId="0" xfId="1" applyNumberFormat="1" applyFont="1"/>
    <xf numFmtId="49" fontId="72" fillId="0" borderId="7" xfId="1" applyNumberFormat="1" applyFont="1" applyFill="1" applyBorder="1" applyAlignment="1">
      <alignment horizontal="center" wrapText="1"/>
    </xf>
    <xf numFmtId="1" fontId="6" fillId="0" borderId="8" xfId="1569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9" quotePrefix="1" applyNumberFormat="1" applyFont="1" applyFill="1" applyBorder="1" applyAlignment="1" applyProtection="1">
      <alignment horizontal="center"/>
      <protection locked="0"/>
    </xf>
    <xf numFmtId="4" fontId="64" fillId="0" borderId="8" xfId="1569" quotePrefix="1" applyNumberFormat="1" applyFont="1" applyFill="1" applyBorder="1" applyAlignment="1" applyProtection="1">
      <alignment horizontal="center"/>
      <protection locked="0"/>
    </xf>
    <xf numFmtId="3" fontId="6" fillId="0" borderId="9" xfId="1569" quotePrefix="1" applyNumberFormat="1" applyFont="1" applyFill="1" applyBorder="1" applyAlignment="1" applyProtection="1">
      <alignment horizontal="center"/>
      <protection locked="0"/>
    </xf>
    <xf numFmtId="0" fontId="6" fillId="0" borderId="58" xfId="1" applyFont="1" applyBorder="1"/>
    <xf numFmtId="4" fontId="60" fillId="0" borderId="19" xfId="1" applyNumberFormat="1" applyFont="1" applyFill="1" applyBorder="1" applyAlignment="1">
      <alignment vertical="top" wrapText="1"/>
    </xf>
    <xf numFmtId="4" fontId="60" fillId="0" borderId="82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81" xfId="1" applyNumberFormat="1" applyFont="1" applyFill="1" applyBorder="1" applyAlignment="1">
      <alignment horizontal="center" vertical="center" wrapText="1"/>
    </xf>
    <xf numFmtId="3" fontId="83" fillId="0" borderId="1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83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0" fillId="0" borderId="3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73" fillId="0" borderId="83" xfId="1" applyNumberFormat="1" applyFont="1" applyFill="1" applyBorder="1" applyAlignment="1">
      <alignment vertical="top" wrapText="1"/>
    </xf>
    <xf numFmtId="4" fontId="73" fillId="0" borderId="84" xfId="1" applyNumberFormat="1" applyFont="1" applyFill="1" applyBorder="1" applyAlignment="1">
      <alignment vertical="top" wrapText="1"/>
    </xf>
    <xf numFmtId="4" fontId="73" fillId="0" borderId="29" xfId="1" applyNumberFormat="1" applyFont="1" applyFill="1" applyBorder="1" applyAlignment="1">
      <alignment vertical="top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6" fillId="0" borderId="54" xfId="1" applyNumberFormat="1" applyFont="1" applyFill="1" applyBorder="1" applyAlignment="1">
      <alignment horizontal="center" vertical="center" wrapText="1"/>
    </xf>
    <xf numFmtId="0" fontId="6" fillId="0" borderId="71" xfId="1" applyFont="1" applyFill="1" applyBorder="1"/>
    <xf numFmtId="4" fontId="60" fillId="0" borderId="71" xfId="1" applyNumberFormat="1" applyFont="1" applyFill="1" applyBorder="1" applyAlignment="1">
      <alignment vertical="top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67" xfId="1" applyFont="1" applyBorder="1"/>
    <xf numFmtId="4" fontId="60" fillId="0" borderId="67" xfId="1" applyNumberFormat="1" applyFont="1" applyFill="1" applyBorder="1" applyAlignment="1">
      <alignment vertical="top" wrapText="1"/>
    </xf>
    <xf numFmtId="4" fontId="60" fillId="0" borderId="6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71" xfId="1566" applyNumberFormat="1" applyFont="1" applyFill="1" applyBorder="1" applyAlignment="1">
      <alignment vertical="top" wrapText="1"/>
    </xf>
    <xf numFmtId="4" fontId="84" fillId="0" borderId="72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0" fillId="0" borderId="9" xfId="1" applyNumberFormat="1" applyFont="1" applyFill="1" applyBorder="1" applyAlignment="1">
      <alignment horizontal="center" vertical="center" wrapText="1"/>
    </xf>
    <xf numFmtId="49" fontId="6" fillId="0" borderId="71" xfId="1572" applyNumberFormat="1" applyFont="1" applyFill="1" applyBorder="1" applyAlignment="1">
      <alignment horizontal="left" vertical="top" wrapText="1"/>
    </xf>
    <xf numFmtId="49" fontId="73" fillId="0" borderId="72" xfId="1572" applyNumberFormat="1" applyFont="1" applyFill="1" applyBorder="1" applyAlignment="1">
      <alignment horizontal="left" vertical="top" wrapText="1"/>
    </xf>
    <xf numFmtId="49" fontId="73" fillId="0" borderId="8" xfId="1572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5" fillId="0" borderId="71" xfId="1572" applyNumberFormat="1" applyFont="1" applyFill="1" applyBorder="1" applyAlignment="1">
      <alignment horizontal="left" vertical="top" wrapText="1"/>
    </xf>
    <xf numFmtId="49" fontId="85" fillId="0" borderId="72" xfId="1572" applyNumberFormat="1" applyFont="1" applyFill="1" applyBorder="1" applyAlignment="1">
      <alignment horizontal="left" vertical="top" wrapText="1"/>
    </xf>
    <xf numFmtId="49" fontId="85" fillId="0" borderId="8" xfId="1572" applyNumberFormat="1" applyFont="1" applyFill="1" applyBorder="1" applyAlignment="1">
      <alignment horizontal="left" vertical="top" wrapText="1"/>
    </xf>
    <xf numFmtId="3" fontId="85" fillId="0" borderId="9" xfId="1" applyNumberFormat="1" applyFont="1" applyFill="1" applyBorder="1" applyAlignment="1">
      <alignment horizontal="center" vertical="center" wrapText="1"/>
    </xf>
    <xf numFmtId="16" fontId="6" fillId="0" borderId="71" xfId="1" applyNumberFormat="1" applyFont="1" applyFill="1" applyBorder="1"/>
    <xf numFmtId="49" fontId="70" fillId="0" borderId="71" xfId="1573" applyNumberFormat="1" applyFont="1" applyBorder="1" applyAlignment="1">
      <alignment horizontal="left" vertical="center" wrapText="1"/>
    </xf>
    <xf numFmtId="49" fontId="70" fillId="0" borderId="72" xfId="1572" applyNumberFormat="1" applyFont="1" applyFill="1" applyBorder="1" applyAlignment="1">
      <alignment horizontal="left" vertical="top" wrapText="1"/>
    </xf>
    <xf numFmtId="49" fontId="70" fillId="0" borderId="8" xfId="1572" applyNumberFormat="1" applyFont="1" applyFill="1" applyBorder="1" applyAlignment="1">
      <alignment horizontal="left" vertical="top" wrapText="1"/>
    </xf>
    <xf numFmtId="0" fontId="86" fillId="0" borderId="71" xfId="1574" applyNumberFormat="1" applyFont="1" applyFill="1" applyBorder="1" applyAlignment="1">
      <alignment horizontal="left" vertical="top" wrapText="1"/>
    </xf>
    <xf numFmtId="49" fontId="70" fillId="0" borderId="72" xfId="1574" applyNumberFormat="1" applyFont="1" applyFill="1" applyBorder="1" applyAlignment="1">
      <alignment horizontal="left" vertical="top"/>
    </xf>
    <xf numFmtId="49" fontId="70" fillId="0" borderId="8" xfId="1574" applyNumberFormat="1" applyFont="1" applyFill="1" applyBorder="1" applyAlignment="1">
      <alignment horizontal="left" vertical="top"/>
    </xf>
    <xf numFmtId="3" fontId="60" fillId="0" borderId="8" xfId="1567" applyNumberFormat="1" applyFont="1" applyFill="1" applyBorder="1" applyAlignment="1">
      <alignment horizontal="center" vertical="center" wrapText="1"/>
    </xf>
    <xf numFmtId="3" fontId="83" fillId="0" borderId="9" xfId="1567" applyNumberFormat="1" applyFont="1" applyFill="1" applyBorder="1" applyAlignment="1">
      <alignment horizontal="center" vertical="center" wrapText="1"/>
    </xf>
    <xf numFmtId="49" fontId="60" fillId="0" borderId="71" xfId="1572" applyNumberFormat="1" applyFont="1" applyFill="1" applyBorder="1" applyAlignment="1">
      <alignment horizontal="left" vertical="top" wrapText="1"/>
    </xf>
    <xf numFmtId="49" fontId="60" fillId="0" borderId="72" xfId="1572" applyNumberFormat="1" applyFont="1" applyFill="1" applyBorder="1" applyAlignment="1">
      <alignment horizontal="left" vertical="top" wrapText="1"/>
    </xf>
    <xf numFmtId="49" fontId="60" fillId="0" borderId="8" xfId="1572" applyNumberFormat="1" applyFont="1" applyFill="1" applyBorder="1" applyAlignment="1">
      <alignment horizontal="left" vertical="top" wrapText="1"/>
    </xf>
    <xf numFmtId="0" fontId="6" fillId="0" borderId="74" xfId="1" applyFont="1" applyFill="1" applyBorder="1"/>
    <xf numFmtId="4" fontId="60" fillId="0" borderId="74" xfId="1" applyNumberFormat="1" applyFont="1" applyFill="1" applyBorder="1" applyAlignment="1">
      <alignment vertical="top" wrapText="1"/>
    </xf>
    <xf numFmtId="4" fontId="60" fillId="0" borderId="85" xfId="1" applyNumberFormat="1" applyFont="1" applyFill="1" applyBorder="1" applyAlignment="1">
      <alignment vertical="top" wrapText="1"/>
    </xf>
    <xf numFmtId="4" fontId="60" fillId="0" borderId="56" xfId="1" applyNumberFormat="1" applyFont="1" applyFill="1" applyBorder="1" applyAlignment="1">
      <alignment vertical="top" wrapText="1"/>
    </xf>
    <xf numFmtId="3" fontId="60" fillId="0" borderId="56" xfId="1" applyNumberFormat="1" applyFont="1" applyFill="1" applyBorder="1" applyAlignment="1">
      <alignment horizontal="center" vertical="center" wrapText="1"/>
    </xf>
    <xf numFmtId="3" fontId="60" fillId="0" borderId="57" xfId="1" applyNumberFormat="1" applyFont="1" applyFill="1" applyBorder="1" applyAlignment="1">
      <alignment horizontal="center" vertical="center" wrapText="1"/>
    </xf>
    <xf numFmtId="4" fontId="73" fillId="0" borderId="67" xfId="1" applyNumberFormat="1" applyFont="1" applyFill="1" applyBorder="1" applyAlignment="1">
      <alignment vertical="top" wrapText="1"/>
    </xf>
    <xf numFmtId="4" fontId="73" fillId="0" borderId="68" xfId="1" applyNumberFormat="1" applyFont="1" applyFill="1" applyBorder="1" applyAlignment="1">
      <alignment vertical="top" wrapText="1"/>
    </xf>
    <xf numFmtId="4" fontId="73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6" xfId="1" applyNumberFormat="1" applyFont="1" applyFill="1" applyBorder="1" applyAlignment="1">
      <alignment horizontal="center" vertical="center" wrapText="1"/>
    </xf>
    <xf numFmtId="0" fontId="6" fillId="0" borderId="87" xfId="1" applyFont="1" applyFill="1" applyBorder="1"/>
    <xf numFmtId="4" fontId="60" fillId="0" borderId="87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31" xfId="1" applyNumberFormat="1" applyFont="1" applyFill="1" applyBorder="1" applyAlignment="1">
      <alignment vertical="top" wrapText="1"/>
    </xf>
    <xf numFmtId="3" fontId="60" fillId="0" borderId="31" xfId="1" applyNumberFormat="1" applyFont="1" applyFill="1" applyBorder="1" applyAlignment="1">
      <alignment horizontal="center" vertical="center" wrapText="1"/>
    </xf>
    <xf numFmtId="3" fontId="60" fillId="0" borderId="32" xfId="1" applyNumberFormat="1" applyFont="1" applyFill="1" applyBorder="1" applyAlignment="1">
      <alignment horizontal="center" vertical="center" wrapText="1"/>
    </xf>
    <xf numFmtId="3" fontId="60" fillId="0" borderId="88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0" fillId="16" borderId="89" xfId="1" applyNumberFormat="1" applyFont="1" applyFill="1" applyBorder="1" applyAlignment="1">
      <alignment vertical="top" wrapText="1"/>
    </xf>
    <xf numFmtId="4" fontId="60" fillId="16" borderId="90" xfId="1" applyNumberFormat="1" applyFont="1" applyFill="1" applyBorder="1" applyAlignment="1">
      <alignment vertical="top" wrapText="1"/>
    </xf>
    <xf numFmtId="3" fontId="60" fillId="16" borderId="91" xfId="1" applyNumberFormat="1" applyFont="1" applyFill="1" applyBorder="1" applyAlignment="1">
      <alignment horizontal="center" vertical="center" wrapText="1"/>
    </xf>
    <xf numFmtId="3" fontId="60" fillId="16" borderId="92" xfId="1" applyNumberFormat="1" applyFont="1" applyFill="1" applyBorder="1" applyAlignment="1">
      <alignment horizontal="center" vertical="center" wrapText="1"/>
    </xf>
    <xf numFmtId="0" fontId="87" fillId="16" borderId="93" xfId="1" applyFont="1" applyFill="1" applyBorder="1"/>
    <xf numFmtId="0" fontId="60" fillId="16" borderId="94" xfId="1574" applyFont="1" applyFill="1" applyBorder="1" applyAlignment="1">
      <alignment horizontal="left" vertical="top"/>
    </xf>
    <xf numFmtId="0" fontId="60" fillId="16" borderId="95" xfId="1574" applyFont="1" applyFill="1" applyBorder="1" applyAlignment="1">
      <alignment horizontal="left" vertical="top"/>
    </xf>
    <xf numFmtId="3" fontId="60" fillId="16" borderId="41" xfId="1567" applyNumberFormat="1" applyFont="1" applyFill="1" applyBorder="1" applyAlignment="1">
      <alignment horizontal="center" vertical="center" wrapText="1"/>
    </xf>
    <xf numFmtId="3" fontId="60" fillId="16" borderId="41" xfId="1" applyNumberFormat="1" applyFont="1" applyFill="1" applyBorder="1" applyAlignment="1">
      <alignment horizontal="center" vertical="center" wrapText="1"/>
    </xf>
    <xf numFmtId="3" fontId="60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7" xfId="1" applyNumberFormat="1" applyFont="1" applyFill="1" applyBorder="1" applyAlignment="1">
      <alignment vertical="top" wrapText="1"/>
    </xf>
    <xf numFmtId="3" fontId="60" fillId="16" borderId="98" xfId="1" applyNumberFormat="1" applyFont="1" applyFill="1" applyBorder="1" applyAlignment="1">
      <alignment horizontal="center" vertical="center" wrapText="1"/>
    </xf>
    <xf numFmtId="3" fontId="60" fillId="16" borderId="99" xfId="1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4" fontId="60" fillId="0" borderId="10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1566" applyFont="1" applyAlignment="1">
      <alignment vertical="center"/>
    </xf>
    <xf numFmtId="4" fontId="60" fillId="0" borderId="0" xfId="1566" applyNumberFormat="1" applyFont="1" applyFill="1" applyBorder="1" applyAlignment="1">
      <alignment horizontal="center" vertical="top" wrapText="1"/>
    </xf>
    <xf numFmtId="0" fontId="6" fillId="0" borderId="0" xfId="1566" applyFont="1"/>
    <xf numFmtId="1" fontId="60" fillId="16" borderId="29" xfId="1566" applyNumberFormat="1" applyFont="1" applyFill="1" applyBorder="1" applyAlignment="1">
      <alignment horizontal="center" vertical="center" wrapText="1"/>
    </xf>
    <xf numFmtId="1" fontId="60" fillId="16" borderId="8" xfId="1566" applyNumberFormat="1" applyFont="1" applyFill="1" applyBorder="1" applyAlignment="1">
      <alignment horizontal="center" vertical="center" wrapText="1"/>
    </xf>
    <xf numFmtId="1" fontId="60" fillId="0" borderId="0" xfId="1566" applyNumberFormat="1" applyFont="1" applyFill="1" applyBorder="1" applyAlignment="1">
      <alignment horizontal="center" vertical="top" wrapText="1"/>
    </xf>
    <xf numFmtId="1" fontId="60" fillId="16" borderId="8" xfId="1566" applyNumberFormat="1" applyFont="1" applyFill="1" applyBorder="1" applyAlignment="1">
      <alignment horizontal="center" vertical="center"/>
    </xf>
    <xf numFmtId="1" fontId="6" fillId="16" borderId="8" xfId="1566" applyNumberFormat="1" applyFont="1" applyFill="1" applyBorder="1" applyAlignment="1">
      <alignment horizontal="center" vertical="center"/>
    </xf>
    <xf numFmtId="1" fontId="6" fillId="0" borderId="0" xfId="1566" applyNumberFormat="1" applyFont="1" applyFill="1" applyBorder="1" applyAlignment="1">
      <alignment horizontal="center"/>
    </xf>
    <xf numFmtId="1" fontId="60" fillId="0" borderId="0" xfId="1566" applyNumberFormat="1" applyFont="1" applyFill="1" applyBorder="1" applyAlignment="1">
      <alignment horizontal="center"/>
    </xf>
    <xf numFmtId="1" fontId="88" fillId="0" borderId="0" xfId="1566" applyNumberFormat="1" applyFont="1" applyFill="1" applyBorder="1" applyAlignment="1">
      <alignment horizontal="center"/>
    </xf>
    <xf numFmtId="0" fontId="88" fillId="0" borderId="0" xfId="1566" applyFont="1" applyFill="1" applyBorder="1"/>
    <xf numFmtId="0" fontId="88" fillId="0" borderId="0" xfId="1566" applyFont="1"/>
    <xf numFmtId="191" fontId="6" fillId="0" borderId="0" xfId="1568" applyNumberFormat="1" applyFont="1"/>
    <xf numFmtId="0" fontId="6" fillId="0" borderId="0" xfId="1566" applyFont="1" applyBorder="1" applyAlignment="1">
      <alignment vertical="center"/>
    </xf>
    <xf numFmtId="0" fontId="60" fillId="0" borderId="102" xfId="1574" applyFont="1" applyFill="1" applyBorder="1" applyAlignment="1">
      <alignment horizontal="left" vertical="center"/>
    </xf>
    <xf numFmtId="0" fontId="6" fillId="0" borderId="102" xfId="1566" applyFont="1" applyBorder="1" applyAlignment="1">
      <alignment vertical="center"/>
    </xf>
    <xf numFmtId="0" fontId="6" fillId="0" borderId="0" xfId="1566" applyFont="1" applyBorder="1"/>
    <xf numFmtId="0" fontId="88" fillId="0" borderId="0" xfId="1566" applyFont="1" applyBorder="1"/>
    <xf numFmtId="1" fontId="84" fillId="0" borderId="0" xfId="1566" applyNumberFormat="1" applyFont="1" applyFill="1" applyBorder="1" applyAlignment="1">
      <alignment horizontal="center"/>
    </xf>
    <xf numFmtId="0" fontId="6" fillId="0" borderId="0" xfId="1566" applyFont="1" applyFill="1" applyBorder="1"/>
    <xf numFmtId="1" fontId="60" fillId="0" borderId="0" xfId="1566" applyNumberFormat="1" applyFont="1" applyBorder="1" applyAlignment="1">
      <alignment horizontal="center"/>
    </xf>
    <xf numFmtId="0" fontId="60" fillId="0" borderId="0" xfId="1574" applyFont="1" applyFill="1" applyBorder="1" applyAlignment="1">
      <alignment horizontal="left" vertical="center"/>
    </xf>
    <xf numFmtId="3" fontId="88" fillId="0" borderId="0" xfId="1566" applyNumberFormat="1" applyFont="1" applyFill="1" applyBorder="1"/>
    <xf numFmtId="0" fontId="6" fillId="0" borderId="0" xfId="1" applyFont="1" applyBorder="1" applyAlignment="1">
      <alignment vertical="center"/>
    </xf>
    <xf numFmtId="0" fontId="60" fillId="0" borderId="0" xfId="1574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1574" applyFont="1" applyFill="1" applyBorder="1" applyAlignment="1">
      <alignment horizontal="left" vertical="center"/>
    </xf>
    <xf numFmtId="0" fontId="60" fillId="0" borderId="2" xfId="1574" applyFont="1" applyFill="1" applyBorder="1" applyAlignment="1">
      <alignment horizontal="center" vertical="center"/>
    </xf>
    <xf numFmtId="0" fontId="60" fillId="0" borderId="2" xfId="1574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1574" applyFont="1" applyFill="1" applyBorder="1" applyAlignment="1">
      <alignment horizontal="left" vertical="center"/>
    </xf>
    <xf numFmtId="0" fontId="60" fillId="0" borderId="5" xfId="1574" applyFont="1" applyFill="1" applyBorder="1" applyAlignment="1">
      <alignment horizontal="left" vertical="center"/>
    </xf>
    <xf numFmtId="0" fontId="6" fillId="0" borderId="5" xfId="1566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6" fillId="0" borderId="7" xfId="1" applyFont="1" applyFill="1" applyBorder="1" applyAlignment="1">
      <alignment horizontal="center" vertical="center"/>
    </xf>
    <xf numFmtId="0" fontId="60" fillId="0" borderId="8" xfId="1574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2" fontId="60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0" fillId="0" borderId="8" xfId="1574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2" applyNumberFormat="1" applyFont="1" applyFill="1" applyBorder="1" applyAlignment="1">
      <alignment horizontal="left" vertical="center" wrapText="1"/>
    </xf>
    <xf numFmtId="10" fontId="83" fillId="0" borderId="9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55" xfId="1" applyFont="1" applyFill="1" applyBorder="1" applyAlignment="1">
      <alignment horizontal="center" vertical="center"/>
    </xf>
    <xf numFmtId="4" fontId="60" fillId="0" borderId="56" xfId="1" applyNumberFormat="1" applyFont="1" applyFill="1" applyBorder="1" applyAlignment="1">
      <alignment vertical="center" wrapText="1"/>
    </xf>
    <xf numFmtId="0" fontId="6" fillId="0" borderId="56" xfId="1" applyFont="1" applyFill="1" applyBorder="1" applyAlignment="1">
      <alignment horizontal="center" vertical="center"/>
    </xf>
    <xf numFmtId="2" fontId="60" fillId="0" borderId="57" xfId="1" applyNumberFormat="1" applyFont="1" applyFill="1" applyBorder="1" applyAlignment="1">
      <alignment horizontal="center" vertical="center"/>
    </xf>
    <xf numFmtId="0" fontId="91" fillId="0" borderId="0" xfId="1566" applyFont="1" applyBorder="1" applyAlignment="1">
      <alignment vertical="center"/>
    </xf>
    <xf numFmtId="0" fontId="90" fillId="0" borderId="0" xfId="1566" applyFont="1" applyBorder="1" applyAlignment="1">
      <alignment horizontal="center" vertical="center"/>
    </xf>
    <xf numFmtId="3" fontId="90" fillId="0" borderId="0" xfId="1566" applyNumberFormat="1" applyFont="1" applyBorder="1" applyAlignment="1">
      <alignment horizontal="center" vertical="center"/>
    </xf>
    <xf numFmtId="0" fontId="91" fillId="0" borderId="0" xfId="1566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0" fillId="0" borderId="0" xfId="1" applyFont="1"/>
    <xf numFmtId="3" fontId="70" fillId="0" borderId="0" xfId="1" applyNumberFormat="1" applyFont="1" applyAlignment="1">
      <alignment horizontal="center"/>
    </xf>
    <xf numFmtId="167" fontId="60" fillId="0" borderId="0" xfId="1" applyNumberFormat="1" applyFont="1" applyFill="1" applyAlignment="1">
      <alignment horizontal="center" vertical="top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2" fillId="0" borderId="31" xfId="1570" applyFont="1" applyFill="1" applyBorder="1" applyAlignment="1">
      <alignment horizontal="center" vertical="center" wrapText="1"/>
    </xf>
    <xf numFmtId="0" fontId="82" fillId="0" borderId="78" xfId="1570" applyFont="1" applyFill="1" applyBorder="1" applyAlignment="1">
      <alignment horizontal="center" vertical="center" wrapText="1"/>
    </xf>
    <xf numFmtId="0" fontId="81" fillId="0" borderId="8" xfId="1570" applyFont="1" applyFill="1" applyBorder="1" applyAlignment="1">
      <alignment horizontal="center" vertical="center" wrapText="1"/>
    </xf>
    <xf numFmtId="0" fontId="81" fillId="0" borderId="56" xfId="1570" applyFont="1" applyFill="1" applyBorder="1" applyAlignment="1">
      <alignment horizontal="center" vertical="center" wrapText="1"/>
    </xf>
    <xf numFmtId="4" fontId="73" fillId="25" borderId="76" xfId="1566" applyNumberFormat="1" applyFont="1" applyFill="1" applyBorder="1" applyAlignment="1">
      <alignment vertical="center" wrapText="1"/>
    </xf>
    <xf numFmtId="4" fontId="73" fillId="25" borderId="75" xfId="1566" applyNumberFormat="1" applyFont="1" applyFill="1" applyBorder="1" applyAlignment="1">
      <alignment vertical="center" wrapText="1"/>
    </xf>
    <xf numFmtId="4" fontId="73" fillId="25" borderId="101" xfId="1566" applyNumberFormat="1" applyFont="1" applyFill="1" applyBorder="1" applyAlignment="1">
      <alignment vertical="center" wrapText="1"/>
    </xf>
    <xf numFmtId="4" fontId="73" fillId="25" borderId="84" xfId="1566" applyNumberFormat="1" applyFont="1" applyFill="1" applyBorder="1" applyAlignment="1">
      <alignment vertical="center" wrapText="1"/>
    </xf>
    <xf numFmtId="4" fontId="60" fillId="16" borderId="76" xfId="1566" applyNumberFormat="1" applyFont="1" applyFill="1" applyBorder="1" applyAlignment="1">
      <alignment horizontal="center" vertical="center" wrapText="1"/>
    </xf>
    <xf numFmtId="4" fontId="60" fillId="16" borderId="29" xfId="1566" applyNumberFormat="1" applyFont="1" applyFill="1" applyBorder="1" applyAlignment="1">
      <alignment horizontal="center" vertical="center" wrapText="1"/>
    </xf>
    <xf numFmtId="4" fontId="60" fillId="31" borderId="8" xfId="1566" applyNumberFormat="1" applyFont="1" applyFill="1" applyBorder="1" applyAlignment="1">
      <alignment horizontal="center" vertical="center" wrapText="1"/>
    </xf>
    <xf numFmtId="0" fontId="80" fillId="31" borderId="8" xfId="1566" applyFill="1" applyBorder="1" applyAlignment="1">
      <alignment horizontal="center" vertical="center" wrapText="1"/>
    </xf>
    <xf numFmtId="0" fontId="88" fillId="0" borderId="0" xfId="1566" applyFont="1" applyAlignment="1">
      <alignment horizontal="center" vertical="center"/>
    </xf>
    <xf numFmtId="4" fontId="73" fillId="25" borderId="26" xfId="1566" applyNumberFormat="1" applyFont="1" applyFill="1" applyBorder="1" applyAlignment="1">
      <alignment vertical="center" wrapText="1"/>
    </xf>
    <xf numFmtId="4" fontId="73" fillId="25" borderId="72" xfId="1566" applyNumberFormat="1" applyFont="1" applyFill="1" applyBorder="1" applyAlignment="1">
      <alignment vertical="center" wrapText="1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72" xfId="1569" applyFont="1" applyFill="1" applyBorder="1" applyAlignment="1" applyProtection="1">
      <alignment horizontal="center" vertical="center" wrapText="1"/>
      <protection locked="0"/>
    </xf>
    <xf numFmtId="0" fontId="6" fillId="0" borderId="75" xfId="1569" applyFont="1" applyFill="1" applyBorder="1" applyAlignment="1" applyProtection="1">
      <alignment horizontal="center" vertical="center" wrapText="1"/>
      <protection locked="0"/>
    </xf>
    <xf numFmtId="0" fontId="6" fillId="0" borderId="26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70" fillId="0" borderId="30" xfId="1" applyFont="1" applyBorder="1" applyAlignment="1">
      <alignment horizontal="center" vertical="center" wrapText="1"/>
    </xf>
    <xf numFmtId="0" fontId="70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0" fillId="0" borderId="8" xfId="1570" applyFont="1" applyFill="1" applyBorder="1" applyAlignment="1">
      <alignment horizontal="center" vertical="center" wrapText="1"/>
    </xf>
    <xf numFmtId="0" fontId="70" fillId="0" borderId="56" xfId="1570" applyFont="1" applyFill="1" applyBorder="1" applyAlignment="1">
      <alignment horizontal="center" vertical="center" wrapText="1"/>
    </xf>
    <xf numFmtId="190" fontId="81" fillId="0" borderId="9" xfId="1569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1569" applyNumberFormat="1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74" fillId="0" borderId="0" xfId="1" applyNumberFormat="1" applyFont="1" applyAlignment="1">
      <alignment horizontal="center"/>
    </xf>
    <xf numFmtId="0" fontId="6" fillId="0" borderId="66" xfId="1569" applyFont="1" applyFill="1" applyBorder="1" applyAlignment="1" applyProtection="1">
      <alignment horizontal="center" vertical="center" wrapText="1"/>
      <protection locked="0"/>
    </xf>
    <xf numFmtId="0" fontId="6" fillId="0" borderId="64" xfId="1569" applyFont="1" applyFill="1" applyBorder="1" applyAlignment="1" applyProtection="1">
      <alignment horizontal="center" vertical="center" wrapText="1"/>
      <protection locked="0"/>
    </xf>
    <xf numFmtId="0" fontId="6" fillId="0" borderId="73" xfId="1569" applyFont="1" applyFill="1" applyBorder="1" applyAlignment="1" applyProtection="1">
      <alignment horizontal="center" vertical="center" wrapText="1"/>
      <protection locked="0"/>
    </xf>
    <xf numFmtId="0" fontId="6" fillId="0" borderId="67" xfId="1569" applyFont="1" applyFill="1" applyBorder="1" applyAlignment="1" applyProtection="1">
      <alignment horizontal="center" vertical="center" wrapText="1"/>
      <protection locked="0"/>
    </xf>
    <xf numFmtId="0" fontId="6" fillId="0" borderId="71" xfId="1569" applyFont="1" applyFill="1" applyBorder="1" applyAlignment="1" applyProtection="1">
      <alignment horizontal="center" vertical="center" wrapText="1"/>
      <protection locked="0"/>
    </xf>
    <xf numFmtId="0" fontId="6" fillId="0" borderId="74" xfId="1569" applyFont="1" applyFill="1" applyBorder="1" applyAlignment="1" applyProtection="1">
      <alignment horizontal="center" vertical="center" wrapText="1"/>
      <protection locked="0"/>
    </xf>
    <xf numFmtId="0" fontId="6" fillId="0" borderId="68" xfId="1569" applyFont="1" applyFill="1" applyBorder="1" applyAlignment="1" applyProtection="1">
      <alignment horizontal="center" vertical="center" wrapText="1"/>
      <protection locked="0"/>
    </xf>
    <xf numFmtId="0" fontId="6" fillId="0" borderId="5" xfId="1569" applyFont="1" applyFill="1" applyBorder="1" applyAlignment="1" applyProtection="1">
      <alignment horizontal="center" vertical="center" wrapText="1"/>
      <protection locked="0"/>
    </xf>
    <xf numFmtId="0" fontId="6" fillId="0" borderId="8" xfId="1569" applyFont="1" applyFill="1" applyBorder="1" applyAlignment="1" applyProtection="1">
      <alignment horizontal="center" vertical="center" wrapText="1"/>
      <protection locked="0"/>
    </xf>
    <xf numFmtId="0" fontId="6" fillId="0" borderId="31" xfId="1569" applyFont="1" applyFill="1" applyBorder="1" applyAlignment="1" applyProtection="1">
      <alignment horizontal="center" vertical="center" wrapText="1"/>
      <protection locked="0"/>
    </xf>
    <xf numFmtId="0" fontId="68" fillId="0" borderId="69" xfId="1" applyFont="1" applyBorder="1" applyAlignment="1">
      <alignment horizontal="center"/>
    </xf>
    <xf numFmtId="0" fontId="68" fillId="0" borderId="70" xfId="1" applyFont="1" applyBorder="1" applyAlignment="1">
      <alignment horizontal="center"/>
    </xf>
    <xf numFmtId="4" fontId="66" fillId="0" borderId="0" xfId="90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1" applyFont="1" applyBorder="1" applyAlignment="1">
      <alignment horizontal="center"/>
    </xf>
    <xf numFmtId="4" fontId="6" fillId="0" borderId="49" xfId="900" applyFont="1" applyBorder="1" applyAlignment="1">
      <alignment horizontal="center" vertical="center" wrapText="1"/>
    </xf>
    <xf numFmtId="4" fontId="6" fillId="0" borderId="51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" fillId="0" borderId="50" xfId="900" applyFont="1" applyBorder="1" applyAlignment="1">
      <alignment horizontal="center" vertical="center" wrapText="1"/>
    </xf>
    <xf numFmtId="4" fontId="60" fillId="0" borderId="58" xfId="900" applyFont="1" applyBorder="1" applyAlignment="1">
      <alignment horizontal="center" vertical="top" wrapText="1"/>
    </xf>
    <xf numFmtId="4" fontId="60" fillId="0" borderId="13" xfId="900" applyFont="1" applyBorder="1" applyAlignment="1">
      <alignment horizontal="center" vertical="top" wrapText="1"/>
    </xf>
    <xf numFmtId="4" fontId="60" fillId="0" borderId="52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29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3" fillId="0" borderId="4" xfId="0" applyFont="1" applyBorder="1" applyAlignment="1">
      <alignment horizontal="center" vertical="center" wrapText="1"/>
    </xf>
    <xf numFmtId="0" fontId="73" fillId="0" borderId="55" xfId="0" applyFont="1" applyBorder="1" applyAlignment="1">
      <alignment horizontal="center" vertical="center" wrapText="1"/>
    </xf>
    <xf numFmtId="0" fontId="73" fillId="0" borderId="5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56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57" xfId="0" applyFont="1" applyBorder="1" applyAlignment="1">
      <alignment horizontal="center" vertical="center" wrapText="1"/>
    </xf>
    <xf numFmtId="0" fontId="73" fillId="0" borderId="61" xfId="0" applyFont="1" applyBorder="1" applyAlignment="1">
      <alignment horizontal="center" vertical="center" wrapText="1"/>
    </xf>
    <xf numFmtId="0" fontId="73" fillId="0" borderId="62" xfId="0" applyFont="1" applyBorder="1" applyAlignment="1">
      <alignment horizontal="center" vertical="center" wrapText="1"/>
    </xf>
    <xf numFmtId="0" fontId="73" fillId="0" borderId="64" xfId="0" applyFont="1" applyBorder="1" applyAlignment="1">
      <alignment horizontal="center" vertical="center"/>
    </xf>
    <xf numFmtId="0" fontId="73" fillId="0" borderId="14" xfId="0" applyFont="1" applyBorder="1" applyAlignment="1">
      <alignment horizontal="center" vertical="center"/>
    </xf>
    <xf numFmtId="0" fontId="73" fillId="0" borderId="62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157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494" xfId="1566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KS_ZRHG_рцк" xfId="1571"/>
    <cellStyle name="Обычный_SSR5086" xfId="1572"/>
    <cellStyle name="Обычный_Прилож.№1,2,3" xfId="1573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1574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Процентный 4" xfId="156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инансовый 6" xfId="1568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59"/>
  <sheetViews>
    <sheetView tabSelected="1" view="pageBreakPreview" zoomScale="84" zoomScaleNormal="55" zoomScaleSheetLayoutView="84" workbookViewId="0">
      <selection activeCell="B5" sqref="B5:Y5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.28515625" style="1" customWidth="1"/>
    <col min="13" max="13" width="11.42578125" style="1" customWidth="1"/>
    <col min="14" max="17" width="11.5703125" style="1" customWidth="1"/>
    <col min="18" max="18" width="10.42578125" style="1" customWidth="1"/>
    <col min="19" max="19" width="10.7109375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2" t="s">
        <v>142</v>
      </c>
      <c r="Y1" s="342"/>
    </row>
    <row r="2" spans="1:27" ht="15.75" x14ac:dyDescent="0.25">
      <c r="A2" s="133"/>
      <c r="X2" s="134"/>
      <c r="Y2" s="134"/>
    </row>
    <row r="3" spans="1:27" x14ac:dyDescent="0.2">
      <c r="A3" s="372" t="s">
        <v>66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7" x14ac:dyDescent="0.2">
      <c r="A4" s="342" t="s">
        <v>67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</row>
    <row r="5" spans="1:27" ht="14.25" x14ac:dyDescent="0.2">
      <c r="A5" s="1" t="s">
        <v>68</v>
      </c>
      <c r="B5" s="373" t="s">
        <v>69</v>
      </c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  <c r="S5" s="373"/>
      <c r="T5" s="373"/>
      <c r="U5" s="373"/>
      <c r="V5" s="373"/>
      <c r="W5" s="373"/>
      <c r="X5" s="373"/>
      <c r="Y5" s="373"/>
    </row>
    <row r="6" spans="1:27" ht="14.25" x14ac:dyDescent="0.2">
      <c r="A6" s="1" t="s">
        <v>70</v>
      </c>
      <c r="B6" s="373" t="s">
        <v>71</v>
      </c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/>
      <c r="R6" s="373"/>
      <c r="S6" s="373"/>
      <c r="T6" s="373"/>
      <c r="U6" s="373"/>
      <c r="V6" s="373"/>
      <c r="W6" s="373"/>
      <c r="X6" s="373"/>
      <c r="Y6" s="373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 t="s">
        <v>72</v>
      </c>
      <c r="C9" s="139"/>
      <c r="D9" s="139"/>
      <c r="E9" s="340">
        <f>C14</f>
        <v>2.669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74" t="s">
        <v>74</v>
      </c>
      <c r="B10" s="377" t="s">
        <v>75</v>
      </c>
      <c r="C10" s="380" t="s">
        <v>76</v>
      </c>
      <c r="D10" s="381" t="s">
        <v>55</v>
      </c>
      <c r="E10" s="384" t="s">
        <v>77</v>
      </c>
      <c r="F10" s="385"/>
      <c r="G10" s="385"/>
      <c r="H10" s="385"/>
      <c r="I10" s="385"/>
      <c r="J10" s="385"/>
      <c r="K10" s="385"/>
      <c r="L10" s="385"/>
      <c r="M10" s="358" t="s">
        <v>78</v>
      </c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60"/>
    </row>
    <row r="11" spans="1:27" x14ac:dyDescent="0.2">
      <c r="A11" s="375"/>
      <c r="B11" s="378"/>
      <c r="C11" s="361"/>
      <c r="D11" s="382"/>
      <c r="E11" s="361" t="s">
        <v>79</v>
      </c>
      <c r="F11" s="363" t="s">
        <v>80</v>
      </c>
      <c r="G11" s="364"/>
      <c r="H11" s="364"/>
      <c r="I11" s="364"/>
      <c r="J11" s="364"/>
      <c r="K11" s="364"/>
      <c r="L11" s="364"/>
      <c r="M11" s="365" t="s">
        <v>81</v>
      </c>
      <c r="N11" s="367" t="s">
        <v>82</v>
      </c>
      <c r="O11" s="367"/>
      <c r="P11" s="367" t="s">
        <v>83</v>
      </c>
      <c r="Q11" s="367"/>
      <c r="R11" s="368" t="s">
        <v>84</v>
      </c>
      <c r="S11" s="343" t="s">
        <v>85</v>
      </c>
      <c r="T11" s="368" t="s">
        <v>86</v>
      </c>
      <c r="U11" s="345" t="s">
        <v>87</v>
      </c>
      <c r="V11" s="343" t="s">
        <v>88</v>
      </c>
      <c r="W11" s="345" t="s">
        <v>89</v>
      </c>
      <c r="X11" s="345" t="s">
        <v>90</v>
      </c>
      <c r="Y11" s="370" t="s">
        <v>91</v>
      </c>
    </row>
    <row r="12" spans="1:27" ht="74.25" customHeight="1" thickBot="1" x14ac:dyDescent="0.25">
      <c r="A12" s="376"/>
      <c r="B12" s="379"/>
      <c r="C12" s="362"/>
      <c r="D12" s="383"/>
      <c r="E12" s="362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66"/>
      <c r="N12" s="144" t="s">
        <v>97</v>
      </c>
      <c r="O12" s="145" t="s">
        <v>98</v>
      </c>
      <c r="P12" s="144" t="s">
        <v>97</v>
      </c>
      <c r="Q12" s="145" t="s">
        <v>98</v>
      </c>
      <c r="R12" s="369"/>
      <c r="S12" s="344"/>
      <c r="T12" s="369"/>
      <c r="U12" s="346"/>
      <c r="V12" s="344"/>
      <c r="W12" s="346"/>
      <c r="X12" s="346"/>
      <c r="Y12" s="371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s="134" customFormat="1" ht="13.5" thickBot="1" x14ac:dyDescent="0.25">
      <c r="A14" s="146"/>
      <c r="B14" s="154" t="s">
        <v>99</v>
      </c>
      <c r="C14" s="155">
        <v>2.669</v>
      </c>
      <c r="D14" s="147"/>
      <c r="E14" s="147"/>
      <c r="F14" s="148"/>
      <c r="G14" s="148"/>
      <c r="H14" s="148"/>
      <c r="I14" s="148"/>
      <c r="J14" s="148"/>
      <c r="K14" s="148"/>
      <c r="L14" s="156"/>
      <c r="M14" s="157"/>
      <c r="N14" s="158"/>
      <c r="O14" s="158"/>
      <c r="P14" s="158"/>
      <c r="Q14" s="159"/>
      <c r="R14" s="160"/>
      <c r="S14" s="160"/>
      <c r="T14" s="161"/>
      <c r="U14" s="161"/>
      <c r="V14" s="161"/>
      <c r="W14" s="161"/>
      <c r="X14" s="161"/>
      <c r="Y14" s="162"/>
    </row>
    <row r="15" spans="1:27" ht="24.75" customHeight="1" x14ac:dyDescent="0.2">
      <c r="A15" s="163" t="s">
        <v>100</v>
      </c>
      <c r="B15" s="164" t="s">
        <v>101</v>
      </c>
      <c r="C15" s="164"/>
      <c r="D15" s="164"/>
      <c r="E15" s="165">
        <f t="shared" ref="E15:E16" si="0">F15+G15+H15+K15+L15</f>
        <v>188994</v>
      </c>
      <c r="F15" s="165"/>
      <c r="G15" s="165">
        <v>31227</v>
      </c>
      <c r="H15" s="165">
        <v>89574</v>
      </c>
      <c r="I15" s="165"/>
      <c r="J15" s="165">
        <v>21500</v>
      </c>
      <c r="K15" s="165">
        <v>44424</v>
      </c>
      <c r="L15" s="165">
        <v>23769</v>
      </c>
      <c r="M15" s="165">
        <f t="shared" ref="M15:M16" si="1">O15+Q15</f>
        <v>0</v>
      </c>
      <c r="N15" s="165"/>
      <c r="O15" s="165"/>
      <c r="P15" s="165"/>
      <c r="Q15" s="165"/>
      <c r="R15" s="165"/>
      <c r="S15" s="166">
        <v>1217.4000000000001</v>
      </c>
      <c r="T15" s="165"/>
      <c r="U15" s="165"/>
      <c r="V15" s="166">
        <v>513.87</v>
      </c>
      <c r="W15" s="165"/>
      <c r="X15" s="165"/>
      <c r="Y15" s="167">
        <f t="shared" ref="Y15:Y16" si="2">R15+T15+W15+X15+M15</f>
        <v>0</v>
      </c>
      <c r="AA15" s="168"/>
    </row>
    <row r="16" spans="1:27" ht="24.75" customHeight="1" thickBot="1" x14ac:dyDescent="0.25">
      <c r="A16" s="169" t="s">
        <v>102</v>
      </c>
      <c r="B16" s="170" t="s">
        <v>103</v>
      </c>
      <c r="C16" s="170"/>
      <c r="D16" s="170"/>
      <c r="E16" s="171">
        <f t="shared" si="0"/>
        <v>1229481</v>
      </c>
      <c r="F16" s="171">
        <v>817389</v>
      </c>
      <c r="G16" s="171">
        <v>97844</v>
      </c>
      <c r="H16" s="171">
        <v>143570</v>
      </c>
      <c r="I16" s="171"/>
      <c r="J16" s="171">
        <v>17635</v>
      </c>
      <c r="K16" s="171">
        <v>107290</v>
      </c>
      <c r="L16" s="171">
        <v>63388</v>
      </c>
      <c r="M16" s="171">
        <f t="shared" si="1"/>
        <v>0</v>
      </c>
      <c r="N16" s="171"/>
      <c r="O16" s="171"/>
      <c r="P16" s="171"/>
      <c r="Q16" s="171"/>
      <c r="R16" s="171"/>
      <c r="S16" s="172">
        <v>3294.35</v>
      </c>
      <c r="T16" s="171"/>
      <c r="U16" s="171"/>
      <c r="V16" s="172">
        <v>452.49</v>
      </c>
      <c r="W16" s="171"/>
      <c r="X16" s="171"/>
      <c r="Y16" s="173">
        <f t="shared" si="2"/>
        <v>0</v>
      </c>
      <c r="AA16" s="168"/>
    </row>
    <row r="17" spans="1:254" ht="26.25" customHeight="1" thickBot="1" x14ac:dyDescent="0.25">
      <c r="A17" s="174"/>
      <c r="B17" s="175" t="s">
        <v>104</v>
      </c>
      <c r="C17" s="176"/>
      <c r="D17" s="177"/>
      <c r="E17" s="178">
        <f t="shared" ref="E17:L17" si="3">SUM(E15:E16)</f>
        <v>1418475</v>
      </c>
      <c r="F17" s="178">
        <f t="shared" si="3"/>
        <v>817389</v>
      </c>
      <c r="G17" s="178">
        <f t="shared" si="3"/>
        <v>129071</v>
      </c>
      <c r="H17" s="178">
        <f t="shared" si="3"/>
        <v>233144</v>
      </c>
      <c r="I17" s="178">
        <f t="shared" si="3"/>
        <v>0</v>
      </c>
      <c r="J17" s="178">
        <f t="shared" si="3"/>
        <v>39135</v>
      </c>
      <c r="K17" s="178">
        <f t="shared" si="3"/>
        <v>151714</v>
      </c>
      <c r="L17" s="179">
        <f t="shared" si="3"/>
        <v>87157</v>
      </c>
      <c r="M17" s="180">
        <f>Q17+P17+O17+N17</f>
        <v>2473231</v>
      </c>
      <c r="N17" s="181">
        <f>SUM(N15:N16)</f>
        <v>0</v>
      </c>
      <c r="O17" s="181">
        <v>2303317</v>
      </c>
      <c r="P17" s="181">
        <v>0</v>
      </c>
      <c r="Q17" s="178">
        <v>169914</v>
      </c>
      <c r="R17" s="182">
        <f>G17*$D$42</f>
        <v>0</v>
      </c>
      <c r="S17" s="183">
        <f>SUM(S15:S16)</f>
        <v>4511.75</v>
      </c>
      <c r="T17" s="182">
        <f>(H17-I17)*$D$43</f>
        <v>0</v>
      </c>
      <c r="U17" s="184">
        <f>J17*$D$42</f>
        <v>0</v>
      </c>
      <c r="V17" s="183">
        <f>SUM(V15:V16)</f>
        <v>966.36</v>
      </c>
      <c r="W17" s="182">
        <f>(R17+U17)*$D$48</f>
        <v>0</v>
      </c>
      <c r="X17" s="182">
        <f>(R17+U17)*$D$49</f>
        <v>0</v>
      </c>
      <c r="Y17" s="185">
        <f>M17+R17+T17+W17+X17</f>
        <v>2473231</v>
      </c>
      <c r="Z17" s="168"/>
    </row>
    <row r="18" spans="1:254" ht="40.5" x14ac:dyDescent="0.2">
      <c r="A18" s="186" t="s">
        <v>105</v>
      </c>
      <c r="B18" s="187" t="s">
        <v>139</v>
      </c>
      <c r="C18" s="188"/>
      <c r="D18" s="189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1">
        <f>(Y17-O17-N17)*D44</f>
        <v>5946.9900000000007</v>
      </c>
    </row>
    <row r="19" spans="1:254" ht="13.5" thickBot="1" x14ac:dyDescent="0.25">
      <c r="A19" s="192"/>
      <c r="B19" s="193" t="s">
        <v>106</v>
      </c>
      <c r="C19" s="194"/>
      <c r="D19" s="195"/>
      <c r="E19" s="196">
        <f>E17+E18</f>
        <v>1418475</v>
      </c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7">
        <f>Y17+Y18</f>
        <v>2479177.9900000002</v>
      </c>
    </row>
    <row r="20" spans="1:254" x14ac:dyDescent="0.2">
      <c r="A20" s="198"/>
      <c r="B20" s="199" t="s">
        <v>107</v>
      </c>
      <c r="C20" s="200"/>
      <c r="D20" s="201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3"/>
      <c r="T20" s="202"/>
      <c r="U20" s="202"/>
      <c r="V20" s="203"/>
      <c r="W20" s="202"/>
      <c r="X20" s="202"/>
      <c r="Y20" s="204"/>
      <c r="Z20" s="168"/>
    </row>
    <row r="21" spans="1:254" ht="25.5" x14ac:dyDescent="0.2">
      <c r="A21" s="192" t="s">
        <v>105</v>
      </c>
      <c r="B21" s="205" t="s">
        <v>140</v>
      </c>
      <c r="C21" s="206"/>
      <c r="D21" s="207"/>
      <c r="E21" s="208">
        <f>E19*D45</f>
        <v>90073.162500000006</v>
      </c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9">
        <f>(Y19-O17-N17)*D45</f>
        <v>11167.172865000015</v>
      </c>
      <c r="Z21" s="168"/>
    </row>
    <row r="22" spans="1:254" ht="51" x14ac:dyDescent="0.2">
      <c r="A22" s="192" t="s">
        <v>105</v>
      </c>
      <c r="B22" s="210" t="s">
        <v>141</v>
      </c>
      <c r="C22" s="211"/>
      <c r="D22" s="212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13">
        <f>(Y19-O17-N17)*D46</f>
        <v>2637.9148500000033</v>
      </c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  <c r="CE22" s="214"/>
      <c r="CF22" s="214"/>
      <c r="CG22" s="214"/>
      <c r="CH22" s="214"/>
      <c r="CI22" s="214"/>
      <c r="CJ22" s="214"/>
      <c r="CK22" s="214"/>
      <c r="CL22" s="214"/>
      <c r="CM22" s="214"/>
      <c r="CN22" s="214"/>
      <c r="CO22" s="214"/>
      <c r="CP22" s="214"/>
      <c r="CQ22" s="214"/>
      <c r="CR22" s="214"/>
      <c r="CS22" s="214"/>
      <c r="CT22" s="214"/>
      <c r="CU22" s="214"/>
      <c r="CV22" s="214"/>
      <c r="CW22" s="214"/>
      <c r="CX22" s="214"/>
      <c r="CY22" s="214"/>
      <c r="CZ22" s="214"/>
      <c r="DA22" s="214"/>
      <c r="DB22" s="214"/>
      <c r="DC22" s="214"/>
      <c r="DD22" s="214"/>
      <c r="DE22" s="214"/>
      <c r="DF22" s="214"/>
      <c r="DG22" s="214"/>
      <c r="DH22" s="214"/>
      <c r="DI22" s="214"/>
      <c r="DJ22" s="214"/>
      <c r="DK22" s="214"/>
      <c r="DL22" s="214"/>
      <c r="DM22" s="214"/>
      <c r="DN22" s="214"/>
      <c r="DO22" s="214"/>
      <c r="DP22" s="214"/>
      <c r="DQ22" s="214"/>
      <c r="DR22" s="214"/>
      <c r="DS22" s="214"/>
      <c r="DT22" s="214"/>
      <c r="DU22" s="214"/>
      <c r="DV22" s="214"/>
      <c r="DW22" s="214"/>
      <c r="DX22" s="214"/>
      <c r="DY22" s="214"/>
      <c r="DZ22" s="214"/>
      <c r="EA22" s="214"/>
      <c r="EB22" s="214"/>
      <c r="EC22" s="214"/>
      <c r="ED22" s="214"/>
      <c r="EE22" s="214"/>
      <c r="EF22" s="214"/>
      <c r="EG22" s="214"/>
      <c r="EH22" s="214"/>
      <c r="EI22" s="214"/>
      <c r="EJ22" s="214"/>
      <c r="EK22" s="214"/>
      <c r="EL22" s="214"/>
      <c r="EM22" s="214"/>
      <c r="EN22" s="214"/>
      <c r="EO22" s="214"/>
      <c r="EP22" s="214"/>
      <c r="EQ22" s="214"/>
      <c r="ER22" s="214"/>
      <c r="ES22" s="214"/>
      <c r="ET22" s="214"/>
      <c r="EU22" s="214"/>
      <c r="EV22" s="214"/>
      <c r="EW22" s="214"/>
      <c r="EX22" s="214"/>
      <c r="EY22" s="214"/>
      <c r="EZ22" s="214"/>
      <c r="FA22" s="214"/>
      <c r="FB22" s="214"/>
      <c r="FC22" s="214"/>
      <c r="FD22" s="214"/>
      <c r="FE22" s="214"/>
      <c r="FF22" s="214"/>
      <c r="FG22" s="214"/>
      <c r="FH22" s="214"/>
      <c r="FI22" s="214"/>
      <c r="FJ22" s="214"/>
      <c r="FK22" s="214"/>
      <c r="FL22" s="214"/>
      <c r="FM22" s="214"/>
      <c r="FN22" s="214"/>
      <c r="FO22" s="214"/>
      <c r="FP22" s="214"/>
      <c r="FQ22" s="214"/>
      <c r="FR22" s="214"/>
      <c r="FS22" s="214"/>
      <c r="FT22" s="214"/>
      <c r="FU22" s="214"/>
      <c r="FV22" s="214"/>
      <c r="FW22" s="214"/>
      <c r="FX22" s="214"/>
      <c r="FY22" s="214"/>
      <c r="FZ22" s="214"/>
      <c r="GA22" s="214"/>
      <c r="GB22" s="214"/>
      <c r="GC22" s="214"/>
      <c r="GD22" s="214"/>
      <c r="GE22" s="214"/>
      <c r="GF22" s="214"/>
      <c r="GG22" s="214"/>
      <c r="GH22" s="214"/>
      <c r="GI22" s="214"/>
      <c r="GJ22" s="214"/>
      <c r="GK22" s="214"/>
      <c r="GL22" s="214"/>
      <c r="GM22" s="214"/>
      <c r="GN22" s="214"/>
      <c r="GO22" s="214"/>
      <c r="GP22" s="214"/>
      <c r="GQ22" s="214"/>
      <c r="GR22" s="214"/>
      <c r="GS22" s="214"/>
      <c r="GT22" s="214"/>
      <c r="GU22" s="214"/>
      <c r="GV22" s="214"/>
      <c r="GW22" s="214"/>
      <c r="GX22" s="214"/>
      <c r="GY22" s="214"/>
      <c r="GZ22" s="214"/>
      <c r="HA22" s="214"/>
      <c r="HB22" s="214"/>
      <c r="HC22" s="214"/>
      <c r="HD22" s="214"/>
      <c r="HE22" s="214"/>
      <c r="HF22" s="214"/>
      <c r="HG22" s="214"/>
      <c r="HH22" s="214"/>
      <c r="HI22" s="214"/>
      <c r="HJ22" s="214"/>
      <c r="HK22" s="214"/>
      <c r="HL22" s="214"/>
      <c r="HM22" s="214"/>
      <c r="HN22" s="214"/>
      <c r="HO22" s="214"/>
      <c r="HP22" s="214"/>
      <c r="HQ22" s="214"/>
      <c r="HR22" s="214"/>
      <c r="HS22" s="214"/>
      <c r="HT22" s="214"/>
      <c r="HU22" s="214"/>
      <c r="HV22" s="214"/>
      <c r="HW22" s="214"/>
      <c r="HX22" s="214"/>
      <c r="HY22" s="214"/>
      <c r="HZ22" s="214"/>
      <c r="IA22" s="214"/>
      <c r="IB22" s="214"/>
      <c r="IC22" s="214"/>
      <c r="ID22" s="214"/>
      <c r="IE22" s="214"/>
      <c r="IF22" s="214"/>
      <c r="IG22" s="214"/>
      <c r="IH22" s="214"/>
      <c r="II22" s="214"/>
      <c r="IJ22" s="214"/>
      <c r="IK22" s="214"/>
      <c r="IL22" s="214"/>
      <c r="IM22" s="214"/>
      <c r="IN22" s="214"/>
      <c r="IO22" s="214"/>
      <c r="IP22" s="214"/>
      <c r="IQ22" s="214"/>
      <c r="IR22" s="214"/>
      <c r="IS22" s="214"/>
      <c r="IT22" s="214"/>
    </row>
    <row r="23" spans="1:254" ht="25.5" x14ac:dyDescent="0.2">
      <c r="A23" s="192"/>
      <c r="B23" s="215" t="s">
        <v>108</v>
      </c>
      <c r="C23" s="216"/>
      <c r="D23" s="217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18"/>
    </row>
    <row r="24" spans="1:254" ht="25.5" x14ac:dyDescent="0.2">
      <c r="A24" s="219"/>
      <c r="B24" s="220" t="s">
        <v>109</v>
      </c>
      <c r="C24" s="221"/>
      <c r="D24" s="222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9"/>
    </row>
    <row r="25" spans="1:254" ht="38.25" x14ac:dyDescent="0.2">
      <c r="A25" s="192"/>
      <c r="B25" s="223" t="s">
        <v>110</v>
      </c>
      <c r="C25" s="224"/>
      <c r="D25" s="225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6"/>
      <c r="Y25" s="227"/>
    </row>
    <row r="26" spans="1:254" x14ac:dyDescent="0.2">
      <c r="A26" s="192"/>
      <c r="B26" s="228" t="s">
        <v>111</v>
      </c>
      <c r="C26" s="229"/>
      <c r="D26" s="230"/>
      <c r="E26" s="208">
        <f>E21+E22+E23+E24+E25</f>
        <v>90073.162500000006</v>
      </c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13">
        <f>Y21+Y22+Y23+Y24</f>
        <v>13805.087715000018</v>
      </c>
    </row>
    <row r="27" spans="1:254" ht="13.5" thickBot="1" x14ac:dyDescent="0.25">
      <c r="A27" s="231"/>
      <c r="B27" s="232" t="s">
        <v>112</v>
      </c>
      <c r="C27" s="233"/>
      <c r="D27" s="234"/>
      <c r="E27" s="235">
        <f>E19+E26</f>
        <v>1508548.1625000001</v>
      </c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6">
        <f>Y19+Y26</f>
        <v>2492983.0777150001</v>
      </c>
    </row>
    <row r="28" spans="1:254" ht="13.5" x14ac:dyDescent="0.2">
      <c r="A28" s="186" t="s">
        <v>105</v>
      </c>
      <c r="B28" s="237" t="s">
        <v>113</v>
      </c>
      <c r="C28" s="238"/>
      <c r="D28" s="239"/>
      <c r="E28" s="240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1"/>
      <c r="Y28" s="242">
        <f>Y27*D47</f>
        <v>37394.746165725002</v>
      </c>
    </row>
    <row r="29" spans="1:254" ht="13.5" thickBot="1" x14ac:dyDescent="0.25">
      <c r="A29" s="243"/>
      <c r="B29" s="244" t="s">
        <v>114</v>
      </c>
      <c r="C29" s="245"/>
      <c r="D29" s="246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8"/>
      <c r="Y29" s="249">
        <f>Y27+Y28</f>
        <v>2530377.8238807251</v>
      </c>
    </row>
    <row r="30" spans="1:254" x14ac:dyDescent="0.2">
      <c r="A30" s="250"/>
      <c r="B30" s="251" t="s">
        <v>115</v>
      </c>
      <c r="C30" s="252"/>
      <c r="D30" s="252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4">
        <f>Y29</f>
        <v>2530377.8238807251</v>
      </c>
    </row>
    <row r="31" spans="1:254" x14ac:dyDescent="0.2">
      <c r="A31" s="255"/>
      <c r="B31" s="256" t="s">
        <v>116</v>
      </c>
      <c r="C31" s="257"/>
      <c r="D31" s="257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  <c r="Q31" s="258"/>
      <c r="R31" s="259"/>
      <c r="S31" s="259"/>
      <c r="T31" s="259"/>
      <c r="U31" s="259"/>
      <c r="V31" s="259"/>
      <c r="W31" s="259"/>
      <c r="X31" s="259"/>
      <c r="Y31" s="260">
        <f>Y30*0.18</f>
        <v>455468.00829853048</v>
      </c>
    </row>
    <row r="32" spans="1:254" ht="13.5" thickBot="1" x14ac:dyDescent="0.25">
      <c r="A32" s="261"/>
      <c r="B32" s="262" t="s">
        <v>117</v>
      </c>
      <c r="C32" s="263"/>
      <c r="D32" s="263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5">
        <f>Y30+Y31</f>
        <v>2985845.8321792558</v>
      </c>
    </row>
    <row r="33" spans="1:26" x14ac:dyDescent="0.2">
      <c r="A33" s="266"/>
      <c r="B33" s="267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9"/>
      <c r="U33" s="269"/>
      <c r="V33" s="269"/>
      <c r="W33" s="269"/>
      <c r="X33" s="269"/>
      <c r="Y33" s="269"/>
      <c r="Z33" s="269"/>
    </row>
    <row r="34" spans="1:26" s="272" customFormat="1" x14ac:dyDescent="0.2">
      <c r="A34" s="270"/>
      <c r="B34" s="347"/>
      <c r="C34" s="348"/>
      <c r="D34" s="351" t="s">
        <v>118</v>
      </c>
      <c r="E34" s="353" t="s">
        <v>119</v>
      </c>
      <c r="F34" s="354"/>
      <c r="G34" s="354"/>
      <c r="H34" s="271"/>
      <c r="I34" s="271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</row>
    <row r="35" spans="1:26" s="272" customFormat="1" x14ac:dyDescent="0.2">
      <c r="A35" s="270"/>
      <c r="B35" s="349"/>
      <c r="C35" s="350"/>
      <c r="D35" s="352"/>
      <c r="E35" s="273">
        <v>2015</v>
      </c>
      <c r="F35" s="273">
        <v>2016</v>
      </c>
      <c r="G35" s="274">
        <v>2017</v>
      </c>
      <c r="H35" s="275"/>
      <c r="I35" s="275"/>
      <c r="J35" s="27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</row>
    <row r="36" spans="1:26" s="272" customFormat="1" ht="36" customHeight="1" x14ac:dyDescent="0.2">
      <c r="A36" s="270"/>
      <c r="B36" s="356" t="s">
        <v>120</v>
      </c>
      <c r="C36" s="357"/>
      <c r="D36" s="276"/>
      <c r="E36" s="277"/>
      <c r="F36" s="277"/>
      <c r="G36" s="277"/>
      <c r="H36" s="278"/>
      <c r="I36" s="278"/>
      <c r="J36" s="278"/>
      <c r="K36" s="279"/>
      <c r="L36" s="278"/>
      <c r="M36" s="280"/>
      <c r="N36" s="280"/>
      <c r="O36" s="281"/>
      <c r="P36" s="280"/>
      <c r="Q36" s="280"/>
      <c r="S36" s="282"/>
      <c r="U36" s="282"/>
      <c r="X36" s="283"/>
    </row>
    <row r="37" spans="1:26" s="272" customFormat="1" ht="13.5" x14ac:dyDescent="0.25">
      <c r="A37" s="284"/>
      <c r="B37" s="285"/>
      <c r="C37" s="286"/>
      <c r="D37" s="286"/>
      <c r="E37" s="286"/>
      <c r="F37" s="284"/>
      <c r="G37" s="284"/>
      <c r="H37" s="287"/>
      <c r="I37" s="287"/>
      <c r="J37" s="287"/>
      <c r="K37" s="287"/>
      <c r="L37" s="287"/>
      <c r="M37" s="288"/>
      <c r="N37" s="288"/>
      <c r="O37" s="288"/>
      <c r="P37" s="288"/>
      <c r="Q37" s="289"/>
      <c r="R37" s="290"/>
      <c r="S37" s="281"/>
      <c r="T37" s="290"/>
      <c r="U37" s="281"/>
      <c r="V37" s="291"/>
    </row>
    <row r="38" spans="1:26" s="272" customFormat="1" ht="13.5" x14ac:dyDescent="0.25">
      <c r="A38" s="292" t="s">
        <v>121</v>
      </c>
      <c r="B38" s="292"/>
      <c r="C38" s="292"/>
      <c r="D38" s="292"/>
      <c r="E38" s="292"/>
      <c r="F38" s="284"/>
      <c r="G38" s="284"/>
      <c r="H38" s="287"/>
      <c r="I38" s="287"/>
      <c r="J38" s="287"/>
      <c r="K38" s="287"/>
      <c r="L38" s="287"/>
      <c r="M38" s="288"/>
      <c r="N38" s="288"/>
      <c r="O38" s="288"/>
      <c r="P38" s="288"/>
      <c r="Q38" s="289"/>
      <c r="R38" s="290"/>
      <c r="S38" s="293"/>
      <c r="T38" s="290"/>
      <c r="U38" s="281"/>
      <c r="V38" s="291"/>
    </row>
    <row r="39" spans="1:26" ht="13.5" thickBot="1" x14ac:dyDescent="0.25">
      <c r="A39" s="292"/>
      <c r="B39" s="292"/>
      <c r="C39" s="292"/>
      <c r="D39" s="292"/>
      <c r="E39" s="292"/>
      <c r="F39" s="292"/>
      <c r="G39" s="294"/>
      <c r="H39" s="266"/>
      <c r="I39" s="266"/>
      <c r="J39" s="295"/>
      <c r="K39" s="266"/>
      <c r="L39" s="266"/>
      <c r="M39" s="266"/>
      <c r="N39" s="266"/>
      <c r="O39" s="266"/>
      <c r="P39" s="266"/>
      <c r="Q39" s="266"/>
      <c r="R39" s="266"/>
      <c r="S39" s="266"/>
      <c r="T39" s="296"/>
      <c r="U39" s="296"/>
      <c r="V39" s="296"/>
      <c r="W39" s="296"/>
      <c r="X39" s="296"/>
      <c r="Y39" s="297"/>
      <c r="Z39" s="298"/>
    </row>
    <row r="40" spans="1:26" ht="13.5" thickBot="1" x14ac:dyDescent="0.25">
      <c r="A40" s="299" t="s">
        <v>122</v>
      </c>
      <c r="B40" s="300" t="s">
        <v>123</v>
      </c>
      <c r="C40" s="301" t="s">
        <v>124</v>
      </c>
      <c r="D40" s="302" t="s">
        <v>125</v>
      </c>
      <c r="E40" s="303"/>
      <c r="F40" s="303"/>
      <c r="G40" s="303"/>
      <c r="I40" s="304"/>
      <c r="J40" s="304"/>
      <c r="K40" s="304"/>
      <c r="L40" s="304"/>
      <c r="M40" s="296"/>
      <c r="N40" s="296"/>
      <c r="O40" s="296"/>
      <c r="P40" s="296"/>
    </row>
    <row r="41" spans="1:26" ht="15.75" x14ac:dyDescent="0.25">
      <c r="A41" s="305"/>
      <c r="B41" s="306" t="s">
        <v>126</v>
      </c>
      <c r="C41" s="307" t="s">
        <v>127</v>
      </c>
      <c r="D41" s="308">
        <f>R17/S17</f>
        <v>0</v>
      </c>
      <c r="E41" s="303"/>
      <c r="F41" s="303"/>
      <c r="G41" s="303"/>
      <c r="I41" s="304"/>
      <c r="J41" s="304"/>
      <c r="K41" s="304"/>
      <c r="L41" s="304"/>
      <c r="M41" s="296"/>
      <c r="N41" s="296"/>
      <c r="O41" s="296"/>
      <c r="P41" s="296"/>
      <c r="R41" s="309"/>
      <c r="S41" s="168"/>
    </row>
    <row r="42" spans="1:26" ht="15.75" x14ac:dyDescent="0.25">
      <c r="A42" s="310">
        <v>1</v>
      </c>
      <c r="B42" s="311" t="s">
        <v>128</v>
      </c>
      <c r="C42" s="312"/>
      <c r="D42" s="313"/>
      <c r="E42" s="314"/>
      <c r="F42" s="314"/>
      <c r="G42" s="314"/>
      <c r="I42" s="314"/>
      <c r="J42" s="314"/>
      <c r="K42" s="314"/>
      <c r="L42" s="314"/>
      <c r="M42" s="296"/>
      <c r="N42" s="296"/>
      <c r="O42" s="296"/>
      <c r="P42" s="296"/>
      <c r="R42" s="309"/>
      <c r="S42" s="309"/>
    </row>
    <row r="43" spans="1:26" ht="25.5" x14ac:dyDescent="0.25">
      <c r="A43" s="310">
        <v>2</v>
      </c>
      <c r="B43" s="315" t="s">
        <v>129</v>
      </c>
      <c r="C43" s="312"/>
      <c r="D43" s="313"/>
      <c r="E43" s="316"/>
      <c r="F43" s="317"/>
      <c r="G43" s="317"/>
      <c r="I43" s="318"/>
      <c r="J43" s="318"/>
      <c r="K43" s="318"/>
      <c r="L43" s="318"/>
      <c r="M43" s="296"/>
      <c r="N43" s="296"/>
      <c r="O43" s="296"/>
      <c r="P43" s="296"/>
      <c r="R43" s="309"/>
      <c r="S43" s="309"/>
    </row>
    <row r="44" spans="1:26" x14ac:dyDescent="0.2">
      <c r="A44" s="310">
        <v>3</v>
      </c>
      <c r="B44" s="311" t="s">
        <v>130</v>
      </c>
      <c r="C44" s="312" t="s">
        <v>131</v>
      </c>
      <c r="D44" s="319">
        <v>3.5000000000000003E-2</v>
      </c>
      <c r="E44" s="320"/>
      <c r="F44" s="320"/>
      <c r="G44" s="320"/>
      <c r="H44" s="296"/>
      <c r="I44" s="296"/>
      <c r="J44" s="296"/>
      <c r="K44" s="296"/>
      <c r="L44" s="296"/>
      <c r="M44" s="296"/>
      <c r="N44" s="296"/>
      <c r="O44" s="296"/>
      <c r="P44" s="296"/>
      <c r="Q44" s="296"/>
    </row>
    <row r="45" spans="1:26" x14ac:dyDescent="0.2">
      <c r="A45" s="310">
        <v>4</v>
      </c>
      <c r="B45" s="321" t="s">
        <v>132</v>
      </c>
      <c r="C45" s="312" t="s">
        <v>131</v>
      </c>
      <c r="D45" s="322">
        <v>6.3500000000000001E-2</v>
      </c>
      <c r="E45" s="323"/>
      <c r="F45" s="323"/>
      <c r="G45" s="323"/>
    </row>
    <row r="46" spans="1:26" ht="38.25" x14ac:dyDescent="0.2">
      <c r="A46" s="310">
        <v>5</v>
      </c>
      <c r="B46" s="324" t="s">
        <v>133</v>
      </c>
      <c r="C46" s="312" t="s">
        <v>131</v>
      </c>
      <c r="D46" s="319">
        <v>1.4999999999999999E-2</v>
      </c>
      <c r="E46" s="323"/>
      <c r="F46" s="323"/>
      <c r="G46" s="323"/>
    </row>
    <row r="47" spans="1:26" x14ac:dyDescent="0.2">
      <c r="A47" s="310">
        <v>6</v>
      </c>
      <c r="B47" s="321" t="s">
        <v>134</v>
      </c>
      <c r="C47" s="312" t="s">
        <v>131</v>
      </c>
      <c r="D47" s="319">
        <v>1.4999999999999999E-2</v>
      </c>
      <c r="E47" s="323"/>
      <c r="F47" s="323"/>
      <c r="G47" s="323"/>
    </row>
    <row r="48" spans="1:26" x14ac:dyDescent="0.2">
      <c r="A48" s="310">
        <v>7</v>
      </c>
      <c r="B48" s="311" t="s">
        <v>135</v>
      </c>
      <c r="C48" s="312" t="s">
        <v>131</v>
      </c>
      <c r="D48" s="325">
        <f>K17*0.85/(G17+J17)</f>
        <v>0.7666605234058238</v>
      </c>
      <c r="E48" s="320"/>
      <c r="F48" s="326"/>
      <c r="G48" s="326"/>
      <c r="I48" s="296"/>
      <c r="J48" s="296"/>
      <c r="K48" s="296"/>
      <c r="L48" s="296"/>
      <c r="M48" s="296"/>
      <c r="N48" s="296"/>
      <c r="O48" s="296"/>
      <c r="P48" s="296"/>
    </row>
    <row r="49" spans="1:22" x14ac:dyDescent="0.2">
      <c r="A49" s="310">
        <v>8</v>
      </c>
      <c r="B49" s="311" t="s">
        <v>136</v>
      </c>
      <c r="C49" s="312" t="s">
        <v>131</v>
      </c>
      <c r="D49" s="325">
        <f>IF(L17*0.8/(G17+J17)&gt;=0.5,0.5,L17*0.8/(G17+J17))</f>
        <v>0.41452504666896545</v>
      </c>
      <c r="E49" s="320"/>
      <c r="F49" s="326"/>
      <c r="G49" s="327"/>
      <c r="I49" s="296"/>
      <c r="J49" s="296"/>
      <c r="K49" s="296"/>
      <c r="L49" s="296"/>
      <c r="M49" s="296"/>
      <c r="N49" s="296"/>
      <c r="O49" s="296"/>
      <c r="P49" s="296"/>
    </row>
    <row r="50" spans="1:22" ht="13.5" thickBot="1" x14ac:dyDescent="0.25">
      <c r="A50" s="328">
        <v>9</v>
      </c>
      <c r="B50" s="329" t="s">
        <v>137</v>
      </c>
      <c r="C50" s="330" t="s">
        <v>138</v>
      </c>
      <c r="D50" s="331"/>
      <c r="E50" s="323"/>
      <c r="F50" s="323"/>
      <c r="G50" s="323"/>
    </row>
    <row r="51" spans="1:22" ht="15.75" x14ac:dyDescent="0.25">
      <c r="A51" s="323"/>
      <c r="B51" s="332"/>
      <c r="C51" s="333"/>
      <c r="D51" s="333"/>
      <c r="E51" s="334"/>
      <c r="F51" s="333"/>
      <c r="G51" s="333"/>
      <c r="H51" s="335"/>
    </row>
    <row r="52" spans="1:22" x14ac:dyDescent="0.2">
      <c r="B52" s="336"/>
      <c r="D52" s="337"/>
    </row>
    <row r="53" spans="1:22" x14ac:dyDescent="0.2">
      <c r="B53" s="37" t="s">
        <v>2</v>
      </c>
      <c r="D53" s="37" t="s">
        <v>3</v>
      </c>
      <c r="F53" s="341" t="s">
        <v>4</v>
      </c>
      <c r="G53" s="341"/>
    </row>
    <row r="54" spans="1:22" x14ac:dyDescent="0.2">
      <c r="G54" s="342" t="s">
        <v>5</v>
      </c>
      <c r="H54" s="342"/>
    </row>
    <row r="56" spans="1:22" x14ac:dyDescent="0.2">
      <c r="V56" s="338"/>
    </row>
    <row r="57" spans="1:22" x14ac:dyDescent="0.2">
      <c r="U57" s="168"/>
      <c r="V57" s="339"/>
    </row>
    <row r="59" spans="1:22" x14ac:dyDescent="0.2">
      <c r="B59" s="336"/>
      <c r="C59" s="336"/>
      <c r="D59" s="336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3:G53"/>
    <mergeCell ref="G54:H54"/>
    <mergeCell ref="V11:V12"/>
    <mergeCell ref="W11:W12"/>
    <mergeCell ref="B34:C35"/>
    <mergeCell ref="D34:D35"/>
    <mergeCell ref="E34:G34"/>
    <mergeCell ref="K34:W35"/>
    <mergeCell ref="B36:C36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H1" sqref="H1:J1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x14ac:dyDescent="0.2">
      <c r="A1" s="39" t="s">
        <v>38</v>
      </c>
      <c r="B1" s="39"/>
      <c r="C1" s="39"/>
      <c r="D1" s="39"/>
      <c r="E1" s="39"/>
      <c r="H1" s="386" t="s">
        <v>143</v>
      </c>
      <c r="I1" s="387"/>
      <c r="J1" s="387"/>
    </row>
    <row r="2" spans="1:16" s="3" customFormat="1" x14ac:dyDescent="0.2">
      <c r="A2" s="2" t="s">
        <v>6</v>
      </c>
    </row>
    <row r="3" spans="1:16" x14ac:dyDescent="0.2">
      <c r="A3" s="396" t="s">
        <v>39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6" ht="15" customHeight="1" x14ac:dyDescent="0.2">
      <c r="A4" s="397" t="s">
        <v>0</v>
      </c>
      <c r="B4" s="397"/>
      <c r="C4" s="397"/>
      <c r="D4" s="397"/>
      <c r="E4" s="397"/>
      <c r="F4" s="397"/>
      <c r="G4" s="397"/>
      <c r="H4" s="397"/>
      <c r="I4" s="397"/>
      <c r="J4" s="397"/>
      <c r="K4" s="4"/>
      <c r="L4" s="4"/>
      <c r="M4" s="4"/>
      <c r="N4" s="42"/>
      <c r="O4" s="42"/>
      <c r="P4" s="42"/>
    </row>
    <row r="5" spans="1:16" ht="15" customHeight="1" thickBot="1" x14ac:dyDescent="0.25">
      <c r="A5" s="397" t="s">
        <v>7</v>
      </c>
      <c r="B5" s="397"/>
      <c r="C5" s="397"/>
      <c r="D5" s="397"/>
      <c r="E5" s="397"/>
      <c r="F5" s="397"/>
      <c r="G5" s="397"/>
      <c r="H5" s="397"/>
      <c r="I5" s="397"/>
      <c r="J5" s="397"/>
      <c r="K5" s="4"/>
      <c r="L5" s="4"/>
      <c r="M5" s="4"/>
    </row>
    <row r="6" spans="1:16" ht="20.25" customHeight="1" x14ac:dyDescent="0.2">
      <c r="A6" s="391" t="s">
        <v>40</v>
      </c>
      <c r="B6" s="391" t="s">
        <v>41</v>
      </c>
      <c r="C6" s="391" t="s">
        <v>42</v>
      </c>
      <c r="D6" s="391" t="s">
        <v>43</v>
      </c>
      <c r="E6" s="391" t="s">
        <v>44</v>
      </c>
      <c r="F6" s="391" t="s">
        <v>45</v>
      </c>
      <c r="G6" s="389" t="s">
        <v>46</v>
      </c>
      <c r="H6" s="391" t="s">
        <v>47</v>
      </c>
      <c r="I6" s="391" t="s">
        <v>14</v>
      </c>
      <c r="J6" s="391" t="s">
        <v>48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0"/>
      <c r="H7" s="392"/>
      <c r="I7" s="392"/>
      <c r="J7" s="392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93" t="s">
        <v>49</v>
      </c>
      <c r="B12" s="394"/>
      <c r="C12" s="394"/>
      <c r="D12" s="394"/>
      <c r="E12" s="394"/>
      <c r="F12" s="394"/>
      <c r="G12" s="394"/>
      <c r="H12" s="394"/>
      <c r="I12" s="395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41" t="s">
        <v>3</v>
      </c>
      <c r="D15" s="341"/>
      <c r="E15" s="1"/>
      <c r="F15" s="341" t="s">
        <v>4</v>
      </c>
      <c r="G15" s="341"/>
      <c r="H15" s="341"/>
    </row>
    <row r="16" spans="1:16" x14ac:dyDescent="0.2">
      <c r="A16" s="1"/>
      <c r="B16" s="1"/>
      <c r="C16" s="1"/>
      <c r="D16" s="1"/>
      <c r="E16" s="1"/>
      <c r="F16" s="388" t="s">
        <v>5</v>
      </c>
      <c r="G16" s="388"/>
      <c r="H16" s="388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E6:E7"/>
    <mergeCell ref="F6:F7"/>
    <mergeCell ref="H1:J1"/>
    <mergeCell ref="C15:D15"/>
    <mergeCell ref="F15:H15"/>
    <mergeCell ref="F16:H16"/>
    <mergeCell ref="G6:G7"/>
    <mergeCell ref="H6:H7"/>
    <mergeCell ref="I6:I7"/>
    <mergeCell ref="J6:J7"/>
    <mergeCell ref="A12:I12"/>
    <mergeCell ref="A3:J3"/>
    <mergeCell ref="A4:J4"/>
    <mergeCell ref="A5:J5"/>
    <mergeCell ref="A6:A7"/>
    <mergeCell ref="B6:B7"/>
    <mergeCell ref="C6:C7"/>
    <mergeCell ref="D6:D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0" sqref="B30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6" t="s">
        <v>144</v>
      </c>
      <c r="L1" s="406"/>
      <c r="M1" s="406"/>
    </row>
    <row r="2" spans="1:14" s="3" customFormat="1" x14ac:dyDescent="0.2">
      <c r="A2" s="2" t="s">
        <v>6</v>
      </c>
    </row>
    <row r="5" spans="1:14" x14ac:dyDescent="0.2">
      <c r="A5" s="407" t="s">
        <v>10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</row>
    <row r="6" spans="1:14" x14ac:dyDescent="0.2">
      <c r="A6" s="397" t="s">
        <v>0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4"/>
    </row>
    <row r="7" spans="1:14" ht="13.5" thickBot="1" x14ac:dyDescent="0.25">
      <c r="A7" s="397" t="s">
        <v>7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4"/>
    </row>
    <row r="8" spans="1:14" ht="25.5" customHeight="1" x14ac:dyDescent="0.2">
      <c r="A8" s="408" t="s">
        <v>8</v>
      </c>
      <c r="B8" s="402" t="s">
        <v>11</v>
      </c>
      <c r="C8" s="410" t="s">
        <v>12</v>
      </c>
      <c r="D8" s="410" t="s">
        <v>13</v>
      </c>
      <c r="E8" s="402" t="s">
        <v>14</v>
      </c>
      <c r="F8" s="402" t="s">
        <v>15</v>
      </c>
      <c r="G8" s="402" t="s">
        <v>16</v>
      </c>
      <c r="H8" s="402" t="s">
        <v>17</v>
      </c>
      <c r="I8" s="402"/>
      <c r="J8" s="402"/>
      <c r="K8" s="402" t="s">
        <v>18</v>
      </c>
      <c r="L8" s="402"/>
      <c r="M8" s="404" t="s">
        <v>19</v>
      </c>
    </row>
    <row r="9" spans="1:14" s="64" customFormat="1" ht="42" customHeight="1" x14ac:dyDescent="0.25">
      <c r="A9" s="409"/>
      <c r="B9" s="403"/>
      <c r="C9" s="411"/>
      <c r="D9" s="411"/>
      <c r="E9" s="403"/>
      <c r="F9" s="403"/>
      <c r="G9" s="403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405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8"/>
      <c r="K21" s="399"/>
      <c r="M21" s="36"/>
    </row>
    <row r="22" spans="1:18" s="1" customFormat="1" x14ac:dyDescent="0.2">
      <c r="B22" s="37" t="s">
        <v>2</v>
      </c>
      <c r="D22" s="341" t="s">
        <v>3</v>
      </c>
      <c r="E22" s="341"/>
      <c r="G22" s="341" t="s">
        <v>4</v>
      </c>
      <c r="H22" s="341"/>
      <c r="I22" s="341"/>
    </row>
    <row r="23" spans="1:18" s="1" customFormat="1" x14ac:dyDescent="0.2">
      <c r="G23" s="388" t="s">
        <v>5</v>
      </c>
      <c r="H23" s="388"/>
      <c r="I23" s="388"/>
    </row>
    <row r="24" spans="1:18" s="1" customFormat="1" x14ac:dyDescent="0.2"/>
    <row r="25" spans="1:18" x14ac:dyDescent="0.2">
      <c r="J25" s="398"/>
      <c r="K25" s="399"/>
      <c r="M25" s="36"/>
    </row>
    <row r="26" spans="1:18" x14ac:dyDescent="0.2">
      <c r="K26" s="38"/>
      <c r="M26" s="36"/>
    </row>
    <row r="27" spans="1:18" x14ac:dyDescent="0.2">
      <c r="K27" s="400"/>
    </row>
    <row r="28" spans="1:18" x14ac:dyDescent="0.2">
      <c r="K28" s="401"/>
    </row>
    <row r="29" spans="1:18" x14ac:dyDescent="0.2">
      <c r="K29" s="401"/>
    </row>
    <row r="30" spans="1:18" x14ac:dyDescent="0.2">
      <c r="K30" s="401"/>
    </row>
    <row r="31" spans="1:18" x14ac:dyDescent="0.2">
      <c r="K31" s="401"/>
    </row>
    <row r="32" spans="1:18" x14ac:dyDescent="0.2">
      <c r="K32" s="401"/>
    </row>
    <row r="33" spans="11:11" x14ac:dyDescent="0.2">
      <c r="K33" s="401"/>
    </row>
    <row r="34" spans="11:11" x14ac:dyDescent="0.2">
      <c r="K34" s="401"/>
    </row>
    <row r="35" spans="11:11" x14ac:dyDescent="0.2">
      <c r="K35" s="40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G41" sqref="G41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145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2"/>
      <c r="B4" s="412"/>
      <c r="C4" s="412"/>
      <c r="D4" s="412"/>
      <c r="E4" s="412"/>
      <c r="F4" s="412"/>
      <c r="G4" s="412"/>
      <c r="H4" s="412"/>
      <c r="I4" s="101"/>
      <c r="J4" s="101"/>
      <c r="K4" s="101"/>
      <c r="L4" s="101"/>
    </row>
    <row r="5" spans="1:14" s="3" customFormat="1" x14ac:dyDescent="0.2">
      <c r="A5" s="412" t="s">
        <v>51</v>
      </c>
      <c r="B5" s="412"/>
      <c r="C5" s="412"/>
      <c r="D5" s="412"/>
      <c r="E5" s="412"/>
      <c r="F5" s="412"/>
      <c r="G5" s="412"/>
      <c r="H5" s="412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3" t="s">
        <v>8</v>
      </c>
      <c r="B9" s="415" t="s">
        <v>52</v>
      </c>
      <c r="C9" s="417" t="s">
        <v>53</v>
      </c>
      <c r="D9" s="418" t="s">
        <v>54</v>
      </c>
      <c r="E9" s="418" t="s">
        <v>55</v>
      </c>
      <c r="F9" s="418" t="s">
        <v>56</v>
      </c>
      <c r="G9" s="420" t="s">
        <v>57</v>
      </c>
      <c r="H9" s="422" t="s">
        <v>58</v>
      </c>
    </row>
    <row r="10" spans="1:14" s="3" customFormat="1" ht="13.5" thickBot="1" x14ac:dyDescent="0.25">
      <c r="A10" s="414"/>
      <c r="B10" s="416"/>
      <c r="C10" s="416"/>
      <c r="D10" s="419"/>
      <c r="E10" s="419"/>
      <c r="F10" s="419"/>
      <c r="G10" s="421"/>
      <c r="H10" s="423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4" t="s">
        <v>59</v>
      </c>
      <c r="B12" s="425"/>
      <c r="C12" s="425"/>
      <c r="D12" s="425"/>
      <c r="E12" s="425"/>
      <c r="F12" s="425"/>
      <c r="G12" s="426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4" t="s">
        <v>63</v>
      </c>
      <c r="B17" s="425"/>
      <c r="C17" s="425"/>
      <c r="D17" s="425"/>
      <c r="E17" s="425"/>
      <c r="F17" s="425"/>
      <c r="G17" s="426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7" t="s">
        <v>2</v>
      </c>
      <c r="B25" s="427"/>
      <c r="C25" s="428" t="s">
        <v>3</v>
      </c>
      <c r="D25" s="428"/>
      <c r="E25" s="1"/>
      <c r="F25" s="429" t="s">
        <v>4</v>
      </c>
      <c r="G25" s="429"/>
      <c r="H25" s="429"/>
    </row>
    <row r="26" spans="1:8" s="124" customFormat="1" x14ac:dyDescent="0.2">
      <c r="A26" s="1"/>
      <c r="B26" s="1"/>
      <c r="C26" s="1"/>
      <c r="D26" s="1"/>
      <c r="E26" s="1"/>
      <c r="F26" s="388" t="s">
        <v>5</v>
      </c>
      <c r="G26" s="388"/>
      <c r="H26" s="388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8.3  ВЛ-1 к.93</vt:lpstr>
      <vt:lpstr>Приложение 1 к форме 8.3</vt:lpstr>
      <vt:lpstr>приложение 2 к форме 8.3</vt:lpstr>
      <vt:lpstr>приложение 3 к форме 8.3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2015-08-17T05:02:50Z</dcterms:modified>
</cp:coreProperties>
</file>