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. 1 к ф. 8.1" sheetId="34" r:id="rId2"/>
    <sheet name="прил. №2 к ф.8" sheetId="36" r:id="rId3"/>
    <sheet name="Пр. 3 к ф. 8.1" sheetId="37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 localSheetId="3">#REF!</definedName>
    <definedName name="_4Excel_BuiltIn_Print_Titles_3_1">#REF!</definedName>
    <definedName name="_xlnm._FilterDatabase" localSheetId="3" hidden="1">'Пр. 3 к ф. 8.1'!$A$9:$J$132</definedName>
    <definedName name="DATE_1">#N/A</definedName>
    <definedName name="deviation1" localSheetId="1">#REF!</definedName>
    <definedName name="deviation1" localSheetId="3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3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 localSheetId="3">#REF!</definedName>
    <definedName name="Excel_BuiltIn_Print_Area_6">#REF!</definedName>
    <definedName name="Excel_BuiltIn_Print_Titles_2" localSheetId="3">#REF!</definedName>
    <definedName name="Excel_BuiltIn_Print_Titles_2">#REF!</definedName>
    <definedName name="Excel_BuiltIn_Print_Titles_3" localSheetId="3">#REF!</definedName>
    <definedName name="Excel_BuiltIn_Print_Titles_3">#REF!</definedName>
    <definedName name="блок" localSheetId="1">#REF!</definedName>
    <definedName name="блок" localSheetId="3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3">#REF!</definedName>
    <definedName name="весмп" localSheetId="2">#REF!</definedName>
    <definedName name="весмп">#REF!</definedName>
    <definedName name="врем" localSheetId="1">#REF!</definedName>
    <definedName name="врем" localSheetId="3">#REF!</definedName>
    <definedName name="врем" localSheetId="2">#REF!</definedName>
    <definedName name="врем">#REF!</definedName>
    <definedName name="высл" localSheetId="1">#REF!</definedName>
    <definedName name="высл" localSheetId="3">#REF!</definedName>
    <definedName name="высл" localSheetId="2">#REF!</definedName>
    <definedName name="высл">#REF!</definedName>
    <definedName name="ггг" localSheetId="3">#REF!</definedName>
    <definedName name="ггг">#REF!</definedName>
    <definedName name="город" localSheetId="3">#REF!</definedName>
    <definedName name="город">#REF!</definedName>
    <definedName name="группа" localSheetId="1">#REF!</definedName>
    <definedName name="группа" localSheetId="3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 localSheetId="2">#REF!</definedName>
    <definedName name="Дата_создания_стройки">#REF!</definedName>
    <definedName name="дллл" localSheetId="3">#REF!</definedName>
    <definedName name="дллл">#REF!</definedName>
    <definedName name="дол" localSheetId="1">#REF!</definedName>
    <definedName name="дол" localSheetId="3">#REF!</definedName>
    <definedName name="дол" localSheetId="2">#REF!</definedName>
    <definedName name="дол">#REF!</definedName>
    <definedName name="допотп" localSheetId="1">#REF!</definedName>
    <definedName name="допотп" localSheetId="3">#REF!</definedName>
    <definedName name="допотп" localSheetId="2">#REF!</definedName>
    <definedName name="допотп">#REF!</definedName>
    <definedName name="ДЦ1" localSheetId="1">#REF!</definedName>
    <definedName name="ДЦ1" localSheetId="3">#REF!</definedName>
    <definedName name="ДЦ1" localSheetId="2">#REF!</definedName>
    <definedName name="ДЦ1">#REF!</definedName>
    <definedName name="ДЦ10" localSheetId="1">#REF!</definedName>
    <definedName name="ДЦ10" localSheetId="3">#REF!</definedName>
    <definedName name="ДЦ10" localSheetId="2">#REF!</definedName>
    <definedName name="ДЦ10">#REF!</definedName>
    <definedName name="ДЦ11" localSheetId="1">#REF!</definedName>
    <definedName name="ДЦ11" localSheetId="3">#REF!</definedName>
    <definedName name="ДЦ11" localSheetId="2">#REF!</definedName>
    <definedName name="ДЦ11">#REF!</definedName>
    <definedName name="ДЦ12" localSheetId="1">#REF!</definedName>
    <definedName name="ДЦ12" localSheetId="3">#REF!</definedName>
    <definedName name="ДЦ12" localSheetId="2">#REF!</definedName>
    <definedName name="ДЦ12">#REF!</definedName>
    <definedName name="ДЦ13" localSheetId="1">#REF!</definedName>
    <definedName name="ДЦ13" localSheetId="3">#REF!</definedName>
    <definedName name="ДЦ13" localSheetId="2">#REF!</definedName>
    <definedName name="ДЦ13">#REF!</definedName>
    <definedName name="ДЦ14" localSheetId="1">#REF!</definedName>
    <definedName name="ДЦ14" localSheetId="3">#REF!</definedName>
    <definedName name="ДЦ14" localSheetId="2">#REF!</definedName>
    <definedName name="ДЦ14">#REF!</definedName>
    <definedName name="ДЦ15" localSheetId="1">#REF!</definedName>
    <definedName name="ДЦ15" localSheetId="3">#REF!</definedName>
    <definedName name="ДЦ15" localSheetId="2">#REF!</definedName>
    <definedName name="ДЦ15">#REF!</definedName>
    <definedName name="ДЦ16" localSheetId="1">#REF!</definedName>
    <definedName name="ДЦ16" localSheetId="3">#REF!</definedName>
    <definedName name="ДЦ16" localSheetId="2">#REF!</definedName>
    <definedName name="ДЦ16">#REF!</definedName>
    <definedName name="ДЦ17" localSheetId="1">#REF!</definedName>
    <definedName name="ДЦ17" localSheetId="3">#REF!</definedName>
    <definedName name="ДЦ17" localSheetId="2">#REF!</definedName>
    <definedName name="ДЦ17">#REF!</definedName>
    <definedName name="ДЦ18" localSheetId="1">#REF!</definedName>
    <definedName name="ДЦ18" localSheetId="3">#REF!</definedName>
    <definedName name="ДЦ18" localSheetId="2">#REF!</definedName>
    <definedName name="ДЦ18">#REF!</definedName>
    <definedName name="ДЦ19" localSheetId="1">#REF!</definedName>
    <definedName name="ДЦ19" localSheetId="3">#REF!</definedName>
    <definedName name="ДЦ19" localSheetId="2">#REF!</definedName>
    <definedName name="ДЦ19">#REF!</definedName>
    <definedName name="ДЦ2" localSheetId="1">#REF!</definedName>
    <definedName name="ДЦ2" localSheetId="3">#REF!</definedName>
    <definedName name="ДЦ2" localSheetId="2">#REF!</definedName>
    <definedName name="ДЦ2">#REF!</definedName>
    <definedName name="ДЦ2_" localSheetId="1">#REF!</definedName>
    <definedName name="ДЦ2_" localSheetId="3">#REF!</definedName>
    <definedName name="ДЦ2_" localSheetId="2">#REF!</definedName>
    <definedName name="ДЦ2_">#REF!</definedName>
    <definedName name="ДЦ20" localSheetId="1">#REF!</definedName>
    <definedName name="ДЦ20" localSheetId="3">#REF!</definedName>
    <definedName name="ДЦ20" localSheetId="2">#REF!</definedName>
    <definedName name="ДЦ20">#REF!</definedName>
    <definedName name="ДЦ20_1" localSheetId="1">#REF!</definedName>
    <definedName name="ДЦ20_1" localSheetId="3">#REF!</definedName>
    <definedName name="ДЦ20_1" localSheetId="2">#REF!</definedName>
    <definedName name="ДЦ20_1">#REF!</definedName>
    <definedName name="ДЦ21" localSheetId="1">#REF!</definedName>
    <definedName name="ДЦ21" localSheetId="3">#REF!</definedName>
    <definedName name="ДЦ21" localSheetId="2">#REF!</definedName>
    <definedName name="ДЦ21">#REF!</definedName>
    <definedName name="ДЦ22" localSheetId="1">#REF!</definedName>
    <definedName name="ДЦ22" localSheetId="3">#REF!</definedName>
    <definedName name="ДЦ22" localSheetId="2">#REF!</definedName>
    <definedName name="ДЦ22">#REF!</definedName>
    <definedName name="ДЦ23" localSheetId="1">#REF!</definedName>
    <definedName name="ДЦ23" localSheetId="3">#REF!</definedName>
    <definedName name="ДЦ23" localSheetId="2">#REF!</definedName>
    <definedName name="ДЦ23">#REF!</definedName>
    <definedName name="ДЦ24" localSheetId="1">#REF!</definedName>
    <definedName name="ДЦ24" localSheetId="3">#REF!</definedName>
    <definedName name="ДЦ24" localSheetId="2">#REF!</definedName>
    <definedName name="ДЦ24">#REF!</definedName>
    <definedName name="ДЦ25" localSheetId="1">#REF!</definedName>
    <definedName name="ДЦ25" localSheetId="3">#REF!</definedName>
    <definedName name="ДЦ25" localSheetId="2">#REF!</definedName>
    <definedName name="ДЦ25">#REF!</definedName>
    <definedName name="ДЦ26" localSheetId="1">#REF!</definedName>
    <definedName name="ДЦ26" localSheetId="3">#REF!</definedName>
    <definedName name="ДЦ26" localSheetId="2">#REF!</definedName>
    <definedName name="ДЦ26">#REF!</definedName>
    <definedName name="ДЦ3" localSheetId="1">#REF!</definedName>
    <definedName name="ДЦ3" localSheetId="3">#REF!</definedName>
    <definedName name="ДЦ3" localSheetId="2">#REF!</definedName>
    <definedName name="ДЦ3">#REF!</definedName>
    <definedName name="ДЦ3_" localSheetId="1">#REF!</definedName>
    <definedName name="ДЦ3_" localSheetId="3">#REF!</definedName>
    <definedName name="ДЦ3_" localSheetId="2">#REF!</definedName>
    <definedName name="ДЦ3_">#REF!</definedName>
    <definedName name="ДЦ4" localSheetId="1">#REF!</definedName>
    <definedName name="ДЦ4" localSheetId="3">#REF!</definedName>
    <definedName name="ДЦ4" localSheetId="2">#REF!</definedName>
    <definedName name="ДЦ4">#REF!</definedName>
    <definedName name="ДЦ5" localSheetId="1">#REF!</definedName>
    <definedName name="ДЦ5" localSheetId="3">#REF!</definedName>
    <definedName name="ДЦ5" localSheetId="2">#REF!</definedName>
    <definedName name="ДЦ5">#REF!</definedName>
    <definedName name="ДЦ6" localSheetId="1">#REF!</definedName>
    <definedName name="ДЦ6" localSheetId="3">#REF!</definedName>
    <definedName name="ДЦ6" localSheetId="2">#REF!</definedName>
    <definedName name="ДЦ6">#REF!</definedName>
    <definedName name="ДЦ6_1" localSheetId="1">#REF!</definedName>
    <definedName name="ДЦ6_1" localSheetId="3">#REF!</definedName>
    <definedName name="ДЦ6_1" localSheetId="2">#REF!</definedName>
    <definedName name="ДЦ6_1">#REF!</definedName>
    <definedName name="ДЦ7" localSheetId="1">#REF!</definedName>
    <definedName name="ДЦ7" localSheetId="3">#REF!</definedName>
    <definedName name="ДЦ7" localSheetId="2">#REF!</definedName>
    <definedName name="ДЦ7">#REF!</definedName>
    <definedName name="ДЦ8" localSheetId="1">#REF!</definedName>
    <definedName name="ДЦ8" localSheetId="3">#REF!</definedName>
    <definedName name="ДЦ8" localSheetId="2">#REF!</definedName>
    <definedName name="ДЦ8">#REF!</definedName>
    <definedName name="ДЦ9" localSheetId="1">#REF!</definedName>
    <definedName name="ДЦ9" localSheetId="3">#REF!</definedName>
    <definedName name="ДЦ9" localSheetId="2">#REF!</definedName>
    <definedName name="ДЦ9">#REF!</definedName>
    <definedName name="емм" localSheetId="1">#REF!</definedName>
    <definedName name="емм" localSheetId="3">#REF!</definedName>
    <definedName name="емм" localSheetId="2">#REF!</definedName>
    <definedName name="емм">#REF!</definedName>
    <definedName name="_xlnm.Print_Titles">#N/A</definedName>
    <definedName name="Заказчик" localSheetId="1">#REF!</definedName>
    <definedName name="Заказчик" localSheetId="3">#REF!</definedName>
    <definedName name="Заказчик" localSheetId="2">#REF!</definedName>
    <definedName name="Заказчик">#REF!</definedName>
    <definedName name="зоя" localSheetId="3">#REF!</definedName>
    <definedName name="зоя">#REF!</definedName>
    <definedName name="зп" localSheetId="1">#REF!</definedName>
    <definedName name="зп" localSheetId="3">#REF!</definedName>
    <definedName name="зп" localSheetId="2">#REF!</definedName>
    <definedName name="зп">#REF!</definedName>
    <definedName name="зпмес" localSheetId="1">#REF!</definedName>
    <definedName name="зпмес" localSheetId="3">#REF!</definedName>
    <definedName name="зпмес" localSheetId="2">#REF!</definedName>
    <definedName name="зпмес">#REF!</definedName>
    <definedName name="зпо" localSheetId="1">#REF!</definedName>
    <definedName name="зпо" localSheetId="3">#REF!</definedName>
    <definedName name="зпо" localSheetId="2">#REF!</definedName>
    <definedName name="зпо">#REF!</definedName>
    <definedName name="зппр" localSheetId="1">#REF!</definedName>
    <definedName name="зппр" localSheetId="3">#REF!</definedName>
    <definedName name="зппр" localSheetId="2">#REF!</definedName>
    <definedName name="зппр">#REF!</definedName>
    <definedName name="зпч" localSheetId="1">#REF!</definedName>
    <definedName name="зпч" localSheetId="3">#REF!</definedName>
    <definedName name="зпч" localSheetId="2">#REF!</definedName>
    <definedName name="зпч">#REF!</definedName>
    <definedName name="зу" localSheetId="1">#REF!</definedName>
    <definedName name="зу" localSheetId="3">#REF!</definedName>
    <definedName name="зу" localSheetId="2">#REF!</definedName>
    <definedName name="зу">#REF!</definedName>
    <definedName name="и_н_п" localSheetId="1">#REF!</definedName>
    <definedName name="и_н_п" localSheetId="3">#REF!</definedName>
    <definedName name="и_н_п" localSheetId="2">#REF!</definedName>
    <definedName name="и_н_п">#REF!</definedName>
    <definedName name="изп" localSheetId="1">#REF!</definedName>
    <definedName name="изп" localSheetId="3">#REF!</definedName>
    <definedName name="изп" localSheetId="2">#REF!</definedName>
    <definedName name="изп">#REF!</definedName>
    <definedName name="имат" localSheetId="1">#REF!</definedName>
    <definedName name="имат" localSheetId="3">#REF!</definedName>
    <definedName name="имат" localSheetId="2">#REF!</definedName>
    <definedName name="имат">#REF!</definedName>
    <definedName name="иматзак" localSheetId="1">#REF!</definedName>
    <definedName name="иматзак" localSheetId="3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3">#REF!</definedName>
    <definedName name="иматпод" localSheetId="2">#REF!</definedName>
    <definedName name="иматпод">#REF!</definedName>
    <definedName name="имя" localSheetId="1">#REF!</definedName>
    <definedName name="имя" localSheetId="3">#REF!</definedName>
    <definedName name="имя" localSheetId="2">#REF!</definedName>
    <definedName name="имя">#REF!</definedName>
    <definedName name="Инвестор" localSheetId="1">#REF!</definedName>
    <definedName name="Инвестор" localSheetId="3">#REF!</definedName>
    <definedName name="Инвестор" localSheetId="2">#REF!</definedName>
    <definedName name="Инвестор">#REF!</definedName>
    <definedName name="инд1" localSheetId="1">#REF!</definedName>
    <definedName name="инд1" localSheetId="3">#REF!</definedName>
    <definedName name="инд1" localSheetId="2">#REF!</definedName>
    <definedName name="инд1">#REF!</definedName>
    <definedName name="инд11" localSheetId="1">#REF!</definedName>
    <definedName name="инд11" localSheetId="3">#REF!</definedName>
    <definedName name="инд11" localSheetId="2">#REF!</definedName>
    <definedName name="инд11">#REF!</definedName>
    <definedName name="инд12" localSheetId="1">#REF!</definedName>
    <definedName name="инд12" localSheetId="3">#REF!</definedName>
    <definedName name="инд12" localSheetId="2">#REF!</definedName>
    <definedName name="инд12">#REF!</definedName>
    <definedName name="инд13" localSheetId="1">#REF!</definedName>
    <definedName name="инд13" localSheetId="3">#REF!</definedName>
    <definedName name="инд13" localSheetId="2">#REF!</definedName>
    <definedName name="инд13">#REF!</definedName>
    <definedName name="инд3" localSheetId="1">#REF!</definedName>
    <definedName name="инд3" localSheetId="3">#REF!</definedName>
    <definedName name="инд3" localSheetId="2">#REF!</definedName>
    <definedName name="инд3">#REF!</definedName>
    <definedName name="инд4" localSheetId="1">#REF!</definedName>
    <definedName name="инд4" localSheetId="3">#REF!</definedName>
    <definedName name="инд4" localSheetId="2">#REF!</definedName>
    <definedName name="инд4">#REF!</definedName>
    <definedName name="инд5" localSheetId="1">#REF!</definedName>
    <definedName name="инд5" localSheetId="3">#REF!</definedName>
    <definedName name="инд5" localSheetId="2">#REF!</definedName>
    <definedName name="инд5">#REF!</definedName>
    <definedName name="инд6" localSheetId="1">#REF!</definedName>
    <definedName name="инд6" localSheetId="3">#REF!</definedName>
    <definedName name="инд6" localSheetId="2">#REF!</definedName>
    <definedName name="инд6">#REF!</definedName>
    <definedName name="инд7" localSheetId="1">#REF!</definedName>
    <definedName name="инд7" localSheetId="3">#REF!</definedName>
    <definedName name="инд7" localSheetId="2">#REF!</definedName>
    <definedName name="инд7">#REF!</definedName>
    <definedName name="инд8" localSheetId="1">#REF!</definedName>
    <definedName name="инд8" localSheetId="3">#REF!</definedName>
    <definedName name="инд8" localSheetId="2">#REF!</definedName>
    <definedName name="инд8">#REF!</definedName>
    <definedName name="инд9" localSheetId="1">#REF!</definedName>
    <definedName name="инд9" localSheetId="3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3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3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3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3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3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3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3">#REF!</definedName>
    <definedName name="иэмм" localSheetId="2">#REF!</definedName>
    <definedName name="иэмм">#REF!</definedName>
    <definedName name="к_ЗПМ" localSheetId="1">#REF!</definedName>
    <definedName name="к_ЗПМ" localSheetId="3">#REF!</definedName>
    <definedName name="к_ЗПМ" localSheetId="2">#REF!</definedName>
    <definedName name="к_ЗПМ">#REF!</definedName>
    <definedName name="к_МАТ" localSheetId="1">#REF!</definedName>
    <definedName name="к_МАТ" localSheetId="3">#REF!</definedName>
    <definedName name="к_МАТ" localSheetId="2">#REF!</definedName>
    <definedName name="к_МАТ">#REF!</definedName>
    <definedName name="к_ОЗП" localSheetId="1">#REF!</definedName>
    <definedName name="к_ОЗП" localSheetId="3">#REF!</definedName>
    <definedName name="к_ОЗП" localSheetId="2">#REF!</definedName>
    <definedName name="к_ОЗП">#REF!</definedName>
    <definedName name="к_ПЗ" localSheetId="1">#REF!</definedName>
    <definedName name="к_ПЗ" localSheetId="3">#REF!</definedName>
    <definedName name="к_ПЗ" localSheetId="2">#REF!</definedName>
    <definedName name="к_ПЗ">#REF!</definedName>
    <definedName name="к_ЭМ" localSheetId="1">#REF!</definedName>
    <definedName name="к_ЭМ" localSheetId="3">#REF!</definedName>
    <definedName name="к_ЭМ" localSheetId="2">#REF!</definedName>
    <definedName name="к_ЭМ">#REF!</definedName>
    <definedName name="кве" localSheetId="3">#REF!</definedName>
    <definedName name="кве">#REF!</definedName>
    <definedName name="кмм" localSheetId="1">#REF!</definedName>
    <definedName name="кмм" localSheetId="3">#REF!</definedName>
    <definedName name="кмм" localSheetId="2">#REF!</definedName>
    <definedName name="кмм">#REF!</definedName>
    <definedName name="кмо" localSheetId="1">#REF!</definedName>
    <definedName name="кмо" localSheetId="3">#REF!</definedName>
    <definedName name="кмо" localSheetId="2">#REF!</definedName>
    <definedName name="кмо">#REF!</definedName>
    <definedName name="кол" localSheetId="1">#REF!</definedName>
    <definedName name="кол" localSheetId="3">#REF!</definedName>
    <definedName name="кол" localSheetId="2">#REF!</definedName>
    <definedName name="кол">#REF!</definedName>
    <definedName name="лот1" localSheetId="1">#REF!</definedName>
    <definedName name="лот1" localSheetId="3">#REF!</definedName>
    <definedName name="лот1" localSheetId="2">#REF!</definedName>
    <definedName name="лот1">#REF!</definedName>
    <definedName name="м" localSheetId="1">#REF!</definedName>
    <definedName name="м" localSheetId="3">#REF!</definedName>
    <definedName name="м" localSheetId="2">#REF!</definedName>
    <definedName name="м">#REF!</definedName>
    <definedName name="м_лы_д_перевозки" localSheetId="3">#REF!</definedName>
    <definedName name="м_лы_д_перевозки" localSheetId="2">#REF!</definedName>
    <definedName name="м_лы_д_перевозки">#REF!</definedName>
    <definedName name="масмес" localSheetId="1">#REF!</definedName>
    <definedName name="масмес" localSheetId="3">#REF!</definedName>
    <definedName name="масмес" localSheetId="2">#REF!</definedName>
    <definedName name="масмес">#REF!</definedName>
    <definedName name="мат" localSheetId="1">#REF!</definedName>
    <definedName name="мат" localSheetId="3">#REF!</definedName>
    <definedName name="мат" localSheetId="2">#REF!</definedName>
    <definedName name="мат">#REF!</definedName>
    <definedName name="матз" localSheetId="1">#REF!</definedName>
    <definedName name="матз" localSheetId="3">#REF!</definedName>
    <definedName name="матз" localSheetId="2">#REF!</definedName>
    <definedName name="матз">#REF!</definedName>
    <definedName name="матпз" localSheetId="1">#REF!</definedName>
    <definedName name="матпз" localSheetId="3">#REF!</definedName>
    <definedName name="матпз" localSheetId="2">#REF!</definedName>
    <definedName name="матпз">#REF!</definedName>
    <definedName name="мех" localSheetId="1">#REF!</definedName>
    <definedName name="мех" localSheetId="3">#REF!</definedName>
    <definedName name="мех" localSheetId="2">#REF!</definedName>
    <definedName name="мех">#REF!</definedName>
    <definedName name="мз" localSheetId="1">#REF!</definedName>
    <definedName name="мз" localSheetId="3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3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3">#REF!</definedName>
    <definedName name="НДС" localSheetId="2">#REF!</definedName>
    <definedName name="НДС">#REF!</definedName>
    <definedName name="нет" localSheetId="1">#REF!</definedName>
    <definedName name="нет" localSheetId="3">#REF!</definedName>
    <definedName name="нет" localSheetId="2">#REF!</definedName>
    <definedName name="нет">#REF!</definedName>
    <definedName name="нзу" localSheetId="1">#REF!</definedName>
    <definedName name="нзу" localSheetId="3">#REF!</definedName>
    <definedName name="нзу" localSheetId="2">#REF!</definedName>
    <definedName name="нзу">#REF!</definedName>
    <definedName name="ннр" localSheetId="1">#REF!</definedName>
    <definedName name="ннр" localSheetId="3">#REF!</definedName>
    <definedName name="ннр" localSheetId="2">#REF!</definedName>
    <definedName name="ннр">#REF!</definedName>
    <definedName name="ннр0" localSheetId="1">#REF!</definedName>
    <definedName name="ннр0" localSheetId="3">#REF!</definedName>
    <definedName name="ннр0" localSheetId="2">#REF!</definedName>
    <definedName name="ннр0">#REF!</definedName>
    <definedName name="ннркс" localSheetId="1">#REF!</definedName>
    <definedName name="ннркс" localSheetId="3">#REF!</definedName>
    <definedName name="ннркс" localSheetId="2">#REF!</definedName>
    <definedName name="ннркс">#REF!</definedName>
    <definedName name="ннрс" localSheetId="1">#REF!</definedName>
    <definedName name="ннрс" localSheetId="3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3">#REF!</definedName>
    <definedName name="нр" localSheetId="2">#REF!</definedName>
    <definedName name="нр">#REF!</definedName>
    <definedName name="_xlnm.Print_Area" localSheetId="3">'Пр. 3 к ф. 8.1'!$A$1:$J$150</definedName>
    <definedName name="_xlnm.Print_Area" localSheetId="0">'Форма 8.1'!$A$1:$W$49</definedName>
    <definedName name="оборз" localSheetId="1">#REF!</definedName>
    <definedName name="оборз" localSheetId="3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3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3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3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3">#REF!</definedName>
    <definedName name="Основание" localSheetId="2">#REF!</definedName>
    <definedName name="Основание">#REF!</definedName>
    <definedName name="отп" localSheetId="1">#REF!</definedName>
    <definedName name="отп" localSheetId="3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3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3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3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3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3">#REF!</definedName>
    <definedName name="перо" localSheetId="2">#REF!</definedName>
    <definedName name="перо">#REF!</definedName>
    <definedName name="пЗуВр" localSheetId="1">#REF!</definedName>
    <definedName name="пЗуВр" localSheetId="3">#REF!</definedName>
    <definedName name="пЗуВр" localSheetId="2">#REF!</definedName>
    <definedName name="пЗуВр">#REF!</definedName>
    <definedName name="поток2" localSheetId="1">#REF!</definedName>
    <definedName name="поток2" localSheetId="3">#REF!</definedName>
    <definedName name="поток2" localSheetId="2">#REF!</definedName>
    <definedName name="поток2">#REF!</definedName>
    <definedName name="пПрВр" localSheetId="1">#REF!</definedName>
    <definedName name="пПрВр" localSheetId="3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3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3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3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3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3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3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3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3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3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3">#REF!</definedName>
    <definedName name="рк" localSheetId="2">#REF!</definedName>
    <definedName name="рк">#REF!</definedName>
    <definedName name="с" localSheetId="1">#REF!</definedName>
    <definedName name="с" localSheetId="3">#REF!</definedName>
    <definedName name="с" localSheetId="2">#REF!</definedName>
    <definedName name="с">#REF!</definedName>
    <definedName name="с21" localSheetId="1">#REF!</definedName>
    <definedName name="с21" localSheetId="3">#REF!</definedName>
    <definedName name="с21" localSheetId="2">#REF!</definedName>
    <definedName name="с21">#REF!</definedName>
    <definedName name="са" localSheetId="1">#REF!</definedName>
    <definedName name="са" localSheetId="3">#REF!</definedName>
    <definedName name="са" localSheetId="2">#REF!</definedName>
    <definedName name="са">#REF!</definedName>
    <definedName name="сева" localSheetId="3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3">#REF!</definedName>
    <definedName name="сн" localSheetId="2">#REF!</definedName>
    <definedName name="сн">#REF!</definedName>
    <definedName name="сн_рк" localSheetId="1">#REF!</definedName>
    <definedName name="сн_рк" localSheetId="3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3">#REF!</definedName>
    <definedName name="Составил" localSheetId="2">#REF!</definedName>
    <definedName name="Составил">#REF!</definedName>
    <definedName name="сп" localSheetId="1">#REF!</definedName>
    <definedName name="сп" localSheetId="3">#REF!</definedName>
    <definedName name="сп" localSheetId="2">#REF!</definedName>
    <definedName name="сп">#REF!</definedName>
    <definedName name="ссммрр" localSheetId="1">#REF!</definedName>
    <definedName name="ссммрр" localSheetId="3">#REF!</definedName>
    <definedName name="ссммрр" localSheetId="2">#REF!</definedName>
    <definedName name="ссммрр">#REF!</definedName>
    <definedName name="сто" localSheetId="1">#REF!</definedName>
    <definedName name="сто" localSheetId="3">#REF!</definedName>
    <definedName name="сто" localSheetId="2">#REF!</definedName>
    <definedName name="сто">#REF!</definedName>
    <definedName name="сто2" localSheetId="1">#REF!</definedName>
    <definedName name="сто2" localSheetId="3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3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3">#REF!</definedName>
    <definedName name="сут" localSheetId="2">#REF!</definedName>
    <definedName name="сут">#REF!</definedName>
    <definedName name="т11" localSheetId="1">#REF!</definedName>
    <definedName name="т11" localSheetId="3">#REF!</definedName>
    <definedName name="т11" localSheetId="2">#REF!</definedName>
    <definedName name="т11">#REF!</definedName>
    <definedName name="т12" localSheetId="1">#REF!</definedName>
    <definedName name="т12" localSheetId="3">#REF!</definedName>
    <definedName name="т12" localSheetId="2">#REF!</definedName>
    <definedName name="т12">#REF!</definedName>
    <definedName name="т13" localSheetId="1">#REF!</definedName>
    <definedName name="т13" localSheetId="3">#REF!</definedName>
    <definedName name="т13" localSheetId="2">#REF!</definedName>
    <definedName name="т13">#REF!</definedName>
    <definedName name="т14" localSheetId="1">#REF!</definedName>
    <definedName name="т14" localSheetId="3">#REF!</definedName>
    <definedName name="т14" localSheetId="2">#REF!</definedName>
    <definedName name="т14">#REF!</definedName>
    <definedName name="т15" localSheetId="1">#REF!</definedName>
    <definedName name="т15" localSheetId="3">#REF!</definedName>
    <definedName name="т15" localSheetId="2">#REF!</definedName>
    <definedName name="т15">#REF!</definedName>
    <definedName name="т16" localSheetId="1">#REF!</definedName>
    <definedName name="т16" localSheetId="3">#REF!</definedName>
    <definedName name="т16" localSheetId="2">#REF!</definedName>
    <definedName name="т16">#REF!</definedName>
    <definedName name="т17" localSheetId="1">#REF!</definedName>
    <definedName name="т17" localSheetId="3">#REF!</definedName>
    <definedName name="т17" localSheetId="2">#REF!</definedName>
    <definedName name="т17">#REF!</definedName>
    <definedName name="т18" localSheetId="1">#REF!</definedName>
    <definedName name="т18" localSheetId="3">#REF!</definedName>
    <definedName name="т18" localSheetId="2">#REF!</definedName>
    <definedName name="т18">#REF!</definedName>
    <definedName name="т19" localSheetId="1">#REF!</definedName>
    <definedName name="т19" localSheetId="3">#REF!</definedName>
    <definedName name="т19" localSheetId="2">#REF!</definedName>
    <definedName name="т19">#REF!</definedName>
    <definedName name="т20" localSheetId="1">#REF!</definedName>
    <definedName name="т20" localSheetId="3">#REF!</definedName>
    <definedName name="т20" localSheetId="2">#REF!</definedName>
    <definedName name="т20">#REF!</definedName>
    <definedName name="т21" localSheetId="1">#REF!</definedName>
    <definedName name="т21" localSheetId="3">#REF!</definedName>
    <definedName name="т21" localSheetId="2">#REF!</definedName>
    <definedName name="т21">#REF!</definedName>
    <definedName name="т22" localSheetId="1">#REF!</definedName>
    <definedName name="т22" localSheetId="3">#REF!</definedName>
    <definedName name="т22" localSheetId="2">#REF!</definedName>
    <definedName name="т22">#REF!</definedName>
    <definedName name="т23" localSheetId="1">#REF!</definedName>
    <definedName name="т23" localSheetId="3">#REF!</definedName>
    <definedName name="т23" localSheetId="2">#REF!</definedName>
    <definedName name="т23">#REF!</definedName>
    <definedName name="т24" localSheetId="1">#REF!</definedName>
    <definedName name="т24" localSheetId="3">#REF!</definedName>
    <definedName name="т24" localSheetId="2">#REF!</definedName>
    <definedName name="т24">#REF!</definedName>
    <definedName name="т25" localSheetId="1">#REF!</definedName>
    <definedName name="т25" localSheetId="3">#REF!</definedName>
    <definedName name="т25" localSheetId="2">#REF!</definedName>
    <definedName name="т25">#REF!</definedName>
    <definedName name="т26" localSheetId="1">#REF!</definedName>
    <definedName name="т26" localSheetId="3">#REF!</definedName>
    <definedName name="т26" localSheetId="2">#REF!</definedName>
    <definedName name="т26">#REF!</definedName>
    <definedName name="т27" localSheetId="1">#REF!</definedName>
    <definedName name="т27" localSheetId="3">#REF!</definedName>
    <definedName name="т27" localSheetId="2">#REF!</definedName>
    <definedName name="т27">#REF!</definedName>
    <definedName name="т28" localSheetId="1">#REF!</definedName>
    <definedName name="т28" localSheetId="3">#REF!</definedName>
    <definedName name="т28" localSheetId="2">#REF!</definedName>
    <definedName name="т28">#REF!</definedName>
    <definedName name="т29" localSheetId="1">#REF!</definedName>
    <definedName name="т29" localSheetId="3">#REF!</definedName>
    <definedName name="т29" localSheetId="2">#REF!</definedName>
    <definedName name="т29">#REF!</definedName>
    <definedName name="т30" localSheetId="1">#REF!</definedName>
    <definedName name="т30" localSheetId="3">#REF!</definedName>
    <definedName name="т30" localSheetId="2">#REF!</definedName>
    <definedName name="т30">#REF!</definedName>
    <definedName name="т31" localSheetId="1">#REF!</definedName>
    <definedName name="т31" localSheetId="3">#REF!</definedName>
    <definedName name="т31" localSheetId="2">#REF!</definedName>
    <definedName name="т31">#REF!</definedName>
    <definedName name="т32" localSheetId="1">#REF!</definedName>
    <definedName name="т32" localSheetId="3">#REF!</definedName>
    <definedName name="т32" localSheetId="2">#REF!</definedName>
    <definedName name="т32">#REF!</definedName>
    <definedName name="т33" localSheetId="1">#REF!</definedName>
    <definedName name="т33" localSheetId="3">#REF!</definedName>
    <definedName name="т33" localSheetId="2">#REF!</definedName>
    <definedName name="т33">#REF!</definedName>
    <definedName name="т34" localSheetId="1">#REF!</definedName>
    <definedName name="т34" localSheetId="3">#REF!</definedName>
    <definedName name="т34" localSheetId="2">#REF!</definedName>
    <definedName name="т34">#REF!</definedName>
    <definedName name="т35" localSheetId="1">#REF!</definedName>
    <definedName name="т35" localSheetId="3">#REF!</definedName>
    <definedName name="т35" localSheetId="2">#REF!</definedName>
    <definedName name="т35">#REF!</definedName>
    <definedName name="т36" localSheetId="1">#REF!</definedName>
    <definedName name="т36" localSheetId="3">#REF!</definedName>
    <definedName name="т36" localSheetId="2">#REF!</definedName>
    <definedName name="т36">#REF!</definedName>
    <definedName name="т37" localSheetId="1">#REF!</definedName>
    <definedName name="т37" localSheetId="3">#REF!</definedName>
    <definedName name="т37" localSheetId="2">#REF!</definedName>
    <definedName name="т37">#REF!</definedName>
    <definedName name="т38" localSheetId="1">#REF!</definedName>
    <definedName name="т38" localSheetId="3">#REF!</definedName>
    <definedName name="т38" localSheetId="2">#REF!</definedName>
    <definedName name="т38">#REF!</definedName>
    <definedName name="т39" localSheetId="1">#REF!</definedName>
    <definedName name="т39" localSheetId="3">#REF!</definedName>
    <definedName name="т39" localSheetId="2">#REF!</definedName>
    <definedName name="т39">#REF!</definedName>
    <definedName name="т40" localSheetId="1">#REF!</definedName>
    <definedName name="т40" localSheetId="3">#REF!</definedName>
    <definedName name="т40" localSheetId="2">#REF!</definedName>
    <definedName name="т40">#REF!</definedName>
    <definedName name="т41" localSheetId="1">#REF!</definedName>
    <definedName name="т41" localSheetId="3">#REF!</definedName>
    <definedName name="т41" localSheetId="2">#REF!</definedName>
    <definedName name="т41">#REF!</definedName>
    <definedName name="т42" localSheetId="1">#REF!</definedName>
    <definedName name="т42" localSheetId="3">#REF!</definedName>
    <definedName name="т42" localSheetId="2">#REF!</definedName>
    <definedName name="т42">#REF!</definedName>
    <definedName name="т43" localSheetId="1">#REF!</definedName>
    <definedName name="т43" localSheetId="3">#REF!</definedName>
    <definedName name="т43" localSheetId="2">#REF!</definedName>
    <definedName name="т43">#REF!</definedName>
    <definedName name="т44" localSheetId="1">#REF!</definedName>
    <definedName name="т44" localSheetId="3">#REF!</definedName>
    <definedName name="т44" localSheetId="2">#REF!</definedName>
    <definedName name="т44">#REF!</definedName>
    <definedName name="т45" localSheetId="1">#REF!</definedName>
    <definedName name="т45" localSheetId="3">#REF!</definedName>
    <definedName name="т45" localSheetId="2">#REF!</definedName>
    <definedName name="т45">#REF!</definedName>
    <definedName name="т46" localSheetId="1">#REF!</definedName>
    <definedName name="т46" localSheetId="3">#REF!</definedName>
    <definedName name="т46" localSheetId="2">#REF!</definedName>
    <definedName name="т46">#REF!</definedName>
    <definedName name="т47" localSheetId="1">#REF!</definedName>
    <definedName name="т47" localSheetId="3">#REF!</definedName>
    <definedName name="т47" localSheetId="2">#REF!</definedName>
    <definedName name="т47">#REF!</definedName>
    <definedName name="т48" localSheetId="1">#REF!</definedName>
    <definedName name="т48" localSheetId="3">#REF!</definedName>
    <definedName name="т48" localSheetId="2">#REF!</definedName>
    <definedName name="т48">#REF!</definedName>
    <definedName name="т49" localSheetId="1">#REF!</definedName>
    <definedName name="т49" localSheetId="3">#REF!</definedName>
    <definedName name="т49" localSheetId="2">#REF!</definedName>
    <definedName name="т49">#REF!</definedName>
    <definedName name="т50" localSheetId="1">#REF!</definedName>
    <definedName name="т50" localSheetId="3">#REF!</definedName>
    <definedName name="т50" localSheetId="2">#REF!</definedName>
    <definedName name="т50">#REF!</definedName>
    <definedName name="т51" localSheetId="1">#REF!</definedName>
    <definedName name="т51" localSheetId="3">#REF!</definedName>
    <definedName name="т51" localSheetId="2">#REF!</definedName>
    <definedName name="т51">#REF!</definedName>
    <definedName name="т52" localSheetId="1">#REF!</definedName>
    <definedName name="т52" localSheetId="3">#REF!</definedName>
    <definedName name="т52" localSheetId="2">#REF!</definedName>
    <definedName name="т52">#REF!</definedName>
    <definedName name="т53" localSheetId="1">#REF!</definedName>
    <definedName name="т53" localSheetId="3">#REF!</definedName>
    <definedName name="т53" localSheetId="2">#REF!</definedName>
    <definedName name="т53">#REF!</definedName>
    <definedName name="т54" localSheetId="1">#REF!</definedName>
    <definedName name="т54" localSheetId="3">#REF!</definedName>
    <definedName name="т54" localSheetId="2">#REF!</definedName>
    <definedName name="т54">#REF!</definedName>
    <definedName name="т55" localSheetId="1">#REF!</definedName>
    <definedName name="т55" localSheetId="3">#REF!</definedName>
    <definedName name="т55" localSheetId="2">#REF!</definedName>
    <definedName name="т55">#REF!</definedName>
    <definedName name="т56" localSheetId="1">#REF!</definedName>
    <definedName name="т56" localSheetId="3">#REF!</definedName>
    <definedName name="т56" localSheetId="2">#REF!</definedName>
    <definedName name="т56">#REF!</definedName>
    <definedName name="т57" localSheetId="1">#REF!</definedName>
    <definedName name="т57" localSheetId="3">#REF!</definedName>
    <definedName name="т57" localSheetId="2">#REF!</definedName>
    <definedName name="т57">#REF!</definedName>
    <definedName name="т58" localSheetId="1">#REF!</definedName>
    <definedName name="т58" localSheetId="3">#REF!</definedName>
    <definedName name="т58" localSheetId="2">#REF!</definedName>
    <definedName name="т58">#REF!</definedName>
    <definedName name="т59" localSheetId="1">#REF!</definedName>
    <definedName name="т59" localSheetId="3">#REF!</definedName>
    <definedName name="т59" localSheetId="2">#REF!</definedName>
    <definedName name="т59">#REF!</definedName>
    <definedName name="т60" localSheetId="1">#REF!</definedName>
    <definedName name="т60" localSheetId="3">#REF!</definedName>
    <definedName name="т60" localSheetId="2">#REF!</definedName>
    <definedName name="т60">#REF!</definedName>
    <definedName name="тар" localSheetId="1">#REF!</definedName>
    <definedName name="тар" localSheetId="3">#REF!</definedName>
    <definedName name="тар" localSheetId="2">#REF!</definedName>
    <definedName name="тар">#REF!</definedName>
    <definedName name="Тарифы" localSheetId="1">#REF!</definedName>
    <definedName name="Тарифы" localSheetId="3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3">#REF!</definedName>
    <definedName name="тро" localSheetId="2">#REF!</definedName>
    <definedName name="тро">#REF!</definedName>
    <definedName name="трр" localSheetId="1">#REF!</definedName>
    <definedName name="трр" localSheetId="3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3">#REF!</definedName>
    <definedName name="ФОТ" localSheetId="2">#REF!</definedName>
    <definedName name="ФОТ">#REF!</definedName>
    <definedName name="фотм" localSheetId="1">#REF!</definedName>
    <definedName name="фотм" localSheetId="3">#REF!</definedName>
    <definedName name="фотм" localSheetId="2">#REF!</definedName>
    <definedName name="фотм">#REF!</definedName>
    <definedName name="фотр" localSheetId="1">#REF!</definedName>
    <definedName name="фотр" localSheetId="3">#REF!</definedName>
    <definedName name="фотр" localSheetId="2">#REF!</definedName>
    <definedName name="фотр">#REF!</definedName>
    <definedName name="челдн" localSheetId="1">#REF!</definedName>
    <definedName name="челдн" localSheetId="3">#REF!</definedName>
    <definedName name="челдн" localSheetId="2">#REF!</definedName>
    <definedName name="челдн">#REF!</definedName>
    <definedName name="чм" localSheetId="1">#REF!</definedName>
    <definedName name="чм" localSheetId="3">#REF!</definedName>
    <definedName name="чм" localSheetId="2">#REF!</definedName>
    <definedName name="чм">#REF!</definedName>
    <definedName name="шшшшшшшшш" localSheetId="3">#REF!</definedName>
    <definedName name="шшшшшшшшш">#REF!</definedName>
    <definedName name="ьж" localSheetId="3">#REF!</definedName>
    <definedName name="ьж">#REF!</definedName>
    <definedName name="эмм" localSheetId="1">#REF!</definedName>
    <definedName name="эмм" localSheetId="3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31" i="37" l="1"/>
  <c r="G131" i="37"/>
  <c r="E132" i="37" s="1"/>
  <c r="J130" i="37"/>
  <c r="G130" i="37"/>
  <c r="J129" i="37"/>
  <c r="G129" i="37"/>
  <c r="J128" i="37"/>
  <c r="G128" i="37"/>
  <c r="J127" i="37"/>
  <c r="G127" i="37"/>
  <c r="J126" i="37"/>
  <c r="G126" i="37"/>
  <c r="J125" i="37"/>
  <c r="G125" i="37"/>
  <c r="J124" i="37"/>
  <c r="G124" i="37"/>
  <c r="G123" i="37"/>
  <c r="J122" i="37"/>
  <c r="G122" i="37"/>
  <c r="J121" i="37"/>
  <c r="G121" i="37"/>
  <c r="J120" i="37"/>
  <c r="G120" i="37"/>
  <c r="J119" i="37"/>
  <c r="G119" i="37"/>
  <c r="J118" i="37"/>
  <c r="G118" i="37"/>
  <c r="G117" i="37"/>
  <c r="J116" i="37"/>
  <c r="G116" i="37"/>
  <c r="J115" i="37"/>
  <c r="G115" i="37"/>
  <c r="J114" i="37"/>
  <c r="G114" i="37"/>
  <c r="J113" i="37"/>
  <c r="G113" i="37"/>
  <c r="J112" i="37"/>
  <c r="G112" i="37"/>
  <c r="J111" i="37"/>
  <c r="G111" i="37"/>
  <c r="J110" i="37"/>
  <c r="G110" i="37"/>
  <c r="G109" i="37"/>
  <c r="J108" i="37"/>
  <c r="G108" i="37"/>
  <c r="J107" i="37"/>
  <c r="G107" i="37"/>
  <c r="G106" i="37"/>
  <c r="G105" i="37"/>
  <c r="J104" i="37"/>
  <c r="G104" i="37"/>
  <c r="J103" i="37"/>
  <c r="G103" i="37"/>
  <c r="J102" i="37"/>
  <c r="G102" i="37"/>
  <c r="J101" i="37"/>
  <c r="G101" i="37"/>
  <c r="J100" i="37"/>
  <c r="G100" i="37"/>
  <c r="J99" i="37"/>
  <c r="G99" i="37"/>
  <c r="J98" i="37"/>
  <c r="G98" i="37"/>
  <c r="J97" i="37"/>
  <c r="G97" i="37"/>
  <c r="G96" i="37"/>
  <c r="G95" i="37"/>
  <c r="G94" i="37"/>
  <c r="J93" i="37"/>
  <c r="G93" i="37"/>
  <c r="J92" i="37"/>
  <c r="G92" i="37"/>
  <c r="J91" i="37"/>
  <c r="G91" i="37"/>
  <c r="G90" i="37"/>
  <c r="G89" i="37"/>
  <c r="G88" i="37"/>
  <c r="J87" i="37"/>
  <c r="G87" i="37"/>
  <c r="J86" i="37"/>
  <c r="G86" i="37"/>
  <c r="J85" i="37"/>
  <c r="G85" i="37"/>
  <c r="J84" i="37"/>
  <c r="G84" i="37"/>
  <c r="J83" i="37"/>
  <c r="G83" i="37"/>
  <c r="J82" i="37"/>
  <c r="G82" i="37"/>
  <c r="J81" i="37"/>
  <c r="G81" i="37"/>
  <c r="J80" i="37"/>
  <c r="G80" i="37"/>
  <c r="J79" i="37"/>
  <c r="G79" i="37"/>
  <c r="J78" i="37"/>
  <c r="G78" i="37"/>
  <c r="J77" i="37"/>
  <c r="G77" i="37"/>
  <c r="J76" i="37"/>
  <c r="G76" i="37"/>
  <c r="J75" i="37"/>
  <c r="J74" i="37"/>
  <c r="G74" i="37"/>
  <c r="J73" i="37"/>
  <c r="J72" i="37"/>
  <c r="G72" i="37"/>
  <c r="J71" i="37"/>
  <c r="G71" i="37"/>
  <c r="J70" i="37"/>
  <c r="G70" i="37"/>
  <c r="J69" i="37"/>
  <c r="G69" i="37"/>
  <c r="J68" i="37"/>
  <c r="G68" i="37"/>
  <c r="J67" i="37"/>
  <c r="G67" i="37"/>
  <c r="G66" i="37"/>
  <c r="J65" i="37"/>
  <c r="G65" i="37"/>
  <c r="J64" i="37"/>
  <c r="G64" i="37"/>
  <c r="J63" i="37"/>
  <c r="G63" i="37"/>
  <c r="J62" i="37"/>
  <c r="G62" i="37"/>
  <c r="J61" i="37"/>
  <c r="G61" i="37"/>
  <c r="J60" i="37"/>
  <c r="G60" i="37"/>
  <c r="J59" i="37"/>
  <c r="G59" i="37"/>
  <c r="J58" i="37"/>
  <c r="G58" i="37"/>
  <c r="J57" i="37"/>
  <c r="G57" i="37"/>
  <c r="J56" i="37"/>
  <c r="G56" i="37"/>
  <c r="J55" i="37"/>
  <c r="G55" i="37"/>
  <c r="J54" i="37"/>
  <c r="G54" i="37"/>
  <c r="J53" i="37"/>
  <c r="G53" i="37"/>
  <c r="J52" i="37"/>
  <c r="G52" i="37"/>
  <c r="J51" i="37"/>
  <c r="G51" i="37"/>
  <c r="J50" i="37"/>
  <c r="G50" i="37"/>
  <c r="J49" i="37"/>
  <c r="G49" i="37"/>
  <c r="J48" i="37"/>
  <c r="G48" i="37"/>
  <c r="J47" i="37"/>
  <c r="G47" i="37"/>
  <c r="J46" i="37"/>
  <c r="G46" i="37"/>
  <c r="J45" i="37"/>
  <c r="G45" i="37"/>
  <c r="J44" i="37"/>
  <c r="G44" i="37"/>
  <c r="J43" i="37"/>
  <c r="G43" i="37"/>
  <c r="J42" i="37"/>
  <c r="G42" i="37"/>
  <c r="J41" i="37"/>
  <c r="G41" i="37"/>
  <c r="J40" i="37"/>
  <c r="G40" i="37"/>
  <c r="J39" i="37"/>
  <c r="G39" i="37"/>
  <c r="J38" i="37"/>
  <c r="G38" i="37"/>
  <c r="J37" i="37"/>
  <c r="G37" i="37"/>
  <c r="J36" i="37"/>
  <c r="G36" i="37"/>
  <c r="J35" i="37"/>
  <c r="G35" i="37"/>
  <c r="J34" i="37"/>
  <c r="G34" i="37"/>
  <c r="J33" i="37"/>
  <c r="G33" i="37"/>
  <c r="J32" i="37"/>
  <c r="G32" i="37"/>
  <c r="J31" i="37"/>
  <c r="G31" i="37"/>
  <c r="J30" i="37"/>
  <c r="G30" i="37"/>
  <c r="J29" i="37"/>
  <c r="G29" i="37"/>
  <c r="J28" i="37"/>
  <c r="G28" i="37"/>
  <c r="J27" i="37"/>
  <c r="G27" i="37"/>
  <c r="J26" i="37"/>
  <c r="G26" i="37"/>
  <c r="J25" i="37"/>
  <c r="G25" i="37"/>
  <c r="G24" i="37"/>
  <c r="J23" i="37"/>
  <c r="G23" i="37"/>
  <c r="J22" i="37"/>
  <c r="G22" i="37"/>
  <c r="J21" i="37"/>
  <c r="G21" i="37"/>
  <c r="J20" i="37"/>
  <c r="G20" i="37"/>
  <c r="J19" i="37"/>
  <c r="G19" i="37"/>
  <c r="J18" i="37"/>
  <c r="G18" i="37"/>
  <c r="J17" i="37"/>
  <c r="G17" i="37"/>
  <c r="J16" i="37"/>
  <c r="G16" i="37"/>
  <c r="J15" i="37"/>
  <c r="G15" i="37"/>
  <c r="J14" i="37"/>
  <c r="G14" i="37"/>
  <c r="J13" i="37"/>
  <c r="G13" i="37"/>
  <c r="J12" i="37"/>
  <c r="G12" i="37"/>
  <c r="J11" i="37"/>
  <c r="G11" i="37"/>
  <c r="J10" i="37"/>
  <c r="G10" i="37"/>
  <c r="C4" i="37"/>
  <c r="C3" i="37"/>
  <c r="E29" i="36"/>
  <c r="M27" i="36"/>
  <c r="N27" i="36" s="1"/>
  <c r="L27" i="36"/>
  <c r="K27" i="36"/>
  <c r="J27" i="36"/>
  <c r="B27" i="36"/>
  <c r="M26" i="36"/>
  <c r="N26" i="36" s="1"/>
  <c r="L26" i="36"/>
  <c r="K26" i="36"/>
  <c r="J26" i="36"/>
  <c r="B26" i="36"/>
  <c r="M25" i="36"/>
  <c r="N25" i="36" s="1"/>
  <c r="N28" i="36" s="1"/>
  <c r="L25" i="36"/>
  <c r="K25" i="36"/>
  <c r="J25" i="36"/>
  <c r="M22" i="36"/>
  <c r="N22" i="36" s="1"/>
  <c r="L22" i="36"/>
  <c r="K22" i="36"/>
  <c r="J22" i="36"/>
  <c r="B22" i="36"/>
  <c r="M21" i="36"/>
  <c r="N21" i="36" s="1"/>
  <c r="L21" i="36"/>
  <c r="K21" i="36"/>
  <c r="J21" i="36"/>
  <c r="B21" i="36"/>
  <c r="M20" i="36"/>
  <c r="N20" i="36" s="1"/>
  <c r="N23" i="36" s="1"/>
  <c r="L20" i="36"/>
  <c r="K20" i="36"/>
  <c r="J20" i="36"/>
  <c r="M17" i="36"/>
  <c r="N17" i="36" s="1"/>
  <c r="L17" i="36"/>
  <c r="K17" i="36"/>
  <c r="J17" i="36"/>
  <c r="B17" i="36"/>
  <c r="M16" i="36"/>
  <c r="N16" i="36" s="1"/>
  <c r="L16" i="36"/>
  <c r="K16" i="36"/>
  <c r="J16" i="36"/>
  <c r="B16" i="36"/>
  <c r="M15" i="36"/>
  <c r="N15" i="36" s="1"/>
  <c r="N18" i="36" s="1"/>
  <c r="L15" i="36"/>
  <c r="K15" i="36"/>
  <c r="J15" i="36"/>
  <c r="M12" i="36"/>
  <c r="N12" i="36" s="1"/>
  <c r="L12" i="36"/>
  <c r="K12" i="36"/>
  <c r="J12" i="36"/>
  <c r="N11" i="36"/>
  <c r="M11" i="36"/>
  <c r="L11" i="36"/>
  <c r="K11" i="36"/>
  <c r="J11" i="36"/>
  <c r="M10" i="36"/>
  <c r="N10" i="36" s="1"/>
  <c r="N13" i="36" s="1"/>
  <c r="N29" i="36" s="1"/>
  <c r="L10" i="36"/>
  <c r="K10" i="36"/>
  <c r="J10" i="36"/>
  <c r="J12" i="34" l="1"/>
  <c r="C12" i="17" l="1"/>
  <c r="H12" i="17" l="1"/>
  <c r="L16" i="17" l="1"/>
  <c r="K16" i="17"/>
  <c r="J16" i="17"/>
  <c r="I16" i="17"/>
  <c r="H16" i="17"/>
  <c r="G16" i="17"/>
  <c r="F16" i="17"/>
  <c r="E16" i="17"/>
  <c r="D16" i="17"/>
  <c r="M15" i="17"/>
  <c r="C15" i="17"/>
  <c r="M14" i="17"/>
  <c r="C14" i="17"/>
  <c r="M13" i="17"/>
  <c r="C13" i="17"/>
  <c r="M12" i="17"/>
  <c r="C16" i="17" l="1"/>
  <c r="C21" i="17" s="1"/>
  <c r="C27" i="17" s="1"/>
  <c r="D49" i="17"/>
  <c r="D48" i="17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<sst xmlns="http://schemas.openxmlformats.org/spreadsheetml/2006/main" count="546" uniqueCount="394">
  <si>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</si>
  <si>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</si>
  <si>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</si>
  <si>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</si>
  <si>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</si>
  <si>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</si>
  <si>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</si>
  <si>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</si>
  <si>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</si>
  <si>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</si>
  <si>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</si>
  <si>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</si>
  <si>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</si>
  <si>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</si>
  <si>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</si>
  <si>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</si>
  <si>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10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</si>
  <si>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</si>
  <si>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</si>
  <si>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</si>
  <si>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</si>
  <si>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</si>
  <si>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</si>
  <si>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</si>
  <si>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</si>
  <si>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</si>
  <si>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</si>
  <si>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</si>
  <si>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</si>
  <si>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</si>
  <si>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</si>
  <si>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</si>
  <si>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</si>
  <si>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</si>
  <si>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</si>
  <si>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</si>
  <si>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</si>
  <si>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</si>
  <si>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</si>
  <si>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</si>
  <si>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</si>
  <si>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</si>
  <si>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</si>
  <si>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</si>
  <si>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</si>
  <si>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</si>
  <si>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</si>
  <si>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</si>
  <si>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</si>
  <si>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</si>
  <si>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</si>
  <si>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</si>
  <si>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</si>
  <si>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</si>
  <si>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</si>
  <si>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</si>
  <si>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</si>
  <si>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</si>
  <si>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</si>
  <si>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</si>
  <si>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</si>
  <si>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</si>
  <si>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</si>
  <si>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101-1515</t>
  </si>
  <si>
    <t>101-1519</t>
  </si>
  <si>
    <t>101-1529</t>
  </si>
  <si>
    <t>101-1537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</si>
  <si>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</si>
  <si>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</si>
  <si>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</si>
  <si>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</si>
  <si>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</si>
  <si>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</si>
  <si>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</si>
  <si>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101-0806</t>
  </si>
  <si>
    <t>101-1698</t>
  </si>
  <si>
    <t>509-2160</t>
  </si>
  <si>
    <t>Прокладки паронитовые</t>
  </si>
  <si>
    <t>113-0079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</si>
  <si>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</si>
  <si>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</si>
  <si>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</si>
  <si>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</si>
  <si>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</si>
  <si>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Наименование</t>
  </si>
  <si>
    <t>всего</t>
  </si>
  <si>
    <t>Форма 8.1</t>
  </si>
  <si>
    <t>101-9511</t>
  </si>
  <si>
    <t>Электроды с основным покрытием класса Э42А диаметром 2,5 мм</t>
  </si>
  <si>
    <t>101-9580</t>
  </si>
  <si>
    <t>102-0033</t>
  </si>
  <si>
    <t>Ксилол нефтяной марки А</t>
  </si>
  <si>
    <t>Эмаль ПФ-115 серая</t>
  </si>
  <si>
    <t>201-0756</t>
  </si>
  <si>
    <t>408-0021</t>
  </si>
  <si>
    <t>537-0221</t>
  </si>
  <si>
    <t>542-0042</t>
  </si>
  <si>
    <t>548-0005</t>
  </si>
  <si>
    <t>Грунтовка ГТ-752</t>
  </si>
  <si>
    <t>548-0007</t>
  </si>
  <si>
    <t>548-0009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</si>
  <si>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</si>
  <si>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</si>
  <si>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</si>
  <si>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</si>
  <si>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</si>
  <si>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</si>
  <si>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Краски масляные земляные марки: МА-0115 мумия, сурик железный</t>
  </si>
  <si>
    <t>Электроды диаметром: 4 мм Э46</t>
  </si>
  <si>
    <t>Электроды диаметром: 6 мм Э42</t>
  </si>
  <si>
    <t>Электроды диаметром: 8 мм Э42</t>
  </si>
  <si>
    <t>Знаки опознавательные металлические;шт.</t>
  </si>
  <si>
    <t>Пиломатериалы хвойных пород. Брусья обрезные длиной 4-6.5 м, шириной 75-150 мм, толщиной 150 мм и более III сорта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</si>
  <si>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</si>
  <si>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Щебень из природного камня для строительных работ марка: 400, фракция 5(3)-10 мм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</si>
  <si>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</si>
  <si>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</si>
  <si>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</si>
  <si>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</si>
  <si>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</si>
  <si>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</si>
  <si>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</si>
  <si>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</si>
  <si>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</si>
  <si>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</si>
  <si>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</si>
  <si>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</si>
  <si>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</si>
  <si>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</si>
  <si>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</si>
  <si>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</si>
  <si>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</si>
  <si>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</si>
  <si>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</si>
  <si>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</si>
  <si>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</si>
  <si>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</si>
  <si>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</si>
  <si>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</si>
  <si>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</si>
  <si>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</si>
  <si>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</si>
  <si>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</si>
  <si>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</si>
  <si>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</si>
  <si>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</si>
  <si>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</si>
  <si>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</si>
  <si>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</si>
  <si>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</si>
  <si>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кол-во км:</t>
  </si>
  <si>
    <t>Специалист 1 кат. ОЦиПТДпоКСиРО</t>
  </si>
  <si>
    <t>Гончарова Н. Н.</t>
  </si>
  <si>
    <t>101-0540</t>
  </si>
  <si>
    <t>101-0612</t>
  </si>
  <si>
    <t>101-9412</t>
  </si>
  <si>
    <t>101-9429</t>
  </si>
  <si>
    <t>101-9512</t>
  </si>
  <si>
    <t>101-9514</t>
  </si>
  <si>
    <t>101-9703</t>
  </si>
  <si>
    <t>103-1009</t>
  </si>
  <si>
    <t>Лента стальная упаковочная, мягкая, нормальной точности 0,7х20-50 мм</t>
  </si>
  <si>
    <t>Мастика клеящая морозостойкая битумно-масляная МБ-50</t>
  </si>
  <si>
    <t>Поковки из квадратных заготовок, масса: 1,8 кг</t>
  </si>
  <si>
    <t>Проволока сварочная легированная диаметром: 2 мм</t>
  </si>
  <si>
    <t>Электроды диаметром: 4 мм Э42</t>
  </si>
  <si>
    <t>Электроды диаметром: 4 мм Э55</t>
  </si>
  <si>
    <t>Углекислый газ</t>
  </si>
  <si>
    <t>Шлифкруги</t>
  </si>
  <si>
    <t>Щетки кольцевые проволочные</t>
  </si>
  <si>
    <t>Электроды с основным покрытием класса Э42А диаметром 3 мм</t>
  </si>
  <si>
    <t>Электроды с основным покрытием класса Э50А диаметром 4 мм</t>
  </si>
  <si>
    <t>Пленка радиографическая рулонная</t>
  </si>
  <si>
    <t>Фотопроявитель</t>
  </si>
  <si>
    <t>Фотофиксаж</t>
  </si>
  <si>
    <t>Лесоматериалы круглые хвойных пород для строительства диаметром 14-24 см, длиной 3-6,5 м</t>
  </si>
  <si>
    <t>Фасонные стальные сварные части, диаметр: до 800 мм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</si>
  <si>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</si>
  <si>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</si>
  <si>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1000 м2</t>
  </si>
  <si>
    <t>101-0797</t>
  </si>
  <si>
    <t>101-1703</t>
  </si>
  <si>
    <t>101-1757</t>
  </si>
  <si>
    <t>101-1794</t>
  </si>
  <si>
    <t>101-1805</t>
  </si>
  <si>
    <t>101-1977</t>
  </si>
  <si>
    <t>101-9513</t>
  </si>
  <si>
    <t>101-9738</t>
  </si>
  <si>
    <t>408-0122</t>
  </si>
  <si>
    <t>ТСЦ-103-0461</t>
  </si>
  <si>
    <t>ТСЦ-507-2383</t>
  </si>
  <si>
    <t>Проволока горячекатаная в мотках, диаметром 6,3-6,5 мм</t>
  </si>
  <si>
    <t>Уайт-спирит...</t>
  </si>
  <si>
    <t>Прокладки резиновые (пластина техническая прессованная)</t>
  </si>
  <si>
    <t>Ветошь</t>
  </si>
  <si>
    <t>Бризол</t>
  </si>
  <si>
    <t>Гвозди строительные</t>
  </si>
  <si>
    <t>Электроды с основным покрытием класса Э50А диаметром 3 мм</t>
  </si>
  <si>
    <t>Праймер эпоксидный</t>
  </si>
  <si>
    <t xml:space="preserve"> </t>
  </si>
  <si>
    <t>Реконструкция нефтегазопроводов и высоконапорных водоводов Ватинского месторождения нефти (1 очередь)</t>
  </si>
  <si>
    <t>Высоконапорный водовод "т.вр.к.76 - т.вр.к. 149,151,54 Ватинского м/р нефти, инв.№ 130000017729</t>
  </si>
  <si>
    <t>101-0069</t>
  </si>
  <si>
    <t>101-0072</t>
  </si>
  <si>
    <t>101-0073</t>
  </si>
  <si>
    <t>101-0322</t>
  </si>
  <si>
    <t>101-0594</t>
  </si>
  <si>
    <t>101-0627</t>
  </si>
  <si>
    <t>101-0813</t>
  </si>
  <si>
    <t>101-1522</t>
  </si>
  <si>
    <t>101-1561</t>
  </si>
  <si>
    <t>101-1994</t>
  </si>
  <si>
    <t>101-2101</t>
  </si>
  <si>
    <t>101-2211</t>
  </si>
  <si>
    <t>101-2472</t>
  </si>
  <si>
    <t>101-3271</t>
  </si>
  <si>
    <t>101-3272</t>
  </si>
  <si>
    <t>101-3594</t>
  </si>
  <si>
    <t>101-8001</t>
  </si>
  <si>
    <t>102-0053</t>
  </si>
  <si>
    <t>102-0061</t>
  </si>
  <si>
    <t>103-0219</t>
  </si>
  <si>
    <t>103-0537</t>
  </si>
  <si>
    <t>110-0243</t>
  </si>
  <si>
    <t>113-0251</t>
  </si>
  <si>
    <t>113-0307</t>
  </si>
  <si>
    <t>401-0043</t>
  </si>
  <si>
    <t>401-0086</t>
  </si>
  <si>
    <t>411-0001</t>
  </si>
  <si>
    <t>411-0002</t>
  </si>
  <si>
    <t>548-0024</t>
  </si>
  <si>
    <t>548-0037</t>
  </si>
  <si>
    <t>548-9111</t>
  </si>
  <si>
    <t xml:space="preserve">Каталог цен </t>
  </si>
  <si>
    <t>Каталог цен</t>
  </si>
  <si>
    <t>Прайс 2013г.</t>
  </si>
  <si>
    <t xml:space="preserve">Прайс  </t>
  </si>
  <si>
    <t xml:space="preserve">Прайс </t>
  </si>
  <si>
    <t>СЦМ-201-0755</t>
  </si>
  <si>
    <t>ТСЦ-101-4331</t>
  </si>
  <si>
    <t>ТСЦ-103-0180</t>
  </si>
  <si>
    <t>ТСЦ-103-0205</t>
  </si>
  <si>
    <t>ТСЦ-103-0363</t>
  </si>
  <si>
    <t>ТСЦ-103-0417</t>
  </si>
  <si>
    <t>ТСЦ-201-0755</t>
  </si>
  <si>
    <t>ТСЦ-201-0763</t>
  </si>
  <si>
    <t>ТСЦ-201-0778</t>
  </si>
  <si>
    <t>ТСЦ-203-0585</t>
  </si>
  <si>
    <t>ТСЦ-403-8002</t>
  </si>
  <si>
    <t>ТСЦ-407-0028</t>
  </si>
  <si>
    <t>ТСЦ-507-1985</t>
  </si>
  <si>
    <t>ТСЦ-507-2031</t>
  </si>
  <si>
    <t>ТСЦ-507-2209</t>
  </si>
  <si>
    <t>ТСЦ-507-2224</t>
  </si>
  <si>
    <t>ТСЦ-507-2290</t>
  </si>
  <si>
    <t>ТСЦ-507-2311</t>
  </si>
  <si>
    <t>УПРТ</t>
  </si>
  <si>
    <t>Бензин авиационный Б-70</t>
  </si>
  <si>
    <t>Битумы нефтяные строительные изоляционные БНИ-IV-3, БНИ-IV, БНИ-V</t>
  </si>
  <si>
    <t>Битумы нефтяные строительные марки: БН-90/10</t>
  </si>
  <si>
    <t>Керосин для технических целей марок КТ-1, КТ-2</t>
  </si>
  <si>
    <t>Кислород технический: газообразный</t>
  </si>
  <si>
    <t>Мастика битумная кровельная горячая</t>
  </si>
  <si>
    <t>Олифа комбинированная, марки: К-2</t>
  </si>
  <si>
    <t>Проволока стальная низкоуглеродистая разного назначения оцинкованная диаметром: 3,0 мм</t>
  </si>
  <si>
    <t>Электроды диаметром: 5 мм Э42А</t>
  </si>
  <si>
    <t>Битумы нефтяные дорожные жидкие, класс: МГ, СГ</t>
  </si>
  <si>
    <t>Ацетилен газообразный технический</t>
  </si>
  <si>
    <t>Краски маркировочные МКЭ-4</t>
  </si>
  <si>
    <t>Полотно иглопробивное стекловолокнистое ИПС-Т-5</t>
  </si>
  <si>
    <t>Пленка радиографическая: РТ-5</t>
  </si>
  <si>
    <t>Пропан-бутан, смесь техническая</t>
  </si>
  <si>
    <t>Растворитель марки: № 646</t>
  </si>
  <si>
    <t>Лента полиэтиленовая с липким слоем: А50</t>
  </si>
  <si>
    <t>Кислота уксусная</t>
  </si>
  <si>
    <t>Доски обрезные хвойных пород длиной: 4-6,5 м, шириной 75-150 мм, толщиной 25 мм, III сорта</t>
  </si>
  <si>
    <t>Доски обрезные хвойных пород длиной: 4-6,5 м, шириной 75-150 мм, толщиной 44 мм и более, III сорта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</si>
  <si>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</si>
  <si>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</si>
  <si>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Стойки металлические под дорожные знаки из круглых труб и гнутосварных профилей, массой до 0,01 т</t>
  </si>
  <si>
    <t>Грунтовка: ГФ-021 красно-коричневая</t>
  </si>
  <si>
    <t>Лак БТ-577</t>
  </si>
  <si>
    <t>Эмаль кремнийорганическая: КО-811 зеленая</t>
  </si>
  <si>
    <t>Пленка полиэтиленовая толщиной: 0,2-0,5 мм</t>
  </si>
  <si>
    <t>Бетон тяжелый, крупность заполнителя: 40 мм, класс В7,5 (М100)</t>
  </si>
  <si>
    <t>Бетон тяжелый, крупность заполнителя: 10 мм, класс В15 (М200)</t>
  </si>
  <si>
    <t>Песок ...</t>
  </si>
  <si>
    <t>Вода...</t>
  </si>
  <si>
    <t>Вода водопроводная</t>
  </si>
  <si>
    <t>Манжета предохраняющая для заделки концов кожуха трубопроводов Ду 200 мм</t>
  </si>
  <si>
    <t>Кольца центрирующие для труб Ду 200 мм</t>
  </si>
  <si>
    <t>Манжета термоусадочная для изоляции трубопровода из труб с заводской изоляцией Ду 200 мм</t>
  </si>
  <si>
    <t>Задвижка стальная  клиновая с выдвижным шпинделем приварная   КЗ 11012 Ду 150мм, Ру25МПа</t>
  </si>
  <si>
    <t>Задвижка стальная  клиновая с выдвижным шпинделем приварная   КЗ 11012 Ду 50мм, Ру25МПа</t>
  </si>
  <si>
    <t>Задвижка стальная  клиновая с выдвижным шпинделем приварная   КЗ 11012 Ду 100мм, Ру25МПа</t>
  </si>
  <si>
    <t>Полимерное жидкое теплоизоляционное покрытие "Корунд Антикор"</t>
  </si>
  <si>
    <t>Полимерное жидкое теплоизоляционное покрытие "Корунд Классик" на 3 слоя</t>
  </si>
  <si>
    <t>Отдельные конструктивные элементы зданий и сооружений с преобладанием горячекатаных профилей, средняя масса сборочной единицы до 0.1 т</t>
  </si>
  <si>
    <t>Знаки дорожные</t>
  </si>
  <si>
    <t>Трубы стальные электросварные прямошовные наружный диаметр: 159 мм, толщина стенки 8 мм</t>
  </si>
  <si>
    <t>Трубы стальные электросварные прямошовные наружный диаметр: 325 мм, толщина стенки 9 мм</t>
  </si>
  <si>
    <t>Трубы стальные бесшовные, горячедеформированные, наружным диаметром: 57 мм, толщина стенки 8 мм</t>
  </si>
  <si>
    <t>Трубы стальные бесшовные, горячедеформированные, наружным диаметром: 114 мм, толщина стенки 9 мм</t>
  </si>
  <si>
    <t>Отдельные конструктивные элементы зданий и сооружений с преобладанием: горячекатаных профилей, средняя масса сборочной единицы до 0,1 т</t>
  </si>
  <si>
    <t>Отдельные конструктивные элементы зданий и сооружений с преобладанием: гнутосварных профилей и круглых труб, средняя масса сборочной единицы до 0,1 т</t>
  </si>
  <si>
    <t>Прочие индивидуальные сварные конструкции, масса сборочной единицы: до 0,1 т</t>
  </si>
  <si>
    <t>Полотна калиток решетчатые</t>
  </si>
  <si>
    <t>Блоки бетонные стен подвалов сплошные (ГОСТ13579-78): ФБС9-4-6-Т</t>
  </si>
  <si>
    <t>Смесь пескоцементная (цемент М 400)</t>
  </si>
  <si>
    <t>Отводы 90 град. , наружным диаметром 114 мм, толщиной стенки 9 мм</t>
  </si>
  <si>
    <t>Отводы 90 град., наружным диаметром 168 мм, толщиной стенки 16 мм</t>
  </si>
  <si>
    <t>Переходы концентрические, наружным диаметром и толщиной стенки 89х8-57х8 мм</t>
  </si>
  <si>
    <t>Переходы концентрические, наружным диаметром и толщиной стенки 116х16-114х11 мм</t>
  </si>
  <si>
    <t>Заглушки эллиптические, наружным диаметром 57 мм, толщиной стенки 8,0 мм</t>
  </si>
  <si>
    <t>дм2</t>
  </si>
  <si>
    <t>Прокладка трубопровода Д168х16</t>
  </si>
  <si>
    <t xml:space="preserve">02-06-01 (выкопировка) </t>
  </si>
  <si>
    <t>Строительные работы</t>
  </si>
  <si>
    <t xml:space="preserve">02-06-02 </t>
  </si>
  <si>
    <t>Устройство зимника</t>
  </si>
  <si>
    <t xml:space="preserve">08-06-01 </t>
  </si>
  <si>
    <t>Устройство лежневой дороги</t>
  </si>
  <si>
    <t xml:space="preserve">08-06-02 (выкопировка) </t>
  </si>
  <si>
    <t>Стоиммость наружного  эпоксидного покрытия тройников  Д168</t>
  </si>
  <si>
    <t>Стоиммость наружного  эпоксидного покрытия переходов Д168</t>
  </si>
  <si>
    <t>Стоиммость наружного  эпоксидного покрытия отводов Д 168</t>
  </si>
  <si>
    <t>Стоиммость наружного  эпоксидного покрытия переходов Д89</t>
  </si>
  <si>
    <t>Стоиммость наружного эпоксидного покрытия заглушек   Д57</t>
  </si>
  <si>
    <t>Стоиммость наружного  эпоксидного покрытия отводов     Д114</t>
  </si>
  <si>
    <t>Стоиммость наружного  эпоксидного покрытия тройников  Д114</t>
  </si>
  <si>
    <t>Тройники переходные, наружным диаметром и толщиной стенки 168х16-89х8 мм</t>
  </si>
  <si>
    <t>Тройники переходные, наружным диаметром и толщиной стенки 168х16-114х9 мм</t>
  </si>
  <si>
    <t>Стоиммость наружного двухслойного  покрытия  ду 168х16мм</t>
  </si>
  <si>
    <t>Стоиммость наружного двухслойного покрытия  ду 168х16мм</t>
  </si>
  <si>
    <t>Стоиммость наружного трехслойного защитного покрытия  ду57х8мм</t>
  </si>
  <si>
    <t>Стоиммость наружного двухслойного  покрытия  ду114х9мм</t>
  </si>
  <si>
    <t>Шубин Д. С.</t>
  </si>
  <si>
    <t>Приложение № 2 к форме 8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</si>
  <si>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</si>
  <si>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</si>
  <si>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</si>
  <si>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</si>
  <si>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</si>
  <si>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</si>
  <si>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</si>
  <si>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</si>
  <si>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</si>
  <si>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</si>
  <si>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</si>
  <si>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</si>
  <si>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</si>
  <si>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</si>
  <si>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</si>
  <si>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</si>
  <si>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</si>
  <si>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песок</t>
  </si>
  <si>
    <t>Автосамосвал вне карьера</t>
  </si>
  <si>
    <t>Щебень</t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</si>
  <si>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</si>
  <si>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</si>
  <si>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</si>
  <si>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</si>
  <si>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</si>
  <si>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</si>
  <si>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</si>
  <si>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</si>
  <si>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</si>
  <si>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</si>
  <si>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>Стройка: Реконструкция нефтегазопроводов и высоконапорных водоводов Ватинского месторождения нефти (1 очередь)</t>
  </si>
  <si>
    <t>Объект: Высоконапорный водовод "т.вр.к.76 - т.вр.к. 149,151,54 Ватинского м/р нефти, инв.№ 130000017729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</si>
  <si>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</si>
  <si>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</si>
  <si>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</si>
  <si>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</si>
  <si>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</si>
  <si>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</si>
  <si>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</si>
  <si>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</si>
  <si>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</si>
  <si>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</si>
  <si>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</si>
  <si>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</si>
  <si>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</si>
  <si>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</si>
  <si>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</si>
  <si>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</si>
  <si>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Трубы стальные бесшовные, горячедеформированные, наружным диаметром: 168 мм, толщина стенки 16 мм с покрытием 2НП</t>
  </si>
  <si>
    <t>Тройники переходные, наружным диаметром и толщиной стенки 114х10-89х8 мм</t>
  </si>
  <si>
    <t>Начальник ПО-1</t>
  </si>
  <si>
    <t>в том числе стоимость работ без учета стоимости материалов Заказчика и оборудования (для лимитированных затрат)</t>
  </si>
  <si>
    <t>Автосамосвал, из карьера</t>
  </si>
  <si>
    <t xml:space="preserve">Песок </t>
  </si>
  <si>
    <t>Лесовоз</t>
  </si>
  <si>
    <t xml:space="preserve">Лесоматериалы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</si>
</sst>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</numFmts>
  <fonts count="10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68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4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0" fontId="10" fillId="0" borderId="0"/>
    <xf numFmtId="0" fontId="84" fillId="0" borderId="0"/>
    <xf numFmtId="0" fontId="10" fillId="0" borderId="0"/>
    <xf numFmtId="4" fontId="16" fillId="0" borderId="0">
      <alignment vertical="center"/>
    </xf>
    <xf numFmtId="0" fontId="102" fillId="0" borderId="0"/>
    <xf numFmtId="0" fontId="10" fillId="0" borderId="0"/>
    <xf numFmtId="0" fontId="10" fillId="0" borderId="0"/>
    <xf numFmtId="0" fontId="10" fillId="0" borderId="0"/>
    <xf numFmtId="0" fontId="106" fillId="0" borderId="0"/>
    <xf numFmtId="9" fontId="10" fillId="0" borderId="0" applyFont="0" applyFill="0" applyBorder="0" applyAlignment="0" applyProtection="0"/>
  </cellStyleXfs>
  <cellXfs count="530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6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5" fillId="0" borderId="0" xfId="908" applyFont="1" applyAlignment="1">
      <alignment vertical="center"/>
    </xf>
    <xf numFmtId="3" fontId="75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0" fillId="0" borderId="0" xfId="0" applyFont="1" applyAlignment="1">
      <alignment horizontal="center" vertical="center"/>
    </xf>
    <xf numFmtId="49" fontId="80" fillId="0" borderId="0" xfId="0" applyNumberFormat="1" applyFont="1" applyAlignment="1">
      <alignment horizontal="right" vertical="center"/>
    </xf>
    <xf numFmtId="0" fontId="80" fillId="0" borderId="0" xfId="0" applyFont="1" applyAlignment="1">
      <alignment horizontal="left" vertical="center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center" vertical="center" wrapText="1"/>
    </xf>
    <xf numFmtId="0" fontId="80" fillId="0" borderId="0" xfId="0" applyFont="1" applyAlignment="1">
      <alignment vertical="center"/>
    </xf>
    <xf numFmtId="0" fontId="81" fillId="0" borderId="0" xfId="0" applyFont="1" applyAlignment="1">
      <alignment horizontal="righ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right" vertical="center" wrapText="1"/>
    </xf>
    <xf numFmtId="49" fontId="82" fillId="0" borderId="0" xfId="0" applyNumberFormat="1" applyFont="1" applyAlignment="1">
      <alignment vertical="center"/>
    </xf>
    <xf numFmtId="0" fontId="80" fillId="0" borderId="72" xfId="0" applyNumberFormat="1" applyFont="1" applyFill="1" applyBorder="1" applyAlignment="1">
      <alignment horizontal="center" vertical="center" wrapText="1"/>
    </xf>
    <xf numFmtId="0" fontId="80" fillId="0" borderId="66" xfId="0" applyNumberFormat="1" applyFont="1" applyFill="1" applyBorder="1" applyAlignment="1">
      <alignment horizontal="center" vertical="center" wrapText="1"/>
    </xf>
    <xf numFmtId="0" fontId="80" fillId="0" borderId="2" xfId="0" applyFont="1" applyFill="1" applyBorder="1" applyAlignment="1">
      <alignment horizontal="center" vertical="center"/>
    </xf>
    <xf numFmtId="0" fontId="80" fillId="0" borderId="49" xfId="0" applyFont="1" applyFill="1" applyBorder="1" applyAlignment="1">
      <alignment horizontal="center" vertical="center"/>
    </xf>
    <xf numFmtId="0" fontId="80" fillId="0" borderId="1" xfId="0" applyFont="1" applyFill="1" applyBorder="1" applyAlignment="1">
      <alignment horizontal="center" vertical="center"/>
    </xf>
    <xf numFmtId="0" fontId="80" fillId="0" borderId="59" xfId="0" applyFont="1" applyFill="1" applyBorder="1" applyAlignment="1">
      <alignment horizontal="center" vertical="center"/>
    </xf>
    <xf numFmtId="0" fontId="80" fillId="0" borderId="74" xfId="0" applyFont="1" applyBorder="1" applyAlignment="1">
      <alignment horizontal="center" vertical="center"/>
    </xf>
    <xf numFmtId="3" fontId="80" fillId="30" borderId="69" xfId="0" applyNumberFormat="1" applyFont="1" applyFill="1" applyBorder="1" applyAlignment="1">
      <alignment vertical="center"/>
    </xf>
    <xf numFmtId="0" fontId="82" fillId="0" borderId="2" xfId="0" applyFont="1" applyBorder="1" applyAlignment="1">
      <alignment vertical="center"/>
    </xf>
    <xf numFmtId="3" fontId="82" fillId="30" borderId="59" xfId="0" applyNumberFormat="1" applyFont="1" applyFill="1" applyBorder="1" applyAlignment="1">
      <alignment vertical="center"/>
    </xf>
    <xf numFmtId="0" fontId="11" fillId="0" borderId="0" xfId="2257" applyFont="1" applyFill="1" applyAlignment="1">
      <alignment horizontal="right"/>
    </xf>
    <xf numFmtId="0" fontId="82" fillId="0" borderId="1" xfId="0" applyFont="1" applyBorder="1" applyAlignment="1">
      <alignment vertical="center"/>
    </xf>
    <xf numFmtId="3" fontId="80" fillId="30" borderId="5" xfId="0" applyNumberFormat="1" applyFont="1" applyFill="1" applyBorder="1" applyAlignment="1">
      <alignment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3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2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0" fontId="66" fillId="0" borderId="43" xfId="976" applyFont="1" applyFill="1" applyBorder="1" applyAlignment="1">
      <alignment horizontal="left" vertical="center"/>
    </xf>
    <xf numFmtId="0" fontId="11" fillId="0" borderId="43" xfId="908" applyFont="1" applyBorder="1" applyAlignment="1">
      <alignment vertical="center"/>
    </xf>
    <xf numFmtId="0" fontId="75" fillId="0" borderId="0" xfId="908" applyFont="1" applyBorder="1" applyAlignment="1">
      <alignment vertical="center"/>
    </xf>
    <xf numFmtId="1" fontId="73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5" fillId="28" borderId="0" xfId="908" applyFont="1" applyFill="1" applyBorder="1" applyAlignment="1">
      <alignment vertical="center"/>
    </xf>
    <xf numFmtId="1" fontId="73" fillId="28" borderId="0" xfId="908" applyNumberFormat="1" applyFont="1" applyFill="1" applyBorder="1" applyAlignment="1">
      <alignment horizontal="center" vertical="center"/>
    </xf>
    <xf numFmtId="1" fontId="73" fillId="0" borderId="0" xfId="908" applyNumberFormat="1" applyFont="1" applyBorder="1" applyAlignment="1">
      <alignment horizontal="center"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0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left" vertical="center"/>
    </xf>
    <xf numFmtId="49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right" vertical="center" wrapText="1"/>
    </xf>
    <xf numFmtId="49" fontId="80" fillId="0" borderId="10" xfId="0" applyNumberFormat="1" applyFont="1" applyBorder="1" applyAlignment="1">
      <alignment horizontal="left" vertical="center"/>
    </xf>
    <xf numFmtId="0" fontId="80" fillId="0" borderId="10" xfId="0" applyFont="1" applyBorder="1" applyAlignment="1">
      <alignment vertical="center"/>
    </xf>
    <xf numFmtId="0" fontId="80" fillId="0" borderId="10" xfId="0" applyNumberFormat="1" applyFont="1" applyBorder="1" applyAlignment="1">
      <alignment horizontal="right" vertical="center" wrapText="1"/>
    </xf>
    <xf numFmtId="0" fontId="80" fillId="0" borderId="10" xfId="0" applyNumberFormat="1" applyFont="1" applyBorder="1" applyAlignment="1">
      <alignment horizontal="right" vertical="center"/>
    </xf>
    <xf numFmtId="49" fontId="80" fillId="0" borderId="0" xfId="0" applyNumberFormat="1" applyFont="1" applyAlignment="1">
      <alignment horizontal="left" vertical="center"/>
    </xf>
    <xf numFmtId="0" fontId="80" fillId="0" borderId="0" xfId="0" applyNumberFormat="1" applyFont="1" applyAlignment="1">
      <alignment horizontal="right" vertical="center"/>
    </xf>
    <xf numFmtId="0" fontId="80" fillId="0" borderId="0" xfId="0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68" fillId="30" borderId="68" xfId="1567" applyFont="1" applyFill="1" applyBorder="1" applyAlignment="1">
      <alignment horizontal="right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2" fontId="68" fillId="30" borderId="68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horizontal="center" vertical="center" wrapText="1"/>
    </xf>
    <xf numFmtId="0" fontId="11" fillId="0" borderId="28" xfId="908" applyFont="1" applyBorder="1" applyAlignment="1">
      <alignment vertical="center"/>
    </xf>
    <xf numFmtId="0" fontId="11" fillId="0" borderId="26" xfId="908" applyFont="1" applyBorder="1" applyAlignment="1">
      <alignment vertical="center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42" xfId="908" applyNumberFormat="1" applyFont="1" applyFill="1" applyBorder="1" applyAlignment="1">
      <alignment vertical="center" wrapText="1"/>
    </xf>
    <xf numFmtId="4" fontId="11" fillId="0" borderId="54" xfId="908" applyNumberFormat="1" applyFont="1" applyFill="1" applyBorder="1" applyAlignment="1">
      <alignment vertical="center" wrapText="1"/>
    </xf>
    <xf numFmtId="4" fontId="66" fillId="0" borderId="54" xfId="908" applyNumberFormat="1" applyFont="1" applyFill="1" applyBorder="1" applyAlignment="1">
      <alignment vertical="center" wrapText="1"/>
    </xf>
    <xf numFmtId="1" fontId="66" fillId="0" borderId="54" xfId="908" applyNumberFormat="1" applyFont="1" applyFill="1" applyBorder="1" applyAlignment="1">
      <alignment vertical="center" wrapText="1"/>
    </xf>
    <xf numFmtId="49" fontId="11" fillId="0" borderId="54" xfId="973" applyNumberFormat="1" applyFont="1" applyFill="1" applyBorder="1" applyAlignment="1">
      <alignment horizontal="left" vertical="center" wrapText="1"/>
    </xf>
    <xf numFmtId="49" fontId="11" fillId="0" borderId="54" xfId="2239" applyNumberFormat="1" applyFont="1" applyBorder="1" applyAlignment="1">
      <alignment horizontal="left" vertical="center" wrapText="1"/>
    </xf>
    <xf numFmtId="0" fontId="68" fillId="30" borderId="28" xfId="1567" applyFont="1" applyFill="1" applyBorder="1" applyAlignment="1">
      <alignment horizontal="right" vertical="center" wrapText="1"/>
    </xf>
    <xf numFmtId="3" fontId="68" fillId="30" borderId="26" xfId="908" applyNumberFormat="1" applyFont="1" applyFill="1" applyBorder="1" applyAlignment="1">
      <alignment horizontal="right" vertical="center" wrapText="1"/>
    </xf>
    <xf numFmtId="4" fontId="66" fillId="0" borderId="70" xfId="908" applyNumberFormat="1" applyFont="1" applyFill="1" applyBorder="1" applyAlignment="1">
      <alignment vertical="center" wrapText="1"/>
    </xf>
    <xf numFmtId="0" fontId="11" fillId="0" borderId="48" xfId="908" applyFont="1" applyBorder="1" applyAlignment="1">
      <alignment vertical="center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2" fontId="72" fillId="0" borderId="29" xfId="908" applyNumberFormat="1" applyFont="1" applyFill="1" applyBorder="1" applyAlignment="1">
      <alignment horizontal="center" vertical="center" wrapText="1"/>
    </xf>
    <xf numFmtId="4" fontId="69" fillId="0" borderId="29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4" xfId="908" applyNumberFormat="1" applyFont="1" applyFill="1" applyBorder="1" applyAlignment="1">
      <alignment vertical="center" wrapText="1"/>
    </xf>
    <xf numFmtId="2" fontId="68" fillId="30" borderId="28" xfId="908" applyNumberFormat="1" applyFont="1" applyFill="1" applyBorder="1" applyAlignment="1">
      <alignment horizontal="right" vertical="center" wrapText="1"/>
    </xf>
    <xf numFmtId="2" fontId="68" fillId="30" borderId="26" xfId="908" applyNumberFormat="1" applyFont="1" applyFill="1" applyBorder="1" applyAlignment="1">
      <alignment horizontal="right"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26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9" fillId="0" borderId="71" xfId="908" applyNumberFormat="1" applyFont="1" applyFill="1" applyBorder="1" applyAlignment="1">
      <alignment horizontal="center" vertical="center" wrapText="1"/>
    </xf>
    <xf numFmtId="4" fontId="69" fillId="0" borderId="42" xfId="908" applyNumberFormat="1" applyFont="1" applyFill="1" applyBorder="1" applyAlignment="1">
      <alignment horizontal="center" vertical="center" wrapText="1"/>
    </xf>
    <xf numFmtId="4" fontId="69" fillId="0" borderId="65" xfId="908" applyNumberFormat="1" applyFont="1" applyFill="1" applyBorder="1" applyAlignment="1">
      <alignment horizontal="center" vertical="center" wrapText="1"/>
    </xf>
    <xf numFmtId="3" fontId="67" fillId="30" borderId="69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69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2" fillId="0" borderId="8" xfId="908" applyNumberFormat="1" applyFont="1" applyFill="1" applyBorder="1" applyAlignment="1">
      <alignment horizontal="center" vertical="center" wrapText="1"/>
    </xf>
    <xf numFmtId="2" fontId="72" fillId="0" borderId="66" xfId="908" applyNumberFormat="1" applyFont="1" applyFill="1" applyBorder="1" applyAlignment="1">
      <alignment horizontal="center" vertical="center" wrapText="1"/>
    </xf>
    <xf numFmtId="3" fontId="67" fillId="30" borderId="71" xfId="908" applyNumberFormat="1" applyFont="1" applyFill="1" applyBorder="1" applyAlignment="1">
      <alignment horizontal="right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4" fontId="69" fillId="0" borderId="71" xfId="908" applyNumberFormat="1" applyFont="1" applyFill="1" applyBorder="1" applyAlignment="1">
      <alignment vertical="center" wrapText="1"/>
    </xf>
    <xf numFmtId="4" fontId="69" fillId="0" borderId="42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vertical="center" wrapText="1"/>
    </xf>
    <xf numFmtId="0" fontId="68" fillId="30" borderId="71" xfId="1567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3" fontId="11" fillId="32" borderId="68" xfId="908" applyNumberFormat="1" applyFont="1" applyFill="1" applyBorder="1" applyAlignment="1">
      <alignment horizontal="right" vertical="center" wrapText="1"/>
    </xf>
    <xf numFmtId="3" fontId="11" fillId="32" borderId="28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6" xfId="908" applyNumberFormat="1" applyFont="1" applyFill="1" applyBorder="1" applyAlignment="1">
      <alignment horizontal="right" vertical="center" wrapText="1"/>
    </xf>
    <xf numFmtId="0" fontId="11" fillId="32" borderId="50" xfId="908" applyFont="1" applyFill="1" applyBorder="1" applyAlignment="1">
      <alignment vertical="center"/>
    </xf>
    <xf numFmtId="4" fontId="66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75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30" xfId="908" applyFont="1" applyFill="1" applyBorder="1" applyAlignment="1">
      <alignment vertical="center"/>
    </xf>
    <xf numFmtId="3" fontId="66" fillId="32" borderId="54" xfId="2240" applyNumberFormat="1" applyFont="1" applyFill="1" applyBorder="1" applyAlignment="1">
      <alignment horizontal="center" vertical="center" wrapText="1"/>
    </xf>
    <xf numFmtId="9" fontId="66" fillId="32" borderId="42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6" xfId="2240" applyFont="1" applyFill="1" applyBorder="1" applyAlignment="1">
      <alignment horizontal="center" vertical="center" wrapText="1"/>
    </xf>
    <xf numFmtId="9" fontId="66" fillId="32" borderId="54" xfId="2240" applyFont="1" applyFill="1" applyBorder="1" applyAlignment="1">
      <alignment horizontal="center" vertical="center" wrapText="1"/>
    </xf>
    <xf numFmtId="9" fontId="69" fillId="32" borderId="42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2" fillId="32" borderId="8" xfId="908" applyNumberFormat="1" applyFont="1" applyFill="1" applyBorder="1" applyAlignment="1">
      <alignment horizontal="center"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4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68" xfId="908" applyNumberFormat="1" applyFont="1" applyFill="1" applyBorder="1" applyAlignment="1">
      <alignment horizontal="center" vertical="center" wrapText="1"/>
    </xf>
    <xf numFmtId="1" fontId="66" fillId="32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3" fillId="32" borderId="7" xfId="908" applyNumberFormat="1" applyFont="1" applyFill="1" applyBorder="1" applyAlignment="1">
      <alignment horizontal="center" vertical="center"/>
    </xf>
    <xf numFmtId="10" fontId="83" fillId="32" borderId="38" xfId="908" applyNumberFormat="1" applyFont="1" applyFill="1" applyBorder="1" applyAlignment="1">
      <alignment horizontal="center" vertical="center"/>
    </xf>
    <xf numFmtId="3" fontId="11" fillId="32" borderId="71" xfId="908" applyNumberFormat="1" applyFont="1" applyFill="1" applyBorder="1" applyAlignment="1">
      <alignment horizontal="right" vertical="center" wrapText="1"/>
    </xf>
    <xf numFmtId="3" fontId="11" fillId="32" borderId="42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82" fillId="0" borderId="0" xfId="0" applyFont="1" applyAlignment="1">
      <alignment vertical="center" wrapText="1"/>
    </xf>
    <xf numFmtId="3" fontId="66" fillId="32" borderId="70" xfId="908" applyNumberFormat="1" applyFont="1" applyFill="1" applyBorder="1" applyAlignment="1">
      <alignment horizontal="right" vertical="center" wrapText="1"/>
    </xf>
    <xf numFmtId="3" fontId="66" fillId="32" borderId="54" xfId="908" applyNumberFormat="1" applyFont="1" applyFill="1" applyBorder="1" applyAlignment="1">
      <alignment horizontal="right" vertical="center" wrapText="1"/>
    </xf>
    <xf numFmtId="4" fontId="78" fillId="32" borderId="51" xfId="908" applyNumberFormat="1" applyFont="1" applyFill="1" applyBorder="1" applyAlignment="1">
      <alignment vertical="center" wrapText="1"/>
    </xf>
    <xf numFmtId="0" fontId="78" fillId="32" borderId="54" xfId="976" applyFont="1" applyFill="1" applyBorder="1" applyAlignment="1">
      <alignment horizontal="left" vertical="center"/>
    </xf>
    <xf numFmtId="49" fontId="68" fillId="30" borderId="28" xfId="0" applyNumberFormat="1" applyFont="1" applyFill="1" applyBorder="1" applyAlignment="1">
      <alignment horizontal="center" vertical="center" wrapText="1" shrinkToFit="1"/>
    </xf>
    <xf numFmtId="0" fontId="68" fillId="30" borderId="67" xfId="0" applyFont="1" applyFill="1" applyBorder="1" applyAlignment="1">
      <alignment horizontal="left" vertical="center" wrapText="1" shrinkToFit="1"/>
    </xf>
    <xf numFmtId="49" fontId="68" fillId="30" borderId="26" xfId="0" applyNumberFormat="1" applyFont="1" applyFill="1" applyBorder="1" applyAlignment="1">
      <alignment horizontal="center" vertical="center" wrapText="1" shrinkToFit="1"/>
    </xf>
    <xf numFmtId="0" fontId="68" fillId="30" borderId="30" xfId="0" applyFont="1" applyFill="1" applyBorder="1" applyAlignment="1">
      <alignment horizontal="left" vertical="center" wrapText="1" shrinkToFit="1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9" xfId="908" applyFont="1" applyFill="1" applyBorder="1" applyAlignment="1">
      <alignment horizontal="center" vertical="center"/>
    </xf>
    <xf numFmtId="1" fontId="11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9" xfId="908" applyFont="1" applyFill="1" applyBorder="1" applyAlignment="1">
      <alignment horizontal="center" vertical="center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7" xfId="908" applyFont="1" applyFill="1" applyBorder="1" applyAlignment="1">
      <alignment horizontal="center" vertical="center"/>
    </xf>
    <xf numFmtId="4" fontId="66" fillId="32" borderId="70" xfId="908" applyNumberFormat="1" applyFont="1" applyFill="1" applyBorder="1" applyAlignment="1">
      <alignment horizontal="right" vertical="center" wrapText="1"/>
    </xf>
    <xf numFmtId="3" fontId="11" fillId="32" borderId="54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4" xfId="908" applyFont="1" applyFill="1" applyBorder="1" applyAlignment="1">
      <alignment horizontal="center" vertical="center"/>
    </xf>
    <xf numFmtId="0" fontId="11" fillId="32" borderId="68" xfId="976" applyFont="1" applyFill="1" applyBorder="1" applyAlignment="1">
      <alignment horizontal="left" vertical="center"/>
    </xf>
    <xf numFmtId="0" fontId="11" fillId="32" borderId="68" xfId="908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0" fontId="78" fillId="32" borderId="40" xfId="908" applyFont="1" applyFill="1" applyBorder="1" applyAlignment="1">
      <alignment vertical="center"/>
    </xf>
    <xf numFmtId="4" fontId="78" fillId="32" borderId="40" xfId="908" applyNumberFormat="1" applyFont="1" applyFill="1" applyBorder="1" applyAlignment="1">
      <alignment vertical="center" wrapText="1"/>
    </xf>
    <xf numFmtId="3" fontId="78" fillId="32" borderId="19" xfId="908" applyNumberFormat="1" applyFont="1" applyFill="1" applyBorder="1" applyAlignment="1">
      <alignment horizontal="right" vertical="center" wrapText="1"/>
    </xf>
    <xf numFmtId="3" fontId="78" fillId="32" borderId="46" xfId="908" applyNumberFormat="1" applyFont="1" applyFill="1" applyBorder="1" applyAlignment="1">
      <alignment horizontal="right" vertical="center" wrapText="1"/>
    </xf>
    <xf numFmtId="3" fontId="78" fillId="32" borderId="2" xfId="908" applyNumberFormat="1" applyFont="1" applyFill="1" applyBorder="1" applyAlignment="1">
      <alignment horizontal="right" vertical="center" wrapText="1"/>
    </xf>
    <xf numFmtId="3" fontId="78" fillId="32" borderId="49" xfId="908" applyNumberFormat="1" applyFont="1" applyFill="1" applyBorder="1" applyAlignment="1">
      <alignment horizontal="right" vertical="center" wrapText="1"/>
    </xf>
    <xf numFmtId="4" fontId="78" fillId="32" borderId="2" xfId="908" applyNumberFormat="1" applyFont="1" applyFill="1" applyBorder="1" applyAlignment="1">
      <alignment horizontal="right" vertical="center" wrapText="1"/>
    </xf>
    <xf numFmtId="4" fontId="78" fillId="32" borderId="49" xfId="908" applyNumberFormat="1" applyFont="1" applyFill="1" applyBorder="1" applyAlignment="1">
      <alignment horizontal="right" vertical="center" wrapText="1"/>
    </xf>
    <xf numFmtId="3" fontId="78" fillId="32" borderId="19" xfId="908" applyNumberFormat="1" applyFont="1" applyFill="1" applyBorder="1" applyAlignment="1">
      <alignment horizontal="center" vertical="center" wrapText="1"/>
    </xf>
    <xf numFmtId="3" fontId="78" fillId="32" borderId="70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/>
    </xf>
    <xf numFmtId="3" fontId="79" fillId="30" borderId="54" xfId="908" applyNumberFormat="1" applyFont="1" applyFill="1" applyBorder="1" applyAlignment="1">
      <alignment horizontal="center" vertical="center" wrapText="1"/>
    </xf>
    <xf numFmtId="3" fontId="79" fillId="32" borderId="64" xfId="908" applyNumberFormat="1" applyFont="1" applyFill="1" applyBorder="1" applyAlignment="1">
      <alignment horizontal="center" vertical="center" wrapText="1"/>
    </xf>
    <xf numFmtId="3" fontId="78" fillId="32" borderId="51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Border="1" applyAlignment="1">
      <alignment horizontal="left" vertical="center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5" xfId="908" applyFont="1" applyFill="1" applyBorder="1" applyAlignment="1">
      <alignment vertical="center"/>
    </xf>
    <xf numFmtId="4" fontId="78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8" fillId="32" borderId="52" xfId="908" applyNumberFormat="1" applyFont="1" applyFill="1" applyBorder="1" applyAlignment="1">
      <alignment horizontal="center" vertical="center" wrapText="1"/>
    </xf>
    <xf numFmtId="3" fontId="78" fillId="33" borderId="19" xfId="908" applyNumberFormat="1" applyFont="1" applyFill="1" applyBorder="1" applyAlignment="1">
      <alignment horizontal="right" vertical="center" wrapText="1"/>
    </xf>
    <xf numFmtId="3" fontId="78" fillId="33" borderId="46" xfId="908" applyNumberFormat="1" applyFont="1" applyFill="1" applyBorder="1" applyAlignment="1">
      <alignment horizontal="right" vertical="center" wrapText="1"/>
    </xf>
    <xf numFmtId="3" fontId="78" fillId="33" borderId="2" xfId="908" applyNumberFormat="1" applyFont="1" applyFill="1" applyBorder="1" applyAlignment="1">
      <alignment horizontal="right" vertical="center" wrapText="1"/>
    </xf>
    <xf numFmtId="3" fontId="78" fillId="33" borderId="59" xfId="908" applyNumberFormat="1" applyFont="1" applyFill="1" applyBorder="1" applyAlignment="1">
      <alignment horizontal="right" vertical="center" wrapText="1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49" fontId="82" fillId="0" borderId="0" xfId="0" applyNumberFormat="1" applyFont="1" applyAlignment="1">
      <alignment horizontal="left" vertical="center"/>
    </xf>
    <xf numFmtId="0" fontId="80" fillId="0" borderId="2" xfId="0" applyFont="1" applyFill="1" applyBorder="1" applyAlignment="1">
      <alignment horizontal="left" vertical="center"/>
    </xf>
    <xf numFmtId="49" fontId="38" fillId="0" borderId="7" xfId="0" applyNumberFormat="1" applyFont="1" applyBorder="1" applyAlignment="1">
      <alignment horizontal="right" vertical="top" wrapText="1"/>
    </xf>
    <xf numFmtId="0" fontId="38" fillId="0" borderId="7" xfId="0" applyFont="1" applyBorder="1" applyAlignment="1">
      <alignment horizontal="left" vertical="top" wrapText="1"/>
    </xf>
    <xf numFmtId="0" fontId="38" fillId="0" borderId="26" xfId="0" applyFont="1" applyBorder="1" applyAlignment="1">
      <alignment horizontal="center" vertical="top" wrapText="1"/>
    </xf>
    <xf numFmtId="49" fontId="85" fillId="0" borderId="3" xfId="0" applyNumberFormat="1" applyFont="1" applyBorder="1" applyAlignment="1">
      <alignment horizontal="center" vertical="center" wrapText="1"/>
    </xf>
    <xf numFmtId="0" fontId="85" fillId="0" borderId="4" xfId="0" applyFont="1" applyBorder="1" applyAlignment="1">
      <alignment horizontal="right" vertical="center" wrapText="1"/>
    </xf>
    <xf numFmtId="3" fontId="85" fillId="30" borderId="5" xfId="0" applyNumberFormat="1" applyFont="1" applyFill="1" applyBorder="1" applyAlignment="1">
      <alignment vertical="center"/>
    </xf>
    <xf numFmtId="49" fontId="85" fillId="0" borderId="6" xfId="0" applyNumberFormat="1" applyFont="1" applyBorder="1" applyAlignment="1">
      <alignment horizontal="center" vertical="center" wrapText="1"/>
    </xf>
    <xf numFmtId="0" fontId="85" fillId="0" borderId="7" xfId="0" applyFont="1" applyBorder="1" applyAlignment="1">
      <alignment horizontal="right" vertical="center" wrapText="1"/>
    </xf>
    <xf numFmtId="3" fontId="85" fillId="30" borderId="69" xfId="0" applyNumberFormat="1" applyFont="1" applyFill="1" applyBorder="1" applyAlignment="1">
      <alignment vertical="center"/>
    </xf>
    <xf numFmtId="49" fontId="85" fillId="0" borderId="7" xfId="0" applyNumberFormat="1" applyFont="1" applyBorder="1" applyAlignment="1">
      <alignment horizontal="center" vertical="center" wrapText="1"/>
    </xf>
    <xf numFmtId="189" fontId="85" fillId="0" borderId="6" xfId="0" applyNumberFormat="1" applyFont="1" applyBorder="1" applyAlignment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right" vertical="center"/>
    </xf>
    <xf numFmtId="0" fontId="86" fillId="0" borderId="0" xfId="798" applyNumberFormat="1" applyFont="1" applyFill="1" applyBorder="1" applyAlignment="1" applyProtection="1">
      <alignment vertical="top"/>
    </xf>
    <xf numFmtId="0" fontId="89" fillId="0" borderId="0" xfId="798" applyNumberFormat="1" applyFont="1" applyFill="1" applyBorder="1" applyAlignment="1" applyProtection="1">
      <alignment vertical="top"/>
    </xf>
    <xf numFmtId="4" fontId="90" fillId="0" borderId="0" xfId="798" applyNumberFormat="1" applyFont="1" applyFill="1" applyBorder="1" applyAlignment="1" applyProtection="1">
      <alignment horizontal="center" vertical="center" wrapText="1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left" wrapText="1"/>
    </xf>
    <xf numFmtId="4" fontId="93" fillId="0" borderId="0" xfId="798" applyNumberFormat="1" applyFont="1" applyFill="1" applyBorder="1" applyAlignment="1" applyProtection="1">
      <alignment horizontal="right" wrapText="1"/>
    </xf>
    <xf numFmtId="0" fontId="94" fillId="0" borderId="0" xfId="798" applyNumberFormat="1" applyFont="1" applyFill="1" applyBorder="1" applyAlignment="1" applyProtection="1">
      <alignment vertical="top"/>
    </xf>
    <xf numFmtId="4" fontId="94" fillId="0" borderId="19" xfId="798" applyNumberFormat="1" applyFont="1" applyFill="1" applyBorder="1" applyAlignment="1" applyProtection="1">
      <alignment horizontal="center" vertical="center" wrapText="1"/>
    </xf>
    <xf numFmtId="3" fontId="98" fillId="0" borderId="1" xfId="798" applyNumberFormat="1" applyFont="1" applyFill="1" applyBorder="1" applyAlignment="1" applyProtection="1">
      <alignment horizontal="center" vertical="center" wrapText="1"/>
    </xf>
    <xf numFmtId="3" fontId="98" fillId="0" borderId="2" xfId="798" applyNumberFormat="1" applyFont="1" applyFill="1" applyBorder="1" applyAlignment="1" applyProtection="1">
      <alignment horizontal="center" vertical="center" wrapText="1"/>
    </xf>
    <xf numFmtId="3" fontId="98" fillId="0" borderId="19" xfId="798" applyNumberFormat="1" applyFont="1" applyFill="1" applyBorder="1" applyAlignment="1" applyProtection="1">
      <alignment horizontal="center" vertical="center" wrapText="1"/>
    </xf>
    <xf numFmtId="3" fontId="98" fillId="0" borderId="46" xfId="798" applyNumberFormat="1" applyFont="1" applyFill="1" applyBorder="1" applyAlignment="1" applyProtection="1">
      <alignment horizontal="center" vertical="center" wrapText="1"/>
    </xf>
    <xf numFmtId="3" fontId="98" fillId="0" borderId="49" xfId="798" applyNumberFormat="1" applyFont="1" applyFill="1" applyBorder="1" applyAlignment="1" applyProtection="1">
      <alignment horizontal="center" vertical="center" wrapText="1"/>
    </xf>
    <xf numFmtId="3" fontId="98" fillId="0" borderId="59" xfId="798" applyNumberFormat="1" applyFont="1" applyFill="1" applyBorder="1" applyAlignment="1" applyProtection="1">
      <alignment horizontal="center" vertical="center" wrapText="1"/>
    </xf>
    <xf numFmtId="0" fontId="98" fillId="0" borderId="0" xfId="798" applyNumberFormat="1" applyFont="1" applyFill="1" applyBorder="1" applyAlignment="1" applyProtection="1">
      <alignment vertical="top"/>
    </xf>
    <xf numFmtId="3" fontId="97" fillId="0" borderId="13" xfId="798" applyNumberFormat="1" applyFont="1" applyFill="1" applyBorder="1" applyAlignment="1" applyProtection="1">
      <alignment vertical="center" wrapText="1"/>
    </xf>
    <xf numFmtId="3" fontId="97" fillId="0" borderId="13" xfId="798" applyNumberFormat="1" applyFont="1" applyFill="1" applyBorder="1" applyAlignment="1" applyProtection="1">
      <alignment horizontal="center" vertical="center"/>
    </xf>
    <xf numFmtId="3" fontId="97" fillId="0" borderId="77" xfId="798" applyNumberFormat="1" applyFont="1" applyFill="1" applyBorder="1" applyAlignment="1" applyProtection="1">
      <alignment vertical="center" wrapText="1"/>
    </xf>
    <xf numFmtId="0" fontId="91" fillId="0" borderId="0" xfId="798" applyNumberFormat="1" applyFont="1" applyFill="1" applyBorder="1" applyAlignment="1" applyProtection="1">
      <alignment vertical="top"/>
    </xf>
    <xf numFmtId="0" fontId="96" fillId="0" borderId="68" xfId="798" applyNumberFormat="1" applyFont="1" applyFill="1" applyBorder="1" applyAlignment="1" applyProtection="1">
      <alignment horizontal="left" vertical="center" wrapText="1"/>
    </xf>
    <xf numFmtId="0" fontId="91" fillId="0" borderId="68" xfId="798" applyNumberFormat="1" applyFont="1" applyFill="1" applyBorder="1" applyAlignment="1" applyProtection="1">
      <alignment horizontal="center" vertical="center" wrapText="1"/>
    </xf>
    <xf numFmtId="0" fontId="99" fillId="0" borderId="68" xfId="798" applyNumberFormat="1" applyFont="1" applyFill="1" applyBorder="1" applyAlignment="1" applyProtection="1">
      <alignment horizontal="center" vertical="center"/>
    </xf>
    <xf numFmtId="3" fontId="96" fillId="0" borderId="68" xfId="798" applyNumberFormat="1" applyFont="1" applyFill="1" applyBorder="1" applyAlignment="1" applyProtection="1">
      <alignment horizontal="center" vertical="center"/>
    </xf>
    <xf numFmtId="4" fontId="96" fillId="0" borderId="68" xfId="798" applyNumberFormat="1" applyFont="1" applyFill="1" applyBorder="1" applyAlignment="1" applyProtection="1">
      <alignment horizontal="center" vertical="center"/>
    </xf>
    <xf numFmtId="4" fontId="96" fillId="0" borderId="28" xfId="798" applyNumberFormat="1" applyFont="1" applyFill="1" applyBorder="1" applyAlignment="1" applyProtection="1">
      <alignment horizontal="center" vertical="center"/>
    </xf>
    <xf numFmtId="3" fontId="96" fillId="0" borderId="69" xfId="798" applyNumberFormat="1" applyFont="1" applyFill="1" applyBorder="1" applyAlignment="1" applyProtection="1">
      <alignment horizontal="center" vertical="center" wrapText="1"/>
    </xf>
    <xf numFmtId="0" fontId="96" fillId="0" borderId="0" xfId="798" applyNumberFormat="1" applyFont="1" applyFill="1" applyBorder="1" applyAlignment="1" applyProtection="1">
      <alignment vertical="top"/>
    </xf>
    <xf numFmtId="1" fontId="96" fillId="0" borderId="0" xfId="798" applyNumberFormat="1" applyFont="1" applyFill="1" applyBorder="1" applyAlignment="1" applyProtection="1">
      <alignment vertical="top"/>
    </xf>
    <xf numFmtId="0" fontId="96" fillId="0" borderId="7" xfId="798" applyNumberFormat="1" applyFont="1" applyFill="1" applyBorder="1" applyAlignment="1" applyProtection="1">
      <alignment horizontal="left" vertical="center" wrapText="1"/>
    </xf>
    <xf numFmtId="0" fontId="91" fillId="0" borderId="7" xfId="798" applyNumberFormat="1" applyFont="1" applyFill="1" applyBorder="1" applyAlignment="1" applyProtection="1">
      <alignment horizontal="center" vertical="center" wrapText="1"/>
    </xf>
    <xf numFmtId="0" fontId="99" fillId="0" borderId="7" xfId="798" applyNumberFormat="1" applyFont="1" applyFill="1" applyBorder="1" applyAlignment="1" applyProtection="1">
      <alignment horizontal="center" vertical="center"/>
    </xf>
    <xf numFmtId="3" fontId="96" fillId="0" borderId="7" xfId="798" applyNumberFormat="1" applyFont="1" applyFill="1" applyBorder="1" applyAlignment="1" applyProtection="1">
      <alignment horizontal="center" vertical="center"/>
    </xf>
    <xf numFmtId="0" fontId="96" fillId="0" borderId="38" xfId="798" applyNumberFormat="1" applyFont="1" applyFill="1" applyBorder="1" applyAlignment="1" applyProtection="1">
      <alignment horizontal="left" vertical="center" wrapText="1"/>
    </xf>
    <xf numFmtId="0" fontId="91" fillId="0" borderId="38" xfId="798" applyNumberFormat="1" applyFont="1" applyFill="1" applyBorder="1" applyAlignment="1" applyProtection="1">
      <alignment horizontal="center" vertical="center" wrapText="1"/>
    </xf>
    <xf numFmtId="0" fontId="99" fillId="0" borderId="38" xfId="798" applyNumberFormat="1" applyFont="1" applyFill="1" applyBorder="1" applyAlignment="1" applyProtection="1">
      <alignment horizontal="center" vertical="center"/>
    </xf>
    <xf numFmtId="3" fontId="96" fillId="0" borderId="38" xfId="798" applyNumberFormat="1" applyFont="1" applyFill="1" applyBorder="1" applyAlignment="1" applyProtection="1">
      <alignment horizontal="center" vertical="center"/>
    </xf>
    <xf numFmtId="2" fontId="96" fillId="0" borderId="0" xfId="798" applyNumberFormat="1" applyFont="1" applyFill="1" applyBorder="1" applyAlignment="1" applyProtection="1">
      <alignment vertical="top"/>
    </xf>
    <xf numFmtId="4" fontId="96" fillId="34" borderId="1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1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189" fontId="96" fillId="34" borderId="19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vertical="center" wrapText="1"/>
    </xf>
    <xf numFmtId="4" fontId="94" fillId="0" borderId="13" xfId="798" applyNumberFormat="1" applyFont="1" applyFill="1" applyBorder="1" applyAlignment="1" applyProtection="1">
      <alignment horizontal="center" vertical="center"/>
    </xf>
    <xf numFmtId="4" fontId="96" fillId="0" borderId="77" xfId="798" applyNumberFormat="1" applyFont="1" applyFill="1" applyBorder="1" applyAlignment="1" applyProtection="1">
      <alignment vertical="center" wrapText="1"/>
    </xf>
    <xf numFmtId="3" fontId="99" fillId="0" borderId="7" xfId="798" applyNumberFormat="1" applyFont="1" applyFill="1" applyBorder="1" applyAlignment="1" applyProtection="1">
      <alignment horizontal="center" vertical="center"/>
    </xf>
    <xf numFmtId="4" fontId="96" fillId="0" borderId="7" xfId="798" applyNumberFormat="1" applyFont="1" applyFill="1" applyBorder="1" applyAlignment="1" applyProtection="1">
      <alignment horizontal="center" vertical="center"/>
    </xf>
    <xf numFmtId="167" fontId="96" fillId="0" borderId="7" xfId="798" applyNumberFormat="1" applyFont="1" applyFill="1" applyBorder="1" applyAlignment="1" applyProtection="1">
      <alignment horizontal="center" vertical="center"/>
    </xf>
    <xf numFmtId="0" fontId="96" fillId="0" borderId="29" xfId="798" applyNumberFormat="1" applyFont="1" applyFill="1" applyBorder="1" applyAlignment="1" applyProtection="1">
      <alignment horizontal="left" vertical="center" wrapText="1"/>
    </xf>
    <xf numFmtId="0" fontId="91" fillId="0" borderId="29" xfId="798" applyNumberFormat="1" applyFont="1" applyFill="1" applyBorder="1" applyAlignment="1" applyProtection="1">
      <alignment horizontal="center" vertical="center" wrapText="1"/>
    </xf>
    <xf numFmtId="3" fontId="99" fillId="0" borderId="29" xfId="798" applyNumberFormat="1" applyFont="1" applyFill="1" applyBorder="1" applyAlignment="1" applyProtection="1">
      <alignment horizontal="center" vertical="center"/>
    </xf>
    <xf numFmtId="167" fontId="96" fillId="0" borderId="29" xfId="798" applyNumberFormat="1" applyFont="1" applyFill="1" applyBorder="1" applyAlignment="1" applyProtection="1">
      <alignment horizontal="center" vertical="center"/>
    </xf>
    <xf numFmtId="3" fontId="96" fillId="34" borderId="1" xfId="798" applyNumberFormat="1" applyFont="1" applyFill="1" applyBorder="1" applyAlignment="1" applyProtection="1">
      <alignment horizontal="center" vertical="center" wrapText="1"/>
    </xf>
    <xf numFmtId="3" fontId="96" fillId="0" borderId="13" xfId="798" applyNumberFormat="1" applyFont="1" applyFill="1" applyBorder="1" applyAlignment="1" applyProtection="1">
      <alignment vertical="center" wrapText="1"/>
    </xf>
    <xf numFmtId="3" fontId="94" fillId="0" borderId="13" xfId="798" applyNumberFormat="1" applyFont="1" applyFill="1" applyBorder="1" applyAlignment="1" applyProtection="1">
      <alignment horizontal="center" vertical="center"/>
    </xf>
    <xf numFmtId="3" fontId="96" fillId="0" borderId="77" xfId="798" applyNumberFormat="1" applyFont="1" applyFill="1" applyBorder="1" applyAlignment="1" applyProtection="1">
      <alignment vertical="center" wrapText="1"/>
    </xf>
    <xf numFmtId="3" fontId="99" fillId="28" borderId="7" xfId="798" applyNumberFormat="1" applyFont="1" applyFill="1" applyBorder="1" applyAlignment="1" applyProtection="1">
      <alignment horizontal="center" vertical="center"/>
    </xf>
    <xf numFmtId="3" fontId="99" fillId="28" borderId="38" xfId="798" applyNumberFormat="1" applyFont="1" applyFill="1" applyBorder="1" applyAlignment="1" applyProtection="1">
      <alignment horizontal="center" vertical="center"/>
    </xf>
    <xf numFmtId="2" fontId="96" fillId="34" borderId="2" xfId="798" applyNumberFormat="1" applyFont="1" applyFill="1" applyBorder="1" applyAlignment="1" applyProtection="1">
      <alignment horizontal="center" vertical="center" wrapText="1"/>
    </xf>
    <xf numFmtId="192" fontId="96" fillId="34" borderId="49" xfId="798" applyNumberFormat="1" applyFont="1" applyFill="1" applyBorder="1" applyAlignment="1" applyProtection="1">
      <alignment horizontal="center" vertical="center" wrapText="1"/>
    </xf>
    <xf numFmtId="3" fontId="99" fillId="0" borderId="68" xfId="798" applyNumberFormat="1" applyFont="1" applyFill="1" applyBorder="1" applyAlignment="1" applyProtection="1">
      <alignment horizontal="center" vertical="center"/>
    </xf>
    <xf numFmtId="3" fontId="86" fillId="0" borderId="1" xfId="798" applyNumberFormat="1" applyFont="1" applyFill="1" applyBorder="1" applyAlignment="1" applyProtection="1">
      <alignment horizontal="center" vertical="center" wrapText="1"/>
    </xf>
    <xf numFmtId="3" fontId="100" fillId="0" borderId="2" xfId="798" applyNumberFormat="1" applyFont="1" applyFill="1" applyBorder="1" applyAlignment="1" applyProtection="1">
      <alignment horizontal="left" vertical="center" wrapText="1"/>
    </xf>
    <xf numFmtId="3" fontId="87" fillId="0" borderId="2" xfId="798" applyNumberFormat="1" applyFont="1" applyFill="1" applyBorder="1" applyAlignment="1" applyProtection="1">
      <alignment horizontal="center" vertical="center" wrapText="1"/>
    </xf>
    <xf numFmtId="3" fontId="86" fillId="0" borderId="2" xfId="798" applyNumberFormat="1" applyFont="1" applyFill="1" applyBorder="1" applyAlignment="1" applyProtection="1">
      <alignment horizontal="center" vertical="center" wrapText="1"/>
    </xf>
    <xf numFmtId="3" fontId="86" fillId="0" borderId="49" xfId="798" applyNumberFormat="1" applyFont="1" applyFill="1" applyBorder="1" applyAlignment="1" applyProtection="1">
      <alignment horizontal="center" vertical="center" wrapText="1"/>
    </xf>
    <xf numFmtId="3" fontId="100" fillId="35" borderId="59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center" vertical="center"/>
    </xf>
    <xf numFmtId="3" fontId="86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left" vertical="center"/>
    </xf>
    <xf numFmtId="0" fontId="86" fillId="0" borderId="0" xfId="2260" applyFont="1" applyBorder="1" applyAlignment="1">
      <alignment horizontal="center"/>
    </xf>
    <xf numFmtId="0" fontId="86" fillId="0" borderId="0" xfId="2260" applyFont="1"/>
    <xf numFmtId="4" fontId="86" fillId="0" borderId="0" xfId="2261" applyFont="1">
      <alignment vertical="center"/>
    </xf>
    <xf numFmtId="0" fontId="86" fillId="0" borderId="10" xfId="2260" applyFont="1" applyBorder="1" applyAlignment="1">
      <alignment horizont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4" fontId="71" fillId="0" borderId="0" xfId="2261" applyFont="1" applyAlignment="1"/>
    <xf numFmtId="4" fontId="71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03" fillId="0" borderId="0" xfId="797" applyFont="1" applyFill="1" applyAlignment="1"/>
    <xf numFmtId="0" fontId="66" fillId="0" borderId="0" xfId="2261" applyNumberFormat="1" applyFont="1" applyAlignment="1"/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71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71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" fillId="0" borderId="0" xfId="2260" applyFont="1"/>
    <xf numFmtId="0" fontId="105" fillId="28" borderId="0" xfId="798" applyNumberFormat="1" applyFont="1" applyFill="1" applyAlignment="1">
      <alignment vertical="center" wrapText="1"/>
    </xf>
    <xf numFmtId="4" fontId="72" fillId="28" borderId="0" xfId="2261" applyFont="1" applyFill="1">
      <alignment vertical="center"/>
    </xf>
    <xf numFmtId="189" fontId="80" fillId="30" borderId="69" xfId="0" applyNumberFormat="1" applyFont="1" applyFill="1" applyBorder="1" applyAlignment="1">
      <alignment vertical="center"/>
    </xf>
    <xf numFmtId="0" fontId="38" fillId="0" borderId="7" xfId="0" applyFont="1" applyBorder="1" applyAlignment="1">
      <alignment horizontal="right" vertical="center" wrapText="1"/>
    </xf>
    <xf numFmtId="4" fontId="38" fillId="0" borderId="7" xfId="0" applyNumberFormat="1" applyFont="1" applyBorder="1" applyAlignment="1">
      <alignment horizontal="right" vertical="center" wrapText="1"/>
    </xf>
    <xf numFmtId="2" fontId="10" fillId="0" borderId="7" xfId="0" applyNumberFormat="1" applyFont="1" applyBorder="1" applyAlignment="1">
      <alignment horizontal="right" vertical="center" wrapText="1"/>
    </xf>
    <xf numFmtId="0" fontId="80" fillId="0" borderId="65" xfId="0" applyNumberFormat="1" applyFont="1" applyFill="1" applyBorder="1" applyAlignment="1">
      <alignment horizontal="center" vertical="center" wrapText="1"/>
    </xf>
    <xf numFmtId="0" fontId="80" fillId="0" borderId="46" xfId="0" applyFont="1" applyFill="1" applyBorder="1" applyAlignment="1">
      <alignment horizontal="center" vertical="center"/>
    </xf>
    <xf numFmtId="49" fontId="38" fillId="0" borderId="42" xfId="0" applyNumberFormat="1" applyFont="1" applyBorder="1" applyAlignment="1">
      <alignment horizontal="center" vertical="center" wrapText="1"/>
    </xf>
    <xf numFmtId="49" fontId="38" fillId="0" borderId="6" xfId="0" applyNumberFormat="1" applyFont="1" applyBorder="1" applyAlignment="1">
      <alignment horizontal="center" vertical="center" wrapText="1"/>
    </xf>
    <xf numFmtId="49" fontId="85" fillId="0" borderId="37" xfId="0" applyNumberFormat="1" applyFont="1" applyBorder="1" applyAlignment="1">
      <alignment horizontal="center" vertical="center" wrapText="1"/>
    </xf>
    <xf numFmtId="49" fontId="85" fillId="0" borderId="38" xfId="0" applyNumberFormat="1" applyFont="1" applyBorder="1" applyAlignment="1">
      <alignment horizontal="center" vertical="center" wrapText="1"/>
    </xf>
    <xf numFmtId="3" fontId="85" fillId="30" borderId="39" xfId="0" applyNumberFormat="1" applyFont="1" applyFill="1" applyBorder="1" applyAlignment="1">
      <alignment vertical="center"/>
    </xf>
    <xf numFmtId="0" fontId="80" fillId="0" borderId="1" xfId="0" applyFont="1" applyBorder="1" applyAlignment="1">
      <alignment horizontal="center" vertical="center"/>
    </xf>
    <xf numFmtId="0" fontId="80" fillId="0" borderId="29" xfId="0" applyNumberFormat="1" applyFont="1" applyFill="1" applyBorder="1" applyAlignment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3" fontId="97" fillId="0" borderId="40" xfId="798" applyNumberFormat="1" applyFont="1" applyFill="1" applyBorder="1" applyAlignment="1" applyProtection="1">
      <alignment vertical="center" wrapText="1"/>
    </xf>
    <xf numFmtId="2" fontId="96" fillId="0" borderId="7" xfId="798" applyNumberFormat="1" applyFont="1" applyFill="1" applyBorder="1" applyAlignment="1" applyProtection="1">
      <alignment horizontal="center" vertical="center"/>
    </xf>
    <xf numFmtId="3" fontId="99" fillId="0" borderId="38" xfId="798" applyNumberFormat="1" applyFont="1" applyFill="1" applyBorder="1" applyAlignment="1" applyProtection="1">
      <alignment horizontal="center" vertical="center"/>
    </xf>
    <xf numFmtId="2" fontId="96" fillId="0" borderId="38" xfId="798" applyNumberFormat="1" applyFont="1" applyFill="1" applyBorder="1" applyAlignment="1" applyProtection="1">
      <alignment horizontal="center" vertical="center"/>
    </xf>
    <xf numFmtId="4" fontId="96" fillId="0" borderId="40" xfId="798" applyNumberFormat="1" applyFont="1" applyFill="1" applyBorder="1" applyAlignment="1" applyProtection="1">
      <alignment vertical="center" wrapText="1"/>
    </xf>
    <xf numFmtId="189" fontId="99" fillId="0" borderId="68" xfId="798" applyNumberFormat="1" applyFont="1" applyFill="1" applyBorder="1" applyAlignment="1" applyProtection="1">
      <alignment horizontal="center" vertical="center"/>
    </xf>
    <xf numFmtId="2" fontId="96" fillId="0" borderId="68" xfId="798" applyNumberFormat="1" applyFont="1" applyFill="1" applyBorder="1" applyAlignment="1" applyProtection="1">
      <alignment horizontal="center" vertical="center"/>
    </xf>
    <xf numFmtId="2" fontId="96" fillId="0" borderId="28" xfId="798" applyNumberFormat="1" applyFont="1" applyFill="1" applyBorder="1" applyAlignment="1" applyProtection="1">
      <alignment horizontal="center" vertical="center"/>
    </xf>
    <xf numFmtId="2" fontId="96" fillId="0" borderId="26" xfId="798" applyNumberFormat="1" applyFont="1" applyFill="1" applyBorder="1" applyAlignment="1" applyProtection="1">
      <alignment horizontal="center" vertical="center"/>
    </xf>
    <xf numFmtId="4" fontId="96" fillId="0" borderId="29" xfId="798" applyNumberFormat="1" applyFont="1" applyFill="1" applyBorder="1" applyAlignment="1" applyProtection="1">
      <alignment horizontal="center" vertical="center"/>
    </xf>
    <xf numFmtId="2" fontId="96" fillId="0" borderId="48" xfId="798" applyNumberFormat="1" applyFont="1" applyFill="1" applyBorder="1" applyAlignment="1" applyProtection="1">
      <alignment horizontal="center" vertical="center"/>
    </xf>
    <xf numFmtId="3" fontId="96" fillId="0" borderId="40" xfId="798" applyNumberFormat="1" applyFont="1" applyFill="1" applyBorder="1" applyAlignment="1" applyProtection="1">
      <alignment vertical="center" wrapText="1"/>
    </xf>
    <xf numFmtId="192" fontId="96" fillId="0" borderId="28" xfId="798" applyNumberFormat="1" applyFont="1" applyFill="1" applyBorder="1" applyAlignment="1" applyProtection="1">
      <alignment horizontal="center" vertical="center"/>
    </xf>
    <xf numFmtId="3" fontId="96" fillId="28" borderId="7" xfId="798" applyNumberFormat="1" applyFont="1" applyFill="1" applyBorder="1" applyAlignment="1" applyProtection="1">
      <alignment horizontal="center" vertical="center"/>
    </xf>
    <xf numFmtId="0" fontId="91" fillId="28" borderId="7" xfId="798" applyNumberFormat="1" applyFont="1" applyFill="1" applyBorder="1" applyAlignment="1" applyProtection="1">
      <alignment horizontal="center" vertical="center" wrapText="1"/>
    </xf>
    <xf numFmtId="189" fontId="99" fillId="28" borderId="7" xfId="798" applyNumberFormat="1" applyFont="1" applyFill="1" applyBorder="1" applyAlignment="1" applyProtection="1">
      <alignment horizontal="center" vertical="center"/>
    </xf>
    <xf numFmtId="3" fontId="96" fillId="28" borderId="38" xfId="798" applyNumberFormat="1" applyFont="1" applyFill="1" applyBorder="1" applyAlignment="1" applyProtection="1">
      <alignment horizontal="center" vertical="center"/>
    </xf>
    <xf numFmtId="0" fontId="91" fillId="28" borderId="38" xfId="798" applyNumberFormat="1" applyFont="1" applyFill="1" applyBorder="1" applyAlignment="1" applyProtection="1">
      <alignment horizontal="center" vertical="center" wrapText="1"/>
    </xf>
    <xf numFmtId="192" fontId="96" fillId="0" borderId="47" xfId="798" applyNumberFormat="1" applyFont="1" applyFill="1" applyBorder="1" applyAlignment="1" applyProtection="1">
      <alignment horizontal="center" vertical="center"/>
    </xf>
    <xf numFmtId="192" fontId="96" fillId="0" borderId="26" xfId="798" applyNumberFormat="1" applyFont="1" applyFill="1" applyBorder="1" applyAlignment="1" applyProtection="1">
      <alignment horizontal="center" vertical="center"/>
    </xf>
    <xf numFmtId="189" fontId="99" fillId="0" borderId="29" xfId="798" applyNumberFormat="1" applyFont="1" applyFill="1" applyBorder="1" applyAlignment="1" applyProtection="1">
      <alignment horizontal="center" vertical="center"/>
    </xf>
    <xf numFmtId="2" fontId="96" fillId="0" borderId="29" xfId="798" applyNumberFormat="1" applyFont="1" applyFill="1" applyBorder="1" applyAlignment="1" applyProtection="1">
      <alignment horizontal="center" vertical="center"/>
    </xf>
    <xf numFmtId="0" fontId="86" fillId="0" borderId="0" xfId="2266" applyFont="1"/>
    <xf numFmtId="4" fontId="66" fillId="29" borderId="7" xfId="908" applyNumberFormat="1" applyFont="1" applyFill="1" applyBorder="1" applyAlignment="1">
      <alignment horizontal="center" vertical="center" wrapText="1"/>
    </xf>
    <xf numFmtId="4" fontId="67" fillId="25" borderId="48" xfId="908" applyNumberFormat="1" applyFont="1" applyFill="1" applyBorder="1" applyAlignment="1">
      <alignment vertical="center" wrapText="1"/>
    </xf>
    <xf numFmtId="4" fontId="67" fillId="25" borderId="65" xfId="908" applyNumberFormat="1" applyFont="1" applyFill="1" applyBorder="1" applyAlignment="1">
      <alignment vertical="center" wrapText="1"/>
    </xf>
    <xf numFmtId="4" fontId="67" fillId="25" borderId="28" xfId="908" applyNumberFormat="1" applyFont="1" applyFill="1" applyBorder="1" applyAlignment="1">
      <alignment vertical="center" wrapText="1"/>
    </xf>
    <xf numFmtId="4" fontId="67" fillId="25" borderId="71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horizontal="center" vertical="center" wrapText="1"/>
    </xf>
    <xf numFmtId="4" fontId="66" fillId="16" borderId="68" xfId="908" applyNumberFormat="1" applyFont="1" applyFill="1" applyBorder="1" applyAlignment="1">
      <alignment horizontal="center" vertical="center" wrapText="1"/>
    </xf>
    <xf numFmtId="4" fontId="67" fillId="25" borderId="26" xfId="908" applyNumberFormat="1" applyFont="1" applyFill="1" applyBorder="1" applyAlignment="1">
      <alignment vertical="center" wrapText="1"/>
    </xf>
    <xf numFmtId="4" fontId="67" fillId="25" borderId="42" xfId="908" applyNumberFormat="1" applyFont="1" applyFill="1" applyBorder="1" applyAlignment="1">
      <alignment vertical="center" wrapText="1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54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42" xfId="975" applyFont="1" applyFill="1" applyBorder="1" applyAlignment="1" applyProtection="1">
      <alignment horizontal="center" vertical="center" wrapText="1"/>
      <protection locked="0"/>
    </xf>
    <xf numFmtId="0" fontId="11" fillId="32" borderId="65" xfId="975" applyFont="1" applyFill="1" applyBorder="1" applyAlignment="1" applyProtection="1">
      <alignment horizontal="center" vertical="center" wrapText="1"/>
      <protection locked="0"/>
    </xf>
    <xf numFmtId="0" fontId="66" fillId="32" borderId="40" xfId="908" applyFont="1" applyFill="1" applyBorder="1" applyAlignment="1">
      <alignment horizontal="center" vertical="center"/>
    </xf>
    <xf numFmtId="0" fontId="66" fillId="32" borderId="13" xfId="908" applyFont="1" applyFill="1" applyBorder="1" applyAlignment="1">
      <alignment horizontal="center" vertical="center"/>
    </xf>
    <xf numFmtId="0" fontId="66" fillId="32" borderId="77" xfId="908" applyFont="1" applyFill="1" applyBorder="1" applyAlignment="1">
      <alignment horizontal="center" vertical="center"/>
    </xf>
    <xf numFmtId="187" fontId="68" fillId="32" borderId="42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8" fillId="32" borderId="75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44" xfId="974" applyFont="1" applyFill="1" applyBorder="1" applyAlignment="1">
      <alignment horizontal="center" vertical="center" wrapText="1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68" fillId="32" borderId="33" xfId="975" applyFont="1" applyFill="1" applyBorder="1" applyAlignment="1" applyProtection="1">
      <alignment horizontal="center" vertical="center" wrapText="1"/>
      <protection locked="0"/>
    </xf>
    <xf numFmtId="0" fontId="68" fillId="32" borderId="76" xfId="975" applyFont="1" applyFill="1" applyBorder="1" applyAlignment="1" applyProtection="1">
      <alignment horizontal="center" vertical="center" wrapText="1"/>
      <protection locked="0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6" xfId="974" applyFont="1" applyFill="1" applyBorder="1" applyAlignment="1">
      <alignment horizontal="center" vertical="center" wrapText="1"/>
    </xf>
    <xf numFmtId="0" fontId="68" fillId="32" borderId="48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32" xfId="974" applyFont="1" applyFill="1" applyBorder="1" applyAlignment="1">
      <alignment horizontal="center" vertical="center" wrapText="1"/>
    </xf>
    <xf numFmtId="187" fontId="79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9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62" xfId="974" applyFont="1" applyFill="1" applyBorder="1" applyAlignment="1">
      <alignment horizontal="center" vertical="center" wrapText="1"/>
    </xf>
    <xf numFmtId="0" fontId="11" fillId="32" borderId="73" xfId="974" applyFont="1" applyFill="1" applyBorder="1" applyAlignment="1">
      <alignment horizontal="center" vertical="center" wrapText="1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9" xfId="974" applyFont="1" applyFill="1" applyBorder="1" applyAlignment="1">
      <alignment horizontal="center" vertical="center" wrapText="1"/>
    </xf>
    <xf numFmtId="0" fontId="11" fillId="32" borderId="75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1" fillId="32" borderId="34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4" fontId="71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03" fillId="0" borderId="0" xfId="797" applyFont="1" applyFill="1" applyAlignment="1">
      <alignment horizontal="center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7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3" fontId="96" fillId="0" borderId="31" xfId="798" applyNumberFormat="1" applyFont="1" applyFill="1" applyBorder="1" applyAlignment="1" applyProtection="1">
      <alignment horizontal="center" vertical="center"/>
    </xf>
    <xf numFmtId="3" fontId="96" fillId="0" borderId="9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center" vertical="center" wrapText="1"/>
    </xf>
    <xf numFmtId="0" fontId="89" fillId="0" borderId="0" xfId="798" applyNumberFormat="1" applyFont="1" applyFill="1" applyBorder="1" applyAlignment="1" applyProtection="1">
      <alignment horizontal="center" vertical="center" wrapText="1"/>
    </xf>
    <xf numFmtId="4" fontId="94" fillId="0" borderId="34" xfId="798" applyNumberFormat="1" applyFont="1" applyFill="1" applyBorder="1" applyAlignment="1" applyProtection="1">
      <alignment horizontal="center" vertical="center" wrapText="1"/>
    </xf>
    <xf numFmtId="4" fontId="94" fillId="0" borderId="36" xfId="798" applyNumberFormat="1" applyFont="1" applyFill="1" applyBorder="1" applyAlignment="1" applyProtection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4" fontId="94" fillId="0" borderId="35" xfId="798" applyNumberFormat="1" applyFont="1" applyFill="1" applyBorder="1" applyAlignment="1" applyProtection="1">
      <alignment horizontal="center" vertical="center" wrapText="1"/>
    </xf>
    <xf numFmtId="0" fontId="94" fillId="0" borderId="33" xfId="798" applyNumberFormat="1" applyFont="1" applyFill="1" applyBorder="1" applyAlignment="1" applyProtection="1">
      <alignment horizontal="center" vertical="center" wrapText="1"/>
    </xf>
    <xf numFmtId="0" fontId="94" fillId="0" borderId="35" xfId="798" applyNumberFormat="1" applyFont="1" applyFill="1" applyBorder="1" applyAlignment="1" applyProtection="1">
      <alignment horizontal="center" vertical="center" wrapText="1"/>
    </xf>
    <xf numFmtId="4" fontId="94" fillId="0" borderId="58" xfId="798" applyNumberFormat="1" applyFont="1" applyFill="1" applyBorder="1" applyAlignment="1" applyProtection="1">
      <alignment horizontal="center" vertical="center" wrapText="1"/>
    </xf>
    <xf numFmtId="4" fontId="94" fillId="0" borderId="60" xfId="798" applyNumberFormat="1" applyFont="1" applyFill="1" applyBorder="1" applyAlignment="1" applyProtection="1">
      <alignment horizontal="center" vertical="center" wrapText="1"/>
    </xf>
    <xf numFmtId="4" fontId="94" fillId="0" borderId="40" xfId="798" applyNumberFormat="1" applyFont="1" applyFill="1" applyBorder="1" applyAlignment="1" applyProtection="1">
      <alignment horizontal="center" vertical="center" wrapText="1"/>
    </xf>
    <xf numFmtId="4" fontId="94" fillId="0" borderId="13" xfId="798" applyNumberFormat="1" applyFont="1" applyFill="1" applyBorder="1" applyAlignment="1" applyProtection="1">
      <alignment horizontal="center" vertical="center" wrapText="1"/>
    </xf>
    <xf numFmtId="4" fontId="94" fillId="0" borderId="77" xfId="798" applyNumberFormat="1" applyFont="1" applyFill="1" applyBorder="1" applyAlignment="1" applyProtection="1">
      <alignment horizontal="center" vertical="center" wrapText="1"/>
    </xf>
    <xf numFmtId="0" fontId="101" fillId="0" borderId="0" xfId="798" applyNumberFormat="1" applyFont="1" applyFill="1" applyBorder="1" applyAlignment="1" applyProtection="1">
      <alignment horizontal="left" vertical="top" wrapText="1"/>
    </xf>
    <xf numFmtId="0" fontId="86" fillId="0" borderId="0" xfId="798" applyNumberFormat="1" applyFont="1" applyFill="1" applyBorder="1" applyAlignment="1" applyProtection="1">
      <alignment horizontal="left" vertical="top" wrapText="1"/>
    </xf>
    <xf numFmtId="4" fontId="86" fillId="0" borderId="0" xfId="798" applyNumberFormat="1" applyFont="1" applyFill="1" applyBorder="1" applyAlignment="1" applyProtection="1">
      <alignment horizontal="left" vertical="center" wrapText="1"/>
    </xf>
    <xf numFmtId="0" fontId="86" fillId="0" borderId="0" xfId="2260" applyFont="1" applyBorder="1" applyAlignment="1">
      <alignment horizontal="center" wrapText="1"/>
    </xf>
    <xf numFmtId="0" fontId="80" fillId="0" borderId="1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49" xfId="0" applyFont="1" applyBorder="1" applyAlignment="1">
      <alignment horizontal="center" vertical="center"/>
    </xf>
    <xf numFmtId="0" fontId="82" fillId="0" borderId="1" xfId="0" applyFont="1" applyBorder="1" applyAlignment="1">
      <alignment horizontal="left" vertical="center"/>
    </xf>
    <xf numFmtId="0" fontId="82" fillId="0" borderId="2" xfId="0" applyFont="1" applyBorder="1" applyAlignment="1">
      <alignment horizontal="left" vertical="center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49" xfId="0" applyFont="1" applyBorder="1" applyAlignment="1">
      <alignment horizontal="center" vertical="center"/>
    </xf>
    <xf numFmtId="3" fontId="82" fillId="31" borderId="1" xfId="0" applyNumberFormat="1" applyFont="1" applyFill="1" applyBorder="1" applyAlignment="1">
      <alignment horizontal="center" vertical="center"/>
    </xf>
    <xf numFmtId="3" fontId="82" fillId="31" borderId="2" xfId="0" applyNumberFormat="1" applyFont="1" applyFill="1" applyBorder="1" applyAlignment="1">
      <alignment horizontal="center" vertical="center"/>
    </xf>
    <xf numFmtId="3" fontId="82" fillId="31" borderId="59" xfId="0" applyNumberFormat="1" applyFont="1" applyFill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0" fontId="80" fillId="0" borderId="6" xfId="0" applyFont="1" applyBorder="1" applyAlignment="1">
      <alignment horizontal="center" vertical="center"/>
    </xf>
    <xf numFmtId="0" fontId="80" fillId="0" borderId="72" xfId="0" applyFont="1" applyBorder="1" applyAlignment="1">
      <alignment horizontal="center" vertical="center"/>
    </xf>
    <xf numFmtId="0" fontId="80" fillId="0" borderId="4" xfId="0" applyNumberFormat="1" applyFont="1" applyFill="1" applyBorder="1" applyAlignment="1">
      <alignment horizontal="center" vertical="center" wrapText="1"/>
    </xf>
    <xf numFmtId="0" fontId="80" fillId="0" borderId="7" xfId="0" applyNumberFormat="1" applyFont="1" applyFill="1" applyBorder="1" applyAlignment="1">
      <alignment horizontal="center" vertical="center" wrapText="1"/>
    </xf>
    <xf numFmtId="0" fontId="80" fillId="0" borderId="29" xfId="0" applyNumberFormat="1" applyFont="1" applyFill="1" applyBorder="1" applyAlignment="1">
      <alignment horizontal="center" vertical="center" wrapText="1"/>
    </xf>
    <xf numFmtId="0" fontId="80" fillId="0" borderId="4" xfId="0" applyNumberFormat="1" applyFont="1" applyFill="1" applyBorder="1" applyAlignment="1">
      <alignment horizontal="left" vertical="center" wrapText="1"/>
    </xf>
    <xf numFmtId="0" fontId="80" fillId="0" borderId="7" xfId="0" applyNumberFormat="1" applyFont="1" applyFill="1" applyBorder="1" applyAlignment="1">
      <alignment horizontal="left" vertical="center" wrapText="1"/>
    </xf>
    <xf numFmtId="0" fontId="80" fillId="0" borderId="29" xfId="0" applyNumberFormat="1" applyFont="1" applyFill="1" applyBorder="1" applyAlignment="1">
      <alignment horizontal="left" vertical="center" wrapText="1"/>
    </xf>
    <xf numFmtId="0" fontId="80" fillId="0" borderId="41" xfId="0" applyNumberFormat="1" applyFont="1" applyFill="1" applyBorder="1" applyAlignment="1">
      <alignment horizontal="center" vertical="center" wrapText="1"/>
    </xf>
    <xf numFmtId="0" fontId="80" fillId="0" borderId="26" xfId="0" applyNumberFormat="1" applyFont="1" applyFill="1" applyBorder="1" applyAlignment="1">
      <alignment horizontal="center" vertical="center" wrapText="1"/>
    </xf>
    <xf numFmtId="0" fontId="80" fillId="0" borderId="48" xfId="0" applyNumberFormat="1" applyFont="1" applyFill="1" applyBorder="1" applyAlignment="1">
      <alignment horizontal="center" vertical="center" wrapText="1"/>
    </xf>
    <xf numFmtId="0" fontId="80" fillId="0" borderId="56" xfId="0" applyNumberFormat="1" applyFont="1" applyFill="1" applyBorder="1" applyAlignment="1">
      <alignment horizontal="center" vertical="center" wrapText="1"/>
    </xf>
    <xf numFmtId="0" fontId="80" fillId="0" borderId="61" xfId="0" applyNumberFormat="1" applyFont="1" applyFill="1" applyBorder="1" applyAlignment="1">
      <alignment horizontal="center" vertical="center" wrapText="1"/>
    </xf>
    <xf numFmtId="0" fontId="80" fillId="0" borderId="5" xfId="0" applyNumberFormat="1" applyFont="1" applyFill="1" applyBorder="1" applyAlignment="1">
      <alignment horizontal="center" vertical="center" wrapText="1"/>
    </xf>
    <xf numFmtId="0" fontId="80" fillId="0" borderId="3" xfId="0" applyNumberFormat="1" applyFont="1" applyFill="1" applyBorder="1" applyAlignment="1">
      <alignment horizontal="center" vertical="center" wrapText="1"/>
    </xf>
    <xf numFmtId="0" fontId="80" fillId="0" borderId="42" xfId="0" applyNumberFormat="1" applyFont="1" applyFill="1" applyBorder="1" applyAlignment="1">
      <alignment horizontal="center" vertical="center" wrapText="1"/>
    </xf>
    <xf numFmtId="0" fontId="80" fillId="0" borderId="8" xfId="0" applyNumberFormat="1" applyFont="1" applyFill="1" applyBorder="1" applyAlignment="1">
      <alignment horizontal="center" vertical="center" wrapText="1"/>
    </xf>
  </cellXfs>
  <cellStyles count="2268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9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D52" sqref="D52"/>
    </sheetView>
  </sheetViews>
  <sheetFormatPr defaultColWidth="8.85546875" defaultRowHeight="12.75" x14ac:dyDescent="0.2"/>
  <cols>
    <col min="1" max="1" width="14.85546875" style="35" customWidth="1"/>
    <col min="2" max="2" width="49" style="35" customWidth="1"/>
    <col min="3" max="3" width="10.5703125" style="35" customWidth="1"/>
    <col min="4" max="4" width="11.140625" style="35" customWidth="1"/>
    <col min="5" max="5" width="11" style="35" customWidth="1"/>
    <col min="6" max="6" width="13.42578125" style="35" customWidth="1"/>
    <col min="7" max="7" width="11.7109375" style="35" customWidth="1"/>
    <col min="8" max="8" width="11.28515625" style="35" customWidth="1"/>
    <col min="9" max="9" width="10.85546875" style="35" customWidth="1"/>
    <col min="10" max="10" width="11.28515625" style="35" customWidth="1"/>
    <col min="11" max="11" width="14.42578125" style="35" customWidth="1"/>
    <col min="12" max="12" width="14.7109375" style="35" customWidth="1"/>
    <col min="13" max="13" width="12.42578125" style="35" customWidth="1"/>
    <col min="14" max="14" width="14" style="9" customWidth="1"/>
    <col min="15" max="15" width="12.7109375" style="9" customWidth="1"/>
    <col min="16" max="17" width="13.5703125" style="9" customWidth="1"/>
    <col min="18" max="18" width="11.140625" style="9" customWidth="1"/>
    <col min="19" max="19" width="13" style="9" customWidth="1"/>
    <col min="20" max="20" width="13.7109375" style="35" customWidth="1"/>
    <col min="21" max="21" width="10.7109375" style="9" customWidth="1"/>
    <col min="22" max="22" width="11.28515625" style="35" customWidth="1"/>
    <col min="23" max="23" width="18.85546875" style="35" customWidth="1"/>
    <col min="24" max="24" width="17.85546875" style="35" customWidth="1"/>
    <col min="25" max="25" width="10.140625" style="35" bestFit="1" customWidth="1"/>
    <col min="26" max="16384" width="8.85546875" style="1"/>
  </cols>
  <sheetData>
    <row r="1" spans="1:25" ht="13.5" x14ac:dyDescent="0.2">
      <c r="B1" s="36" t="s">
        <v>26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  <c r="U1" s="38"/>
      <c r="V1" s="37"/>
      <c r="W1" s="39" t="s">
        <v>86</v>
      </c>
    </row>
    <row r="2" spans="1:25" ht="13.5" customHeight="1" x14ac:dyDescent="0.2">
      <c r="B2" s="2" t="s">
        <v>17</v>
      </c>
      <c r="C2" s="444" t="s">
        <v>200</v>
      </c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444"/>
      <c r="U2" s="444"/>
      <c r="V2" s="444"/>
      <c r="W2" s="444"/>
      <c r="X2" s="178"/>
    </row>
    <row r="3" spans="1:25" x14ac:dyDescent="0.2">
      <c r="B3" s="2" t="s">
        <v>18</v>
      </c>
      <c r="C3" s="445" t="s">
        <v>201</v>
      </c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  <c r="S3" s="446"/>
      <c r="T3" s="446"/>
      <c r="U3" s="446"/>
      <c r="V3" s="446"/>
      <c r="W3" s="446"/>
      <c r="X3" s="179"/>
    </row>
    <row r="4" spans="1:25" x14ac:dyDescent="0.2">
      <c r="B4" s="2" t="s">
        <v>150</v>
      </c>
      <c r="C4" s="231">
        <v>2.5232000000000001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</row>
    <row r="5" spans="1:25" ht="13.5" thickBot="1" x14ac:dyDescent="0.25">
      <c r="B5" s="2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</row>
    <row r="6" spans="1:25" ht="12.75" customHeight="1" thickBot="1" x14ac:dyDescent="0.25">
      <c r="A6" s="441" t="s">
        <v>1</v>
      </c>
      <c r="B6" s="441" t="s">
        <v>27</v>
      </c>
      <c r="C6" s="466" t="s">
        <v>28</v>
      </c>
      <c r="D6" s="467"/>
      <c r="E6" s="467"/>
      <c r="F6" s="467"/>
      <c r="G6" s="467"/>
      <c r="H6" s="467"/>
      <c r="I6" s="467"/>
      <c r="J6" s="467"/>
      <c r="K6" s="467"/>
      <c r="L6" s="468"/>
      <c r="M6" s="458" t="s">
        <v>2</v>
      </c>
      <c r="N6" s="459"/>
      <c r="O6" s="459"/>
      <c r="P6" s="459"/>
      <c r="Q6" s="459"/>
      <c r="R6" s="459"/>
      <c r="S6" s="459"/>
      <c r="T6" s="459"/>
      <c r="U6" s="459"/>
      <c r="V6" s="459"/>
      <c r="W6" s="460"/>
      <c r="Y6" s="1"/>
    </row>
    <row r="7" spans="1:25" ht="12.75" customHeight="1" x14ac:dyDescent="0.2">
      <c r="A7" s="442"/>
      <c r="B7" s="442"/>
      <c r="C7" s="425" t="s">
        <v>122</v>
      </c>
      <c r="D7" s="464" t="s">
        <v>3</v>
      </c>
      <c r="E7" s="465"/>
      <c r="F7" s="465"/>
      <c r="G7" s="465"/>
      <c r="H7" s="465"/>
      <c r="I7" s="465"/>
      <c r="J7" s="465"/>
      <c r="K7" s="461" t="s">
        <v>124</v>
      </c>
      <c r="L7" s="449" t="s">
        <v>126</v>
      </c>
      <c r="M7" s="447" t="s">
        <v>123</v>
      </c>
      <c r="N7" s="436" t="s">
        <v>3</v>
      </c>
      <c r="O7" s="437"/>
      <c r="P7" s="437"/>
      <c r="Q7" s="438"/>
      <c r="R7" s="439" t="s">
        <v>80</v>
      </c>
      <c r="S7" s="452" t="s">
        <v>132</v>
      </c>
      <c r="T7" s="452" t="s">
        <v>125</v>
      </c>
      <c r="U7" s="452" t="s">
        <v>81</v>
      </c>
      <c r="V7" s="456" t="s">
        <v>82</v>
      </c>
      <c r="W7" s="454" t="s">
        <v>127</v>
      </c>
      <c r="Y7" s="1"/>
    </row>
    <row r="8" spans="1:25" ht="44.25" customHeight="1" x14ac:dyDescent="0.2">
      <c r="A8" s="442"/>
      <c r="B8" s="442"/>
      <c r="C8" s="426"/>
      <c r="D8" s="428" t="s">
        <v>83</v>
      </c>
      <c r="E8" s="423" t="s">
        <v>128</v>
      </c>
      <c r="F8" s="423" t="s">
        <v>129</v>
      </c>
      <c r="G8" s="423" t="s">
        <v>133</v>
      </c>
      <c r="H8" s="423" t="s">
        <v>29</v>
      </c>
      <c r="I8" s="423" t="s">
        <v>81</v>
      </c>
      <c r="J8" s="423" t="s">
        <v>82</v>
      </c>
      <c r="K8" s="462"/>
      <c r="L8" s="450"/>
      <c r="M8" s="448"/>
      <c r="N8" s="433" t="s">
        <v>30</v>
      </c>
      <c r="O8" s="434"/>
      <c r="P8" s="434" t="s">
        <v>31</v>
      </c>
      <c r="Q8" s="435"/>
      <c r="R8" s="440"/>
      <c r="S8" s="453"/>
      <c r="T8" s="453"/>
      <c r="U8" s="453"/>
      <c r="V8" s="457"/>
      <c r="W8" s="455"/>
      <c r="Y8" s="1"/>
    </row>
    <row r="9" spans="1:25" ht="83.25" customHeight="1" thickBot="1" x14ac:dyDescent="0.25">
      <c r="A9" s="443"/>
      <c r="B9" s="443"/>
      <c r="C9" s="427"/>
      <c r="D9" s="429"/>
      <c r="E9" s="424"/>
      <c r="F9" s="424"/>
      <c r="G9" s="424"/>
      <c r="H9" s="424"/>
      <c r="I9" s="424"/>
      <c r="J9" s="424"/>
      <c r="K9" s="463"/>
      <c r="L9" s="451"/>
      <c r="M9" s="448"/>
      <c r="N9" s="189" t="s">
        <v>130</v>
      </c>
      <c r="O9" s="190" t="s">
        <v>131</v>
      </c>
      <c r="P9" s="190" t="s">
        <v>130</v>
      </c>
      <c r="Q9" s="191" t="s">
        <v>131</v>
      </c>
      <c r="R9" s="440"/>
      <c r="S9" s="453"/>
      <c r="T9" s="453"/>
      <c r="U9" s="453"/>
      <c r="V9" s="457"/>
      <c r="W9" s="455"/>
      <c r="Y9" s="1"/>
    </row>
    <row r="10" spans="1:25" ht="13.5" thickBot="1" x14ac:dyDescent="0.25">
      <c r="A10" s="192">
        <v>1</v>
      </c>
      <c r="B10" s="193">
        <v>2</v>
      </c>
      <c r="C10" s="192">
        <v>5</v>
      </c>
      <c r="D10" s="194">
        <v>6</v>
      </c>
      <c r="E10" s="195">
        <v>7</v>
      </c>
      <c r="F10" s="196">
        <v>8</v>
      </c>
      <c r="G10" s="195">
        <v>9</v>
      </c>
      <c r="H10" s="196">
        <v>10</v>
      </c>
      <c r="I10" s="195">
        <v>11</v>
      </c>
      <c r="J10" s="196">
        <v>12</v>
      </c>
      <c r="K10" s="195">
        <v>13</v>
      </c>
      <c r="L10" s="197">
        <v>14</v>
      </c>
      <c r="M10" s="192">
        <v>15</v>
      </c>
      <c r="N10" s="194">
        <v>16</v>
      </c>
      <c r="O10" s="195">
        <v>17</v>
      </c>
      <c r="P10" s="196">
        <v>18</v>
      </c>
      <c r="Q10" s="198">
        <v>19</v>
      </c>
      <c r="R10" s="194">
        <v>20</v>
      </c>
      <c r="S10" s="195">
        <v>21</v>
      </c>
      <c r="T10" s="196">
        <v>22</v>
      </c>
      <c r="U10" s="195">
        <v>23</v>
      </c>
      <c r="V10" s="199">
        <v>24</v>
      </c>
      <c r="W10" s="200">
        <v>25</v>
      </c>
      <c r="Y10" s="1"/>
    </row>
    <row r="11" spans="1:25" ht="13.5" thickBot="1" x14ac:dyDescent="0.25">
      <c r="A11" s="430" t="s">
        <v>145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2"/>
      <c r="Y11" s="1"/>
    </row>
    <row r="12" spans="1:25" ht="28.5" customHeight="1" x14ac:dyDescent="0.2">
      <c r="A12" s="185" t="s">
        <v>316</v>
      </c>
      <c r="B12" s="186" t="s">
        <v>315</v>
      </c>
      <c r="C12" s="181">
        <f>D12+E12+G12+I12+J12</f>
        <v>3717907</v>
      </c>
      <c r="D12" s="138">
        <v>178571</v>
      </c>
      <c r="E12" s="84">
        <v>836849</v>
      </c>
      <c r="F12" s="85">
        <v>106766</v>
      </c>
      <c r="G12" s="85">
        <v>2221415</v>
      </c>
      <c r="H12" s="84">
        <f>5938+1914</f>
        <v>7852</v>
      </c>
      <c r="I12" s="84">
        <v>320031</v>
      </c>
      <c r="J12" s="103">
        <v>161041</v>
      </c>
      <c r="K12" s="87">
        <v>6193.27</v>
      </c>
      <c r="L12" s="118">
        <v>2781.37</v>
      </c>
      <c r="M12" s="181">
        <f>N12+O12+P12+Q12</f>
        <v>0</v>
      </c>
      <c r="N12" s="133"/>
      <c r="O12" s="86"/>
      <c r="P12" s="86"/>
      <c r="Q12" s="126"/>
      <c r="R12" s="176"/>
      <c r="S12" s="140"/>
      <c r="T12" s="140"/>
      <c r="U12" s="140"/>
      <c r="V12" s="141"/>
      <c r="W12" s="224"/>
      <c r="Y12" s="1"/>
    </row>
    <row r="13" spans="1:25" ht="14.25" x14ac:dyDescent="0.2">
      <c r="A13" s="187" t="s">
        <v>318</v>
      </c>
      <c r="B13" s="188" t="s">
        <v>317</v>
      </c>
      <c r="C13" s="182">
        <f t="shared" ref="C13:C15" si="0">G13+D13+E13+I13+J13</f>
        <v>56479</v>
      </c>
      <c r="D13" s="139">
        <v>3017</v>
      </c>
      <c r="E13" s="6">
        <v>5125</v>
      </c>
      <c r="F13" s="6">
        <v>629</v>
      </c>
      <c r="G13" s="6">
        <v>41163</v>
      </c>
      <c r="H13" s="6">
        <v>0</v>
      </c>
      <c r="I13" s="6">
        <v>4211</v>
      </c>
      <c r="J13" s="104">
        <v>2963</v>
      </c>
      <c r="K13" s="8">
        <v>104.34</v>
      </c>
      <c r="L13" s="119">
        <v>14.62</v>
      </c>
      <c r="M13" s="182">
        <f t="shared" ref="M13:M15" si="1">N13+O13+P13+Q13</f>
        <v>0</v>
      </c>
      <c r="N13" s="134"/>
      <c r="O13" s="7"/>
      <c r="P13" s="7"/>
      <c r="Q13" s="127"/>
      <c r="R13" s="177"/>
      <c r="S13" s="142"/>
      <c r="T13" s="142"/>
      <c r="U13" s="142"/>
      <c r="V13" s="143"/>
      <c r="W13" s="225"/>
      <c r="Y13" s="1"/>
    </row>
    <row r="14" spans="1:25" ht="14.25" x14ac:dyDescent="0.2">
      <c r="A14" s="187" t="s">
        <v>320</v>
      </c>
      <c r="B14" s="188" t="s">
        <v>319</v>
      </c>
      <c r="C14" s="182">
        <f t="shared" si="0"/>
        <v>24939</v>
      </c>
      <c r="D14" s="139">
        <v>0</v>
      </c>
      <c r="E14" s="6">
        <v>19139</v>
      </c>
      <c r="F14" s="6">
        <v>3873</v>
      </c>
      <c r="G14" s="6">
        <v>0</v>
      </c>
      <c r="H14" s="6">
        <v>0</v>
      </c>
      <c r="I14" s="6">
        <v>3909</v>
      </c>
      <c r="J14" s="104">
        <v>1891</v>
      </c>
      <c r="K14" s="8">
        <v>0</v>
      </c>
      <c r="L14" s="119">
        <v>89.7</v>
      </c>
      <c r="M14" s="182">
        <f t="shared" si="1"/>
        <v>0</v>
      </c>
      <c r="N14" s="134"/>
      <c r="O14" s="7"/>
      <c r="P14" s="7"/>
      <c r="Q14" s="127"/>
      <c r="R14" s="177"/>
      <c r="S14" s="142"/>
      <c r="T14" s="142"/>
      <c r="U14" s="142"/>
      <c r="V14" s="143"/>
      <c r="W14" s="225"/>
      <c r="Y14" s="1"/>
    </row>
    <row r="15" spans="1:25" ht="26.25" thickBot="1" x14ac:dyDescent="0.25">
      <c r="A15" s="187" t="s">
        <v>322</v>
      </c>
      <c r="B15" s="188" t="s">
        <v>321</v>
      </c>
      <c r="C15" s="182">
        <f t="shared" si="0"/>
        <v>427145</v>
      </c>
      <c r="D15" s="139">
        <v>56061</v>
      </c>
      <c r="E15" s="6">
        <v>7630</v>
      </c>
      <c r="F15" s="6">
        <v>1090</v>
      </c>
      <c r="G15" s="6">
        <v>220005</v>
      </c>
      <c r="H15" s="6">
        <v>0</v>
      </c>
      <c r="I15" s="6">
        <v>89156</v>
      </c>
      <c r="J15" s="104">
        <v>54293</v>
      </c>
      <c r="K15" s="8">
        <v>544.42999999999995</v>
      </c>
      <c r="L15" s="119">
        <v>557.41</v>
      </c>
      <c r="M15" s="182">
        <f t="shared" si="1"/>
        <v>0</v>
      </c>
      <c r="N15" s="134"/>
      <c r="O15" s="7"/>
      <c r="P15" s="7"/>
      <c r="Q15" s="127"/>
      <c r="R15" s="177"/>
      <c r="S15" s="142"/>
      <c r="T15" s="142"/>
      <c r="U15" s="142"/>
      <c r="V15" s="143"/>
      <c r="W15" s="225"/>
      <c r="Y15" s="1"/>
    </row>
    <row r="16" spans="1:25" ht="21" customHeight="1" thickBot="1" x14ac:dyDescent="0.25">
      <c r="A16" s="215"/>
      <c r="B16" s="216" t="s">
        <v>139</v>
      </c>
      <c r="C16" s="217">
        <f t="shared" ref="C16:L16" si="2">SUM(C12:C15)</f>
        <v>4226470</v>
      </c>
      <c r="D16" s="218">
        <f t="shared" si="2"/>
        <v>237649</v>
      </c>
      <c r="E16" s="219">
        <f t="shared" si="2"/>
        <v>868743</v>
      </c>
      <c r="F16" s="219">
        <f t="shared" si="2"/>
        <v>112358</v>
      </c>
      <c r="G16" s="219">
        <f t="shared" si="2"/>
        <v>2482583</v>
      </c>
      <c r="H16" s="219">
        <f t="shared" si="2"/>
        <v>7852</v>
      </c>
      <c r="I16" s="219">
        <f t="shared" si="2"/>
        <v>417307</v>
      </c>
      <c r="J16" s="220">
        <f t="shared" si="2"/>
        <v>220188</v>
      </c>
      <c r="K16" s="221">
        <f t="shared" si="2"/>
        <v>6842.04</v>
      </c>
      <c r="L16" s="222">
        <f t="shared" si="2"/>
        <v>3443.1</v>
      </c>
      <c r="M16" s="248">
        <v>16408560</v>
      </c>
      <c r="N16" s="249"/>
      <c r="O16" s="250">
        <v>14671581</v>
      </c>
      <c r="P16" s="250"/>
      <c r="Q16" s="251">
        <v>1736979</v>
      </c>
      <c r="R16" s="218"/>
      <c r="S16" s="219"/>
      <c r="T16" s="219"/>
      <c r="U16" s="219"/>
      <c r="V16" s="220"/>
      <c r="W16" s="223"/>
      <c r="Y16" s="1"/>
    </row>
    <row r="17" spans="1:23" ht="38.25" x14ac:dyDescent="0.2">
      <c r="A17" s="94"/>
      <c r="B17" s="105" t="s">
        <v>389</v>
      </c>
      <c r="C17" s="201"/>
      <c r="D17" s="96"/>
      <c r="E17" s="91"/>
      <c r="F17" s="91"/>
      <c r="G17" s="91"/>
      <c r="H17" s="91"/>
      <c r="I17" s="91"/>
      <c r="J17" s="91"/>
      <c r="K17" s="91"/>
      <c r="L17" s="120"/>
      <c r="M17" s="105"/>
      <c r="N17" s="135"/>
      <c r="O17" s="92"/>
      <c r="P17" s="93"/>
      <c r="Q17" s="128"/>
      <c r="R17" s="123"/>
      <c r="S17" s="93"/>
      <c r="T17" s="89"/>
      <c r="U17" s="93"/>
      <c r="V17" s="89"/>
      <c r="W17" s="224"/>
    </row>
    <row r="18" spans="1:23" ht="15" x14ac:dyDescent="0.2">
      <c r="A18" s="95"/>
      <c r="B18" s="98" t="s">
        <v>4</v>
      </c>
      <c r="C18" s="182"/>
      <c r="D18" s="97"/>
      <c r="E18" s="40"/>
      <c r="F18" s="40"/>
      <c r="G18" s="40"/>
      <c r="H18" s="40"/>
      <c r="I18" s="40"/>
      <c r="J18" s="40"/>
      <c r="K18" s="40"/>
      <c r="L18" s="121"/>
      <c r="M18" s="99"/>
      <c r="N18" s="136"/>
      <c r="O18" s="41"/>
      <c r="P18" s="42"/>
      <c r="Q18" s="129"/>
      <c r="R18" s="124"/>
      <c r="S18" s="42"/>
      <c r="T18" s="88"/>
      <c r="U18" s="42"/>
      <c r="V18" s="88"/>
      <c r="W18" s="226"/>
    </row>
    <row r="19" spans="1:23" ht="14.25" x14ac:dyDescent="0.2">
      <c r="A19" s="95"/>
      <c r="B19" s="99" t="s">
        <v>148</v>
      </c>
      <c r="C19" s="182"/>
      <c r="D19" s="97"/>
      <c r="E19" s="40"/>
      <c r="F19" s="40"/>
      <c r="G19" s="40"/>
      <c r="H19" s="40"/>
      <c r="I19" s="40"/>
      <c r="J19" s="40"/>
      <c r="K19" s="40"/>
      <c r="L19" s="121"/>
      <c r="M19" s="99"/>
      <c r="N19" s="136"/>
      <c r="O19" s="41"/>
      <c r="P19" s="42"/>
      <c r="Q19" s="129"/>
      <c r="R19" s="124"/>
      <c r="S19" s="42"/>
      <c r="T19" s="88"/>
      <c r="U19" s="42"/>
      <c r="V19" s="88"/>
      <c r="W19" s="227"/>
    </row>
    <row r="20" spans="1:23" ht="14.25" x14ac:dyDescent="0.2">
      <c r="A20" s="95"/>
      <c r="B20" s="100" t="s">
        <v>134</v>
      </c>
      <c r="C20" s="182"/>
      <c r="D20" s="97"/>
      <c r="E20" s="40"/>
      <c r="F20" s="40"/>
      <c r="G20" s="40"/>
      <c r="H20" s="40"/>
      <c r="I20" s="40"/>
      <c r="J20" s="40"/>
      <c r="K20" s="40"/>
      <c r="L20" s="121"/>
      <c r="M20" s="99"/>
      <c r="N20" s="136"/>
      <c r="O20" s="43"/>
      <c r="P20" s="42"/>
      <c r="Q20" s="130"/>
      <c r="R20" s="124"/>
      <c r="S20" s="42"/>
      <c r="T20" s="88"/>
      <c r="U20" s="42"/>
      <c r="V20" s="88"/>
      <c r="W20" s="225"/>
    </row>
    <row r="21" spans="1:23" ht="15" x14ac:dyDescent="0.2">
      <c r="A21" s="95"/>
      <c r="B21" s="98" t="s">
        <v>135</v>
      </c>
      <c r="C21" s="202">
        <f>C16*D45</f>
        <v>268381</v>
      </c>
      <c r="D21" s="97"/>
      <c r="E21" s="40"/>
      <c r="F21" s="40"/>
      <c r="G21" s="40"/>
      <c r="H21" s="40"/>
      <c r="I21" s="40"/>
      <c r="J21" s="40"/>
      <c r="K21" s="40"/>
      <c r="L21" s="121"/>
      <c r="M21" s="99"/>
      <c r="N21" s="136"/>
      <c r="O21" s="44"/>
      <c r="P21" s="42"/>
      <c r="Q21" s="131"/>
      <c r="R21" s="124"/>
      <c r="S21" s="42"/>
      <c r="T21" s="88"/>
      <c r="U21" s="42"/>
      <c r="V21" s="88"/>
      <c r="W21" s="226"/>
    </row>
    <row r="22" spans="1:23" ht="28.5" customHeight="1" x14ac:dyDescent="0.2">
      <c r="A22" s="95"/>
      <c r="B22" s="101" t="s">
        <v>136</v>
      </c>
      <c r="C22" s="182"/>
      <c r="D22" s="97"/>
      <c r="E22" s="40"/>
      <c r="F22" s="40"/>
      <c r="G22" s="40"/>
      <c r="H22" s="40"/>
      <c r="I22" s="40"/>
      <c r="J22" s="40"/>
      <c r="K22" s="40"/>
      <c r="L22" s="121"/>
      <c r="M22" s="99"/>
      <c r="N22" s="136"/>
      <c r="O22" s="44"/>
      <c r="P22" s="42"/>
      <c r="Q22" s="131"/>
      <c r="R22" s="124"/>
      <c r="S22" s="42"/>
      <c r="T22" s="88"/>
      <c r="U22" s="42"/>
      <c r="V22" s="88"/>
      <c r="W22" s="226"/>
    </row>
    <row r="23" spans="1:23" ht="15" x14ac:dyDescent="0.2">
      <c r="A23" s="95"/>
      <c r="B23" s="101" t="s">
        <v>137</v>
      </c>
      <c r="C23" s="182"/>
      <c r="D23" s="97"/>
      <c r="E23" s="40"/>
      <c r="F23" s="40"/>
      <c r="G23" s="40"/>
      <c r="H23" s="40"/>
      <c r="I23" s="40"/>
      <c r="J23" s="40"/>
      <c r="K23" s="40"/>
      <c r="L23" s="121"/>
      <c r="M23" s="99"/>
      <c r="N23" s="136"/>
      <c r="O23" s="44"/>
      <c r="P23" s="42"/>
      <c r="Q23" s="131"/>
      <c r="R23" s="124"/>
      <c r="S23" s="42"/>
      <c r="T23" s="88"/>
      <c r="U23" s="42"/>
      <c r="V23" s="88"/>
      <c r="W23" s="228"/>
    </row>
    <row r="24" spans="1:23" ht="15" x14ac:dyDescent="0.2">
      <c r="A24" s="95"/>
      <c r="B24" s="102" t="s">
        <v>138</v>
      </c>
      <c r="C24" s="182"/>
      <c r="D24" s="97"/>
      <c r="E24" s="40"/>
      <c r="F24" s="40"/>
      <c r="G24" s="40"/>
      <c r="H24" s="40"/>
      <c r="I24" s="40"/>
      <c r="J24" s="40"/>
      <c r="K24" s="40"/>
      <c r="L24" s="121"/>
      <c r="M24" s="99"/>
      <c r="N24" s="136"/>
      <c r="O24" s="44"/>
      <c r="P24" s="42"/>
      <c r="Q24" s="131"/>
      <c r="R24" s="124"/>
      <c r="S24" s="42"/>
      <c r="T24" s="88"/>
      <c r="U24" s="42"/>
      <c r="V24" s="88"/>
      <c r="W24" s="228"/>
    </row>
    <row r="25" spans="1:23" ht="51" hidden="1" x14ac:dyDescent="0.2">
      <c r="A25" s="95"/>
      <c r="B25" s="102" t="s">
        <v>147</v>
      </c>
      <c r="C25" s="182"/>
      <c r="D25" s="97"/>
      <c r="E25" s="40"/>
      <c r="F25" s="40"/>
      <c r="G25" s="40"/>
      <c r="H25" s="40"/>
      <c r="I25" s="40"/>
      <c r="J25" s="40"/>
      <c r="K25" s="40"/>
      <c r="L25" s="121"/>
      <c r="M25" s="99"/>
      <c r="N25" s="136"/>
      <c r="O25" s="44"/>
      <c r="P25" s="42"/>
      <c r="Q25" s="131"/>
      <c r="R25" s="124"/>
      <c r="S25" s="42"/>
      <c r="T25" s="88"/>
      <c r="U25" s="42"/>
      <c r="V25" s="88"/>
      <c r="W25" s="228"/>
    </row>
    <row r="26" spans="1:23" ht="15" hidden="1" x14ac:dyDescent="0.2">
      <c r="A26" s="95"/>
      <c r="B26" s="102" t="s">
        <v>149</v>
      </c>
      <c r="C26" s="182"/>
      <c r="D26" s="97"/>
      <c r="E26" s="40"/>
      <c r="F26" s="40"/>
      <c r="G26" s="40"/>
      <c r="H26" s="40"/>
      <c r="I26" s="40"/>
      <c r="J26" s="40"/>
      <c r="K26" s="40"/>
      <c r="L26" s="121"/>
      <c r="M26" s="99"/>
      <c r="N26" s="136"/>
      <c r="O26" s="44"/>
      <c r="P26" s="42"/>
      <c r="Q26" s="131"/>
      <c r="R26" s="124"/>
      <c r="S26" s="42"/>
      <c r="T26" s="88"/>
      <c r="U26" s="42"/>
      <c r="V26" s="88"/>
      <c r="W26" s="228"/>
    </row>
    <row r="27" spans="1:23" ht="14.25" x14ac:dyDescent="0.2">
      <c r="A27" s="95"/>
      <c r="B27" s="99" t="s">
        <v>6</v>
      </c>
      <c r="C27" s="182">
        <f>C16+C21</f>
        <v>4494851</v>
      </c>
      <c r="D27" s="97"/>
      <c r="E27" s="40"/>
      <c r="F27" s="40"/>
      <c r="G27" s="40"/>
      <c r="H27" s="40"/>
      <c r="I27" s="40"/>
      <c r="J27" s="40"/>
      <c r="K27" s="40"/>
      <c r="L27" s="121"/>
      <c r="M27" s="99"/>
      <c r="N27" s="136"/>
      <c r="O27" s="41"/>
      <c r="P27" s="42"/>
      <c r="Q27" s="129"/>
      <c r="R27" s="124"/>
      <c r="S27" s="42"/>
      <c r="T27" s="88"/>
      <c r="U27" s="42"/>
      <c r="V27" s="88"/>
      <c r="W27" s="225"/>
    </row>
    <row r="28" spans="1:23" ht="15.75" thickBot="1" x14ac:dyDescent="0.25">
      <c r="A28" s="106"/>
      <c r="B28" s="117" t="s">
        <v>7</v>
      </c>
      <c r="C28" s="168"/>
      <c r="D28" s="112"/>
      <c r="E28" s="108"/>
      <c r="F28" s="108"/>
      <c r="G28" s="108"/>
      <c r="H28" s="108"/>
      <c r="I28" s="108"/>
      <c r="J28" s="108"/>
      <c r="K28" s="108"/>
      <c r="L28" s="122"/>
      <c r="M28" s="107"/>
      <c r="N28" s="137"/>
      <c r="O28" s="109"/>
      <c r="P28" s="110"/>
      <c r="Q28" s="132"/>
      <c r="R28" s="125"/>
      <c r="S28" s="110"/>
      <c r="T28" s="111"/>
      <c r="U28" s="110"/>
      <c r="V28" s="111"/>
      <c r="W28" s="229"/>
    </row>
    <row r="29" spans="1:23" ht="14.25" x14ac:dyDescent="0.2">
      <c r="A29" s="144"/>
      <c r="B29" s="183" t="s">
        <v>8</v>
      </c>
      <c r="C29" s="146"/>
      <c r="D29" s="147"/>
      <c r="E29" s="148"/>
      <c r="F29" s="148"/>
      <c r="G29" s="148"/>
      <c r="H29" s="148"/>
      <c r="I29" s="148"/>
      <c r="J29" s="148"/>
      <c r="K29" s="148"/>
      <c r="L29" s="149"/>
      <c r="M29" s="145"/>
      <c r="N29" s="150"/>
      <c r="O29" s="151"/>
      <c r="P29" s="152"/>
      <c r="Q29" s="153"/>
      <c r="R29" s="154"/>
      <c r="S29" s="152"/>
      <c r="T29" s="155"/>
      <c r="U29" s="152"/>
      <c r="V29" s="155"/>
      <c r="W29" s="230"/>
    </row>
    <row r="30" spans="1:23" ht="14.25" x14ac:dyDescent="0.2">
      <c r="A30" s="156"/>
      <c r="B30" s="184" t="s">
        <v>9</v>
      </c>
      <c r="C30" s="157"/>
      <c r="D30" s="158"/>
      <c r="E30" s="159"/>
      <c r="F30" s="159"/>
      <c r="G30" s="159"/>
      <c r="H30" s="159"/>
      <c r="I30" s="159"/>
      <c r="J30" s="159"/>
      <c r="K30" s="159"/>
      <c r="L30" s="160"/>
      <c r="M30" s="161"/>
      <c r="N30" s="162"/>
      <c r="O30" s="163"/>
      <c r="P30" s="163"/>
      <c r="Q30" s="164"/>
      <c r="R30" s="165"/>
      <c r="S30" s="163"/>
      <c r="T30" s="166"/>
      <c r="U30" s="163"/>
      <c r="V30" s="167">
        <v>0.18</v>
      </c>
      <c r="W30" s="225"/>
    </row>
    <row r="31" spans="1:23" ht="15" thickBot="1" x14ac:dyDescent="0.25">
      <c r="A31" s="234"/>
      <c r="B31" s="235" t="s">
        <v>10</v>
      </c>
      <c r="C31" s="236"/>
      <c r="D31" s="237"/>
      <c r="E31" s="238"/>
      <c r="F31" s="238"/>
      <c r="G31" s="238"/>
      <c r="H31" s="238"/>
      <c r="I31" s="238"/>
      <c r="J31" s="238"/>
      <c r="K31" s="238"/>
      <c r="L31" s="239"/>
      <c r="M31" s="240"/>
      <c r="N31" s="241"/>
      <c r="O31" s="242"/>
      <c r="P31" s="243"/>
      <c r="Q31" s="244"/>
      <c r="R31" s="245"/>
      <c r="S31" s="243"/>
      <c r="T31" s="246"/>
      <c r="U31" s="243"/>
      <c r="V31" s="246"/>
      <c r="W31" s="247"/>
    </row>
    <row r="32" spans="1:23" x14ac:dyDescent="0.2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3"/>
    </row>
    <row r="33" spans="1:25" ht="29.25" customHeight="1" x14ac:dyDescent="0.2">
      <c r="B33" s="415"/>
      <c r="C33" s="416"/>
      <c r="D33" s="419" t="s">
        <v>32</v>
      </c>
      <c r="E33" s="414" t="s">
        <v>19</v>
      </c>
      <c r="F33" s="47"/>
      <c r="G33" s="47"/>
      <c r="K33" s="9"/>
      <c r="L33" s="9"/>
      <c r="M33" s="9"/>
      <c r="T33" s="9"/>
      <c r="V33" s="10"/>
      <c r="X33" s="1"/>
      <c r="Y33" s="1"/>
    </row>
    <row r="34" spans="1:25" ht="12.75" customHeight="1" x14ac:dyDescent="0.2">
      <c r="B34" s="417"/>
      <c r="C34" s="418"/>
      <c r="D34" s="420"/>
      <c r="E34" s="3">
        <v>2016</v>
      </c>
      <c r="F34" s="90"/>
      <c r="G34" s="90"/>
      <c r="H34" s="90"/>
      <c r="I34" s="90"/>
      <c r="J34" s="90"/>
      <c r="K34" s="9"/>
      <c r="L34" s="9"/>
      <c r="M34" s="9"/>
      <c r="T34" s="9"/>
      <c r="V34" s="9"/>
      <c r="X34" s="1"/>
      <c r="Y34" s="1"/>
    </row>
    <row r="35" spans="1:25" ht="13.5" customHeight="1" x14ac:dyDescent="0.2">
      <c r="B35" s="421" t="s">
        <v>33</v>
      </c>
      <c r="C35" s="422"/>
      <c r="D35" s="48"/>
      <c r="E35" s="49"/>
      <c r="F35" s="50"/>
      <c r="G35" s="50"/>
      <c r="H35" s="50"/>
      <c r="I35" s="50"/>
      <c r="J35" s="50"/>
      <c r="K35" s="50"/>
      <c r="L35" s="52"/>
      <c r="M35" s="52"/>
      <c r="N35" s="53"/>
      <c r="O35" s="52"/>
      <c r="P35" s="52"/>
      <c r="R35" s="35"/>
      <c r="U35" s="35"/>
      <c r="X35" s="1"/>
      <c r="Y35" s="1"/>
    </row>
    <row r="36" spans="1:25" ht="13.5" x14ac:dyDescent="0.2">
      <c r="A36" s="45"/>
      <c r="B36" s="54"/>
      <c r="C36" s="5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56"/>
      <c r="O36" s="56"/>
      <c r="P36" s="56"/>
      <c r="Q36" s="56"/>
      <c r="R36" s="57"/>
      <c r="S36" s="53"/>
      <c r="T36" s="58"/>
      <c r="U36" s="53"/>
      <c r="V36" s="51"/>
      <c r="W36" s="59"/>
    </row>
    <row r="37" spans="1:25" ht="13.5" x14ac:dyDescent="0.2">
      <c r="A37" s="60" t="s">
        <v>20</v>
      </c>
      <c r="B37" s="60"/>
      <c r="C37" s="60"/>
      <c r="D37" s="45"/>
      <c r="E37" s="45"/>
      <c r="F37" s="45"/>
      <c r="G37" s="45"/>
      <c r="H37" s="45"/>
      <c r="I37" s="45"/>
      <c r="J37" s="45"/>
      <c r="K37" s="45"/>
      <c r="L37" s="45"/>
      <c r="M37" s="61"/>
      <c r="N37" s="62"/>
      <c r="O37" s="62"/>
      <c r="P37" s="56"/>
      <c r="Q37" s="56"/>
      <c r="R37" s="57"/>
      <c r="S37" s="53"/>
      <c r="T37" s="58"/>
      <c r="U37" s="53"/>
      <c r="V37" s="51"/>
      <c r="W37" s="59"/>
    </row>
    <row r="38" spans="1:25" ht="14.25" thickBot="1" x14ac:dyDescent="0.25">
      <c r="A38" s="60"/>
      <c r="B38" s="60"/>
      <c r="C38" s="60"/>
      <c r="D38" s="78" t="s">
        <v>140</v>
      </c>
      <c r="E38" s="45"/>
      <c r="F38" s="45"/>
      <c r="G38" s="45"/>
      <c r="H38" s="45"/>
      <c r="I38" s="45"/>
      <c r="J38" s="45"/>
      <c r="K38" s="45"/>
      <c r="L38" s="61"/>
      <c r="M38" s="62"/>
      <c r="N38" s="62"/>
      <c r="O38" s="56"/>
      <c r="P38" s="56"/>
      <c r="Q38" s="57"/>
      <c r="R38" s="53"/>
      <c r="S38" s="58"/>
      <c r="T38" s="53"/>
      <c r="U38" s="51"/>
      <c r="V38" s="59"/>
      <c r="Y38" s="1"/>
    </row>
    <row r="39" spans="1:25" ht="14.25" thickBot="1" x14ac:dyDescent="0.25">
      <c r="A39" s="203" t="s">
        <v>15</v>
      </c>
      <c r="B39" s="204" t="s">
        <v>84</v>
      </c>
      <c r="C39" s="204" t="s">
        <v>146</v>
      </c>
      <c r="D39" s="169" t="s">
        <v>11</v>
      </c>
      <c r="E39" s="113"/>
      <c r="F39" s="113"/>
      <c r="G39" s="113"/>
      <c r="H39" s="113"/>
      <c r="I39" s="113"/>
      <c r="J39" s="90"/>
      <c r="K39" s="90"/>
      <c r="L39" s="61"/>
      <c r="M39" s="62"/>
      <c r="N39" s="63"/>
      <c r="O39" s="64"/>
      <c r="P39" s="57"/>
      <c r="S39" s="35"/>
      <c r="T39" s="9"/>
      <c r="U39" s="35"/>
      <c r="Y39" s="1"/>
    </row>
    <row r="40" spans="1:25" ht="13.5" x14ac:dyDescent="0.2">
      <c r="A40" s="205">
        <v>1</v>
      </c>
      <c r="B40" s="206" t="s">
        <v>142</v>
      </c>
      <c r="C40" s="207" t="s">
        <v>144</v>
      </c>
      <c r="D40" s="170" t="s">
        <v>141</v>
      </c>
      <c r="E40" s="90"/>
      <c r="F40" s="90"/>
      <c r="G40" s="90"/>
      <c r="H40" s="90"/>
      <c r="I40" s="90"/>
      <c r="J40" s="90"/>
      <c r="K40" s="90"/>
      <c r="L40" s="61"/>
      <c r="M40" s="62"/>
      <c r="N40" s="63"/>
      <c r="O40" s="64"/>
      <c r="P40" s="57"/>
      <c r="S40" s="35"/>
      <c r="T40" s="9"/>
      <c r="U40" s="35"/>
      <c r="Y40" s="1"/>
    </row>
    <row r="41" spans="1:25" ht="13.5" x14ac:dyDescent="0.2">
      <c r="A41" s="208">
        <v>2</v>
      </c>
      <c r="B41" s="209" t="s">
        <v>143</v>
      </c>
      <c r="C41" s="210"/>
      <c r="D41" s="171" t="s">
        <v>141</v>
      </c>
      <c r="E41" s="90"/>
      <c r="F41" s="90"/>
      <c r="G41" s="90"/>
      <c r="H41" s="90"/>
      <c r="I41" s="90"/>
      <c r="J41" s="90"/>
      <c r="K41" s="90"/>
      <c r="L41" s="61"/>
      <c r="M41" s="62"/>
      <c r="N41" s="63"/>
      <c r="O41" s="64"/>
      <c r="P41" s="57"/>
      <c r="S41" s="35"/>
      <c r="T41" s="9"/>
      <c r="U41" s="35"/>
      <c r="Y41" s="1"/>
    </row>
    <row r="42" spans="1:25" ht="13.5" x14ac:dyDescent="0.2">
      <c r="A42" s="208">
        <v>3</v>
      </c>
      <c r="B42" s="209" t="s">
        <v>12</v>
      </c>
      <c r="C42" s="210"/>
      <c r="D42" s="115"/>
      <c r="E42" s="114"/>
      <c r="F42" s="114"/>
      <c r="G42" s="114"/>
      <c r="H42" s="114"/>
      <c r="I42" s="4"/>
      <c r="J42" s="4"/>
      <c r="K42" s="4"/>
      <c r="L42" s="61"/>
      <c r="M42" s="62"/>
      <c r="N42" s="63"/>
      <c r="O42" s="64"/>
      <c r="P42" s="57"/>
      <c r="S42" s="35"/>
      <c r="T42" s="9"/>
      <c r="U42" s="35"/>
      <c r="Y42" s="1"/>
    </row>
    <row r="43" spans="1:25" ht="13.5" x14ac:dyDescent="0.2">
      <c r="A43" s="208">
        <v>4</v>
      </c>
      <c r="B43" s="209" t="s">
        <v>34</v>
      </c>
      <c r="C43" s="210"/>
      <c r="D43" s="116"/>
      <c r="E43" s="114"/>
      <c r="F43" s="114"/>
      <c r="G43" s="114"/>
      <c r="H43" s="114"/>
      <c r="I43" s="58"/>
      <c r="J43" s="58"/>
      <c r="K43" s="58"/>
      <c r="L43" s="61"/>
      <c r="M43" s="62"/>
      <c r="N43" s="63"/>
      <c r="O43" s="64"/>
      <c r="P43" s="57"/>
      <c r="S43" s="35"/>
      <c r="T43" s="9"/>
      <c r="U43" s="35"/>
      <c r="Y43" s="1"/>
    </row>
    <row r="44" spans="1:25" ht="13.5" x14ac:dyDescent="0.2">
      <c r="A44" s="208">
        <v>5</v>
      </c>
      <c r="B44" s="209" t="s">
        <v>4</v>
      </c>
      <c r="C44" s="210" t="s">
        <v>0</v>
      </c>
      <c r="D44" s="172">
        <v>3.5000000000000003E-2</v>
      </c>
      <c r="E44" s="58"/>
      <c r="F44" s="58"/>
      <c r="G44" s="58"/>
      <c r="N44" s="63"/>
      <c r="O44" s="64"/>
      <c r="P44" s="57"/>
      <c r="S44" s="35"/>
      <c r="T44" s="9"/>
      <c r="U44" s="35"/>
      <c r="Y44" s="1"/>
    </row>
    <row r="45" spans="1:25" ht="13.5" x14ac:dyDescent="0.2">
      <c r="A45" s="208">
        <v>6</v>
      </c>
      <c r="B45" s="209" t="s">
        <v>5</v>
      </c>
      <c r="C45" s="210" t="s">
        <v>0</v>
      </c>
      <c r="D45" s="173">
        <v>6.3500000000000001E-2</v>
      </c>
      <c r="E45" s="58"/>
      <c r="F45" s="58"/>
      <c r="G45" s="58"/>
      <c r="N45" s="57"/>
      <c r="O45" s="64"/>
      <c r="P45" s="57"/>
      <c r="S45" s="35"/>
      <c r="T45" s="9"/>
      <c r="U45" s="35"/>
      <c r="Y45" s="1"/>
    </row>
    <row r="46" spans="1:25" ht="25.5" x14ac:dyDescent="0.2">
      <c r="A46" s="208">
        <v>7</v>
      </c>
      <c r="B46" s="211" t="s">
        <v>35</v>
      </c>
      <c r="C46" s="210" t="s">
        <v>0</v>
      </c>
      <c r="D46" s="172">
        <v>1.4999999999999999E-2</v>
      </c>
      <c r="E46" s="58"/>
      <c r="F46" s="58"/>
      <c r="G46" s="58"/>
      <c r="N46" s="57"/>
      <c r="O46" s="64"/>
      <c r="P46" s="57"/>
      <c r="S46" s="35"/>
      <c r="T46" s="9"/>
      <c r="U46" s="35"/>
      <c r="Y46" s="1"/>
    </row>
    <row r="47" spans="1:25" ht="13.5" x14ac:dyDescent="0.2">
      <c r="A47" s="208">
        <v>8</v>
      </c>
      <c r="B47" s="209" t="s">
        <v>7</v>
      </c>
      <c r="C47" s="210" t="s">
        <v>0</v>
      </c>
      <c r="D47" s="172">
        <v>1.4999999999999999E-2</v>
      </c>
      <c r="E47" s="114"/>
      <c r="F47" s="114"/>
      <c r="G47" s="114"/>
      <c r="H47" s="114"/>
      <c r="I47" s="58"/>
      <c r="J47" s="58"/>
      <c r="K47" s="58"/>
      <c r="L47" s="58"/>
      <c r="M47" s="53"/>
      <c r="N47" s="57"/>
      <c r="O47" s="64"/>
      <c r="P47" s="57"/>
      <c r="S47" s="35"/>
      <c r="T47" s="9"/>
      <c r="U47" s="35"/>
      <c r="Y47" s="1"/>
    </row>
    <row r="48" spans="1:25" ht="13.5" x14ac:dyDescent="0.2">
      <c r="A48" s="208">
        <v>9</v>
      </c>
      <c r="B48" s="209" t="s">
        <v>13</v>
      </c>
      <c r="C48" s="210" t="s">
        <v>0</v>
      </c>
      <c r="D48" s="174">
        <f>(I16/(D16+F16))*0.85</f>
        <v>1.0134000000000001</v>
      </c>
      <c r="E48" s="114"/>
      <c r="F48" s="114"/>
      <c r="G48" s="114"/>
      <c r="H48" s="114"/>
      <c r="I48" s="58"/>
      <c r="J48" s="58"/>
      <c r="K48" s="58"/>
      <c r="L48" s="58"/>
      <c r="M48" s="53"/>
      <c r="N48" s="57"/>
      <c r="O48" s="64"/>
      <c r="P48" s="57"/>
      <c r="S48" s="35"/>
      <c r="T48" s="9"/>
      <c r="U48" s="35"/>
      <c r="Y48" s="1"/>
    </row>
    <row r="49" spans="1:25" ht="14.25" thickBot="1" x14ac:dyDescent="0.25">
      <c r="A49" s="212">
        <v>10</v>
      </c>
      <c r="B49" s="213" t="s">
        <v>14</v>
      </c>
      <c r="C49" s="214" t="s">
        <v>0</v>
      </c>
      <c r="D49" s="175">
        <f>IF(J16*0.8/(D16+F16)&gt;=0.5,0.5,J16*0.8/(D16+F16))</f>
        <v>0.5</v>
      </c>
      <c r="M49" s="9"/>
      <c r="P49" s="56"/>
      <c r="Q49" s="57"/>
      <c r="R49" s="57"/>
      <c r="S49" s="58"/>
      <c r="T49" s="53"/>
      <c r="U49" s="58"/>
      <c r="V49" s="58"/>
      <c r="W49" s="51"/>
      <c r="Y49" s="1"/>
    </row>
  </sheetData>
  <sheetProtection insertRows="0" deleteRows="0"/>
  <protectedRanges>
    <protectedRange sqref="A56:X60" name="Диапазон1"/>
    <protectedRange sqref="K16:L16 N16:V16 W32 A2:S5 H47:M49 W23:W26 D42:D43 E47:G49 N47:W49 E38:W43 F32:G32 F36:G37 F33:T35 A50:X55 U33:V35 N12:Q15 W36:X37 H32:V32 H36:V37 N44:W46 E44:G46" name="Диапазон1_1"/>
  </protectedRanges>
  <mergeCells count="31"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B33:C34"/>
    <mergeCell ref="D33:D34"/>
    <mergeCell ref="B35:C35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D28" sqref="D28"/>
    </sheetView>
  </sheetViews>
  <sheetFormatPr defaultRowHeight="12.75" x14ac:dyDescent="0.2"/>
  <cols>
    <col min="1" max="1" width="29.7109375" style="355" customWidth="1"/>
    <col min="2" max="2" width="25.140625" style="355" customWidth="1"/>
    <col min="3" max="3" width="7.140625" style="355" customWidth="1"/>
    <col min="4" max="4" width="10.7109375" style="355" customWidth="1"/>
    <col min="5" max="5" width="9.7109375" style="355" customWidth="1"/>
    <col min="6" max="6" width="8.28515625" style="355" customWidth="1"/>
    <col min="7" max="7" width="8.42578125" style="355" customWidth="1"/>
    <col min="8" max="9" width="9.42578125" style="355" customWidth="1"/>
    <col min="10" max="10" width="11.7109375" style="355" customWidth="1"/>
    <col min="11" max="16384" width="9.140625" style="355"/>
  </cols>
  <sheetData>
    <row r="1" spans="1:16" s="352" customFormat="1" ht="12" x14ac:dyDescent="0.2">
      <c r="A1" s="351" t="s">
        <v>370</v>
      </c>
      <c r="B1" s="351"/>
      <c r="C1" s="351"/>
      <c r="D1" s="351"/>
      <c r="E1" s="351"/>
      <c r="I1" s="469" t="s">
        <v>371</v>
      </c>
      <c r="J1" s="469"/>
    </row>
    <row r="2" spans="1:16" s="354" customFormat="1" x14ac:dyDescent="0.2">
      <c r="A2" s="353" t="s">
        <v>372</v>
      </c>
    </row>
    <row r="3" spans="1:16" x14ac:dyDescent="0.2">
      <c r="A3" s="470" t="s">
        <v>373</v>
      </c>
      <c r="B3" s="470"/>
      <c r="C3" s="470"/>
      <c r="D3" s="470"/>
      <c r="E3" s="470"/>
      <c r="F3" s="470"/>
      <c r="G3" s="470"/>
      <c r="H3" s="470"/>
      <c r="I3" s="470"/>
      <c r="J3" s="470"/>
    </row>
    <row r="4" spans="1:16" ht="15" customHeight="1" x14ac:dyDescent="0.2">
      <c r="A4" s="471" t="s">
        <v>368</v>
      </c>
      <c r="B4" s="471"/>
      <c r="C4" s="471"/>
      <c r="D4" s="471"/>
      <c r="E4" s="471"/>
      <c r="F4" s="471"/>
      <c r="G4" s="471"/>
      <c r="H4" s="471"/>
      <c r="I4" s="471"/>
      <c r="J4" s="471"/>
      <c r="K4" s="356"/>
      <c r="L4" s="356"/>
      <c r="M4" s="356"/>
      <c r="N4" s="357"/>
      <c r="O4" s="357"/>
      <c r="P4" s="357"/>
    </row>
    <row r="5" spans="1:16" ht="15" customHeight="1" thickBot="1" x14ac:dyDescent="0.25">
      <c r="A5" s="471" t="s">
        <v>369</v>
      </c>
      <c r="B5" s="471"/>
      <c r="C5" s="471"/>
      <c r="D5" s="471"/>
      <c r="E5" s="471"/>
      <c r="F5" s="471"/>
      <c r="G5" s="471"/>
      <c r="H5" s="471"/>
      <c r="I5" s="471"/>
      <c r="J5" s="471"/>
      <c r="K5" s="356"/>
      <c r="L5" s="356"/>
      <c r="M5" s="356"/>
    </row>
    <row r="6" spans="1:16" ht="20.25" customHeight="1" x14ac:dyDescent="0.2">
      <c r="A6" s="472" t="s">
        <v>374</v>
      </c>
      <c r="B6" s="472" t="s">
        <v>375</v>
      </c>
      <c r="C6" s="472" t="s">
        <v>376</v>
      </c>
      <c r="D6" s="472" t="s">
        <v>377</v>
      </c>
      <c r="E6" s="472" t="s">
        <v>378</v>
      </c>
      <c r="F6" s="472" t="s">
        <v>379</v>
      </c>
      <c r="G6" s="475" t="s">
        <v>380</v>
      </c>
      <c r="H6" s="472" t="s">
        <v>43</v>
      </c>
      <c r="I6" s="472" t="s">
        <v>381</v>
      </c>
      <c r="J6" s="472" t="s">
        <v>127</v>
      </c>
    </row>
    <row r="7" spans="1:16" ht="68.25" customHeight="1" thickBot="1" x14ac:dyDescent="0.25">
      <c r="A7" s="473"/>
      <c r="B7" s="473"/>
      <c r="C7" s="473"/>
      <c r="D7" s="473"/>
      <c r="E7" s="473"/>
      <c r="F7" s="473"/>
      <c r="G7" s="476"/>
      <c r="H7" s="473"/>
      <c r="I7" s="473"/>
      <c r="J7" s="473"/>
    </row>
    <row r="8" spans="1:16" x14ac:dyDescent="0.2">
      <c r="A8" s="358"/>
      <c r="B8" s="359"/>
      <c r="C8" s="360"/>
      <c r="D8" s="360"/>
      <c r="E8" s="360"/>
      <c r="F8" s="361"/>
      <c r="G8" s="360"/>
      <c r="H8" s="361"/>
      <c r="I8" s="360"/>
      <c r="J8" s="362"/>
    </row>
    <row r="9" spans="1:16" s="352" customFormat="1" x14ac:dyDescent="0.2">
      <c r="A9" s="358"/>
      <c r="B9" s="359"/>
      <c r="C9" s="360"/>
      <c r="D9" s="360"/>
      <c r="E9" s="360"/>
      <c r="F9" s="361"/>
      <c r="G9" s="360"/>
      <c r="H9" s="361"/>
      <c r="I9" s="360"/>
      <c r="J9" s="362"/>
    </row>
    <row r="10" spans="1:16" s="352" customFormat="1" ht="26.25" customHeight="1" x14ac:dyDescent="0.2">
      <c r="A10" s="363"/>
      <c r="B10" s="364"/>
      <c r="C10" s="360"/>
      <c r="D10" s="360"/>
      <c r="E10" s="360"/>
      <c r="F10" s="361"/>
      <c r="G10" s="365"/>
      <c r="H10" s="361"/>
      <c r="I10" s="360"/>
      <c r="J10" s="362"/>
    </row>
    <row r="11" spans="1:16" s="352" customFormat="1" ht="26.25" customHeight="1" thickBot="1" x14ac:dyDescent="0.25">
      <c r="A11" s="366"/>
      <c r="B11" s="367"/>
      <c r="C11" s="368"/>
      <c r="D11" s="368"/>
      <c r="E11" s="368"/>
      <c r="F11" s="369"/>
      <c r="G11" s="370"/>
      <c r="H11" s="369"/>
      <c r="I11" s="368"/>
      <c r="J11" s="371"/>
    </row>
    <row r="12" spans="1:16" ht="13.5" thickBot="1" x14ac:dyDescent="0.25">
      <c r="A12" s="477" t="s">
        <v>382</v>
      </c>
      <c r="B12" s="478"/>
      <c r="C12" s="478"/>
      <c r="D12" s="478"/>
      <c r="E12" s="478"/>
      <c r="F12" s="478"/>
      <c r="G12" s="478"/>
      <c r="H12" s="478"/>
      <c r="I12" s="479"/>
      <c r="J12" s="372">
        <f>SUM(J8:J11)</f>
        <v>0</v>
      </c>
    </row>
    <row r="15" spans="1:16" ht="12.75" customHeight="1" x14ac:dyDescent="0.2">
      <c r="A15" s="373" t="s">
        <v>367</v>
      </c>
      <c r="B15" s="374"/>
      <c r="C15" s="480" t="s">
        <v>383</v>
      </c>
      <c r="D15" s="480"/>
      <c r="E15" s="374"/>
      <c r="F15" s="480" t="s">
        <v>384</v>
      </c>
      <c r="G15" s="480"/>
      <c r="H15" s="480"/>
    </row>
    <row r="16" spans="1:16" x14ac:dyDescent="0.2">
      <c r="A16" s="374"/>
      <c r="B16" s="374"/>
      <c r="C16" s="374"/>
      <c r="D16" s="374"/>
      <c r="E16" s="374"/>
      <c r="F16" s="474" t="s">
        <v>385</v>
      </c>
      <c r="G16" s="474"/>
      <c r="H16" s="474"/>
    </row>
    <row r="17" spans="7:7" x14ac:dyDescent="0.2">
      <c r="G17" s="375"/>
    </row>
    <row r="18" spans="7:7" x14ac:dyDescent="0.2">
      <c r="G18" s="375"/>
    </row>
    <row r="19" spans="7:7" x14ac:dyDescent="0.2">
      <c r="G19" s="375"/>
    </row>
    <row r="20" spans="7:7" x14ac:dyDescent="0.2">
      <c r="G20" s="375"/>
    </row>
    <row r="21" spans="7:7" x14ac:dyDescent="0.2">
      <c r="G21" s="375"/>
    </row>
    <row r="22" spans="7:7" x14ac:dyDescent="0.2">
      <c r="G22" s="375"/>
    </row>
    <row r="23" spans="7:7" x14ac:dyDescent="0.2">
      <c r="G23" s="375"/>
    </row>
    <row r="24" spans="7:7" x14ac:dyDescent="0.2">
      <c r="G24" s="376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D5" sqref="D5"/>
    </sheetView>
  </sheetViews>
  <sheetFormatPr defaultRowHeight="12.75" x14ac:dyDescent="0.2"/>
  <cols>
    <col min="1" max="1" width="3.5703125" style="267" customWidth="1"/>
    <col min="2" max="2" width="27.5703125" style="267" customWidth="1"/>
    <col min="3" max="3" width="6.42578125" style="268" customWidth="1"/>
    <col min="4" max="4" width="9.28515625" style="268" customWidth="1"/>
    <col min="5" max="5" width="10.5703125" style="267" customWidth="1"/>
    <col min="6" max="6" width="10.85546875" style="267" customWidth="1"/>
    <col min="7" max="7" width="11" style="267" customWidth="1"/>
    <col min="8" max="8" width="8.7109375" style="267" customWidth="1"/>
    <col min="9" max="9" width="11.85546875" style="267" customWidth="1"/>
    <col min="10" max="10" width="10.140625" style="267" customWidth="1"/>
    <col min="11" max="11" width="9.140625" style="267" customWidth="1"/>
    <col min="12" max="12" width="14" style="267" customWidth="1"/>
    <col min="13" max="13" width="9.5703125" style="267" customWidth="1"/>
    <col min="14" max="14" width="15" style="267" customWidth="1"/>
    <col min="15" max="15" width="9.140625" style="270"/>
    <col min="16" max="16" width="13.42578125" style="270" customWidth="1"/>
    <col min="17" max="17" width="10.85546875" style="270" customWidth="1"/>
    <col min="18" max="263" width="9.140625" style="270"/>
    <col min="264" max="264" width="17.140625" style="270" customWidth="1"/>
    <col min="265" max="265" width="35.140625" style="270" customWidth="1"/>
    <col min="266" max="266" width="12.85546875" style="270" customWidth="1"/>
    <col min="267" max="268" width="18.140625" style="270" customWidth="1"/>
    <col min="269" max="269" width="19.140625" style="270" customWidth="1"/>
    <col min="270" max="270" width="21.85546875" style="270" customWidth="1"/>
    <col min="271" max="519" width="9.140625" style="270"/>
    <col min="520" max="520" width="17.140625" style="270" customWidth="1"/>
    <col min="521" max="521" width="35.140625" style="270" customWidth="1"/>
    <col min="522" max="522" width="12.85546875" style="270" customWidth="1"/>
    <col min="523" max="524" width="18.140625" style="270" customWidth="1"/>
    <col min="525" max="525" width="19.140625" style="270" customWidth="1"/>
    <col min="526" max="526" width="21.85546875" style="270" customWidth="1"/>
    <col min="527" max="775" width="9.140625" style="270"/>
    <col min="776" max="776" width="17.140625" style="270" customWidth="1"/>
    <col min="777" max="777" width="35.140625" style="270" customWidth="1"/>
    <col min="778" max="778" width="12.85546875" style="270" customWidth="1"/>
    <col min="779" max="780" width="18.140625" style="270" customWidth="1"/>
    <col min="781" max="781" width="19.140625" style="270" customWidth="1"/>
    <col min="782" max="782" width="21.85546875" style="270" customWidth="1"/>
    <col min="783" max="1031" width="9.140625" style="270"/>
    <col min="1032" max="1032" width="17.140625" style="270" customWidth="1"/>
    <col min="1033" max="1033" width="35.140625" style="270" customWidth="1"/>
    <col min="1034" max="1034" width="12.85546875" style="270" customWidth="1"/>
    <col min="1035" max="1036" width="18.140625" style="270" customWidth="1"/>
    <col min="1037" max="1037" width="19.140625" style="270" customWidth="1"/>
    <col min="1038" max="1038" width="21.85546875" style="270" customWidth="1"/>
    <col min="1039" max="1287" width="9.140625" style="270"/>
    <col min="1288" max="1288" width="17.140625" style="270" customWidth="1"/>
    <col min="1289" max="1289" width="35.140625" style="270" customWidth="1"/>
    <col min="1290" max="1290" width="12.85546875" style="270" customWidth="1"/>
    <col min="1291" max="1292" width="18.140625" style="270" customWidth="1"/>
    <col min="1293" max="1293" width="19.140625" style="270" customWidth="1"/>
    <col min="1294" max="1294" width="21.85546875" style="270" customWidth="1"/>
    <col min="1295" max="1543" width="9.140625" style="270"/>
    <col min="1544" max="1544" width="17.140625" style="270" customWidth="1"/>
    <col min="1545" max="1545" width="35.140625" style="270" customWidth="1"/>
    <col min="1546" max="1546" width="12.85546875" style="270" customWidth="1"/>
    <col min="1547" max="1548" width="18.140625" style="270" customWidth="1"/>
    <col min="1549" max="1549" width="19.140625" style="270" customWidth="1"/>
    <col min="1550" max="1550" width="21.85546875" style="270" customWidth="1"/>
    <col min="1551" max="1799" width="9.140625" style="270"/>
    <col min="1800" max="1800" width="17.140625" style="270" customWidth="1"/>
    <col min="1801" max="1801" width="35.140625" style="270" customWidth="1"/>
    <col min="1802" max="1802" width="12.85546875" style="270" customWidth="1"/>
    <col min="1803" max="1804" width="18.140625" style="270" customWidth="1"/>
    <col min="1805" max="1805" width="19.140625" style="270" customWidth="1"/>
    <col min="1806" max="1806" width="21.85546875" style="270" customWidth="1"/>
    <col min="1807" max="2055" width="9.140625" style="270"/>
    <col min="2056" max="2056" width="17.140625" style="270" customWidth="1"/>
    <col min="2057" max="2057" width="35.140625" style="270" customWidth="1"/>
    <col min="2058" max="2058" width="12.85546875" style="270" customWidth="1"/>
    <col min="2059" max="2060" width="18.140625" style="270" customWidth="1"/>
    <col min="2061" max="2061" width="19.140625" style="270" customWidth="1"/>
    <col min="2062" max="2062" width="21.85546875" style="270" customWidth="1"/>
    <col min="2063" max="2311" width="9.140625" style="270"/>
    <col min="2312" max="2312" width="17.140625" style="270" customWidth="1"/>
    <col min="2313" max="2313" width="35.140625" style="270" customWidth="1"/>
    <col min="2314" max="2314" width="12.85546875" style="270" customWidth="1"/>
    <col min="2315" max="2316" width="18.140625" style="270" customWidth="1"/>
    <col min="2317" max="2317" width="19.140625" style="270" customWidth="1"/>
    <col min="2318" max="2318" width="21.85546875" style="270" customWidth="1"/>
    <col min="2319" max="2567" width="9.140625" style="270"/>
    <col min="2568" max="2568" width="17.140625" style="270" customWidth="1"/>
    <col min="2569" max="2569" width="35.140625" style="270" customWidth="1"/>
    <col min="2570" max="2570" width="12.85546875" style="270" customWidth="1"/>
    <col min="2571" max="2572" width="18.140625" style="270" customWidth="1"/>
    <col min="2573" max="2573" width="19.140625" style="270" customWidth="1"/>
    <col min="2574" max="2574" width="21.85546875" style="270" customWidth="1"/>
    <col min="2575" max="2823" width="9.140625" style="270"/>
    <col min="2824" max="2824" width="17.140625" style="270" customWidth="1"/>
    <col min="2825" max="2825" width="35.140625" style="270" customWidth="1"/>
    <col min="2826" max="2826" width="12.85546875" style="270" customWidth="1"/>
    <col min="2827" max="2828" width="18.140625" style="270" customWidth="1"/>
    <col min="2829" max="2829" width="19.140625" style="270" customWidth="1"/>
    <col min="2830" max="2830" width="21.85546875" style="270" customWidth="1"/>
    <col min="2831" max="3079" width="9.140625" style="270"/>
    <col min="3080" max="3080" width="17.140625" style="270" customWidth="1"/>
    <col min="3081" max="3081" width="35.140625" style="270" customWidth="1"/>
    <col min="3082" max="3082" width="12.85546875" style="270" customWidth="1"/>
    <col min="3083" max="3084" width="18.140625" style="270" customWidth="1"/>
    <col min="3085" max="3085" width="19.140625" style="270" customWidth="1"/>
    <col min="3086" max="3086" width="21.85546875" style="270" customWidth="1"/>
    <col min="3087" max="3335" width="9.140625" style="270"/>
    <col min="3336" max="3336" width="17.140625" style="270" customWidth="1"/>
    <col min="3337" max="3337" width="35.140625" style="270" customWidth="1"/>
    <col min="3338" max="3338" width="12.85546875" style="270" customWidth="1"/>
    <col min="3339" max="3340" width="18.140625" style="270" customWidth="1"/>
    <col min="3341" max="3341" width="19.140625" style="270" customWidth="1"/>
    <col min="3342" max="3342" width="21.85546875" style="270" customWidth="1"/>
    <col min="3343" max="3591" width="9.140625" style="270"/>
    <col min="3592" max="3592" width="17.140625" style="270" customWidth="1"/>
    <col min="3593" max="3593" width="35.140625" style="270" customWidth="1"/>
    <col min="3594" max="3594" width="12.85546875" style="270" customWidth="1"/>
    <col min="3595" max="3596" width="18.140625" style="270" customWidth="1"/>
    <col min="3597" max="3597" width="19.140625" style="270" customWidth="1"/>
    <col min="3598" max="3598" width="21.85546875" style="270" customWidth="1"/>
    <col min="3599" max="3847" width="9.140625" style="270"/>
    <col min="3848" max="3848" width="17.140625" style="270" customWidth="1"/>
    <col min="3849" max="3849" width="35.140625" style="270" customWidth="1"/>
    <col min="3850" max="3850" width="12.85546875" style="270" customWidth="1"/>
    <col min="3851" max="3852" width="18.140625" style="270" customWidth="1"/>
    <col min="3853" max="3853" width="19.140625" style="270" customWidth="1"/>
    <col min="3854" max="3854" width="21.85546875" style="270" customWidth="1"/>
    <col min="3855" max="4103" width="9.140625" style="270"/>
    <col min="4104" max="4104" width="17.140625" style="270" customWidth="1"/>
    <col min="4105" max="4105" width="35.140625" style="270" customWidth="1"/>
    <col min="4106" max="4106" width="12.85546875" style="270" customWidth="1"/>
    <col min="4107" max="4108" width="18.140625" style="270" customWidth="1"/>
    <col min="4109" max="4109" width="19.140625" style="270" customWidth="1"/>
    <col min="4110" max="4110" width="21.85546875" style="270" customWidth="1"/>
    <col min="4111" max="4359" width="9.140625" style="270"/>
    <col min="4360" max="4360" width="17.140625" style="270" customWidth="1"/>
    <col min="4361" max="4361" width="35.140625" style="270" customWidth="1"/>
    <col min="4362" max="4362" width="12.85546875" style="270" customWidth="1"/>
    <col min="4363" max="4364" width="18.140625" style="270" customWidth="1"/>
    <col min="4365" max="4365" width="19.140625" style="270" customWidth="1"/>
    <col min="4366" max="4366" width="21.85546875" style="270" customWidth="1"/>
    <col min="4367" max="4615" width="9.140625" style="270"/>
    <col min="4616" max="4616" width="17.140625" style="270" customWidth="1"/>
    <col min="4617" max="4617" width="35.140625" style="270" customWidth="1"/>
    <col min="4618" max="4618" width="12.85546875" style="270" customWidth="1"/>
    <col min="4619" max="4620" width="18.140625" style="270" customWidth="1"/>
    <col min="4621" max="4621" width="19.140625" style="270" customWidth="1"/>
    <col min="4622" max="4622" width="21.85546875" style="270" customWidth="1"/>
    <col min="4623" max="4871" width="9.140625" style="270"/>
    <col min="4872" max="4872" width="17.140625" style="270" customWidth="1"/>
    <col min="4873" max="4873" width="35.140625" style="270" customWidth="1"/>
    <col min="4874" max="4874" width="12.85546875" style="270" customWidth="1"/>
    <col min="4875" max="4876" width="18.140625" style="270" customWidth="1"/>
    <col min="4877" max="4877" width="19.140625" style="270" customWidth="1"/>
    <col min="4878" max="4878" width="21.85546875" style="270" customWidth="1"/>
    <col min="4879" max="5127" width="9.140625" style="270"/>
    <col min="5128" max="5128" width="17.140625" style="270" customWidth="1"/>
    <col min="5129" max="5129" width="35.140625" style="270" customWidth="1"/>
    <col min="5130" max="5130" width="12.85546875" style="270" customWidth="1"/>
    <col min="5131" max="5132" width="18.140625" style="270" customWidth="1"/>
    <col min="5133" max="5133" width="19.140625" style="270" customWidth="1"/>
    <col min="5134" max="5134" width="21.85546875" style="270" customWidth="1"/>
    <col min="5135" max="5383" width="9.140625" style="270"/>
    <col min="5384" max="5384" width="17.140625" style="270" customWidth="1"/>
    <col min="5385" max="5385" width="35.140625" style="270" customWidth="1"/>
    <col min="5386" max="5386" width="12.85546875" style="270" customWidth="1"/>
    <col min="5387" max="5388" width="18.140625" style="270" customWidth="1"/>
    <col min="5389" max="5389" width="19.140625" style="270" customWidth="1"/>
    <col min="5390" max="5390" width="21.85546875" style="270" customWidth="1"/>
    <col min="5391" max="5639" width="9.140625" style="270"/>
    <col min="5640" max="5640" width="17.140625" style="270" customWidth="1"/>
    <col min="5641" max="5641" width="35.140625" style="270" customWidth="1"/>
    <col min="5642" max="5642" width="12.85546875" style="270" customWidth="1"/>
    <col min="5643" max="5644" width="18.140625" style="270" customWidth="1"/>
    <col min="5645" max="5645" width="19.140625" style="270" customWidth="1"/>
    <col min="5646" max="5646" width="21.85546875" style="270" customWidth="1"/>
    <col min="5647" max="5895" width="9.140625" style="270"/>
    <col min="5896" max="5896" width="17.140625" style="270" customWidth="1"/>
    <col min="5897" max="5897" width="35.140625" style="270" customWidth="1"/>
    <col min="5898" max="5898" width="12.85546875" style="270" customWidth="1"/>
    <col min="5899" max="5900" width="18.140625" style="270" customWidth="1"/>
    <col min="5901" max="5901" width="19.140625" style="270" customWidth="1"/>
    <col min="5902" max="5902" width="21.85546875" style="270" customWidth="1"/>
    <col min="5903" max="6151" width="9.140625" style="270"/>
    <col min="6152" max="6152" width="17.140625" style="270" customWidth="1"/>
    <col min="6153" max="6153" width="35.140625" style="270" customWidth="1"/>
    <col min="6154" max="6154" width="12.85546875" style="270" customWidth="1"/>
    <col min="6155" max="6156" width="18.140625" style="270" customWidth="1"/>
    <col min="6157" max="6157" width="19.140625" style="270" customWidth="1"/>
    <col min="6158" max="6158" width="21.85546875" style="270" customWidth="1"/>
    <col min="6159" max="6407" width="9.140625" style="270"/>
    <col min="6408" max="6408" width="17.140625" style="270" customWidth="1"/>
    <col min="6409" max="6409" width="35.140625" style="270" customWidth="1"/>
    <col min="6410" max="6410" width="12.85546875" style="270" customWidth="1"/>
    <col min="6411" max="6412" width="18.140625" style="270" customWidth="1"/>
    <col min="6413" max="6413" width="19.140625" style="270" customWidth="1"/>
    <col min="6414" max="6414" width="21.85546875" style="270" customWidth="1"/>
    <col min="6415" max="6663" width="9.140625" style="270"/>
    <col min="6664" max="6664" width="17.140625" style="270" customWidth="1"/>
    <col min="6665" max="6665" width="35.140625" style="270" customWidth="1"/>
    <col min="6666" max="6666" width="12.85546875" style="270" customWidth="1"/>
    <col min="6667" max="6668" width="18.140625" style="270" customWidth="1"/>
    <col min="6669" max="6669" width="19.140625" style="270" customWidth="1"/>
    <col min="6670" max="6670" width="21.85546875" style="270" customWidth="1"/>
    <col min="6671" max="6919" width="9.140625" style="270"/>
    <col min="6920" max="6920" width="17.140625" style="270" customWidth="1"/>
    <col min="6921" max="6921" width="35.140625" style="270" customWidth="1"/>
    <col min="6922" max="6922" width="12.85546875" style="270" customWidth="1"/>
    <col min="6923" max="6924" width="18.140625" style="270" customWidth="1"/>
    <col min="6925" max="6925" width="19.140625" style="270" customWidth="1"/>
    <col min="6926" max="6926" width="21.85546875" style="270" customWidth="1"/>
    <col min="6927" max="7175" width="9.140625" style="270"/>
    <col min="7176" max="7176" width="17.140625" style="270" customWidth="1"/>
    <col min="7177" max="7177" width="35.140625" style="270" customWidth="1"/>
    <col min="7178" max="7178" width="12.85546875" style="270" customWidth="1"/>
    <col min="7179" max="7180" width="18.140625" style="270" customWidth="1"/>
    <col min="7181" max="7181" width="19.140625" style="270" customWidth="1"/>
    <col min="7182" max="7182" width="21.85546875" style="270" customWidth="1"/>
    <col min="7183" max="7431" width="9.140625" style="270"/>
    <col min="7432" max="7432" width="17.140625" style="270" customWidth="1"/>
    <col min="7433" max="7433" width="35.140625" style="270" customWidth="1"/>
    <col min="7434" max="7434" width="12.85546875" style="270" customWidth="1"/>
    <col min="7435" max="7436" width="18.140625" style="270" customWidth="1"/>
    <col min="7437" max="7437" width="19.140625" style="270" customWidth="1"/>
    <col min="7438" max="7438" width="21.85546875" style="270" customWidth="1"/>
    <col min="7439" max="7687" width="9.140625" style="270"/>
    <col min="7688" max="7688" width="17.140625" style="270" customWidth="1"/>
    <col min="7689" max="7689" width="35.140625" style="270" customWidth="1"/>
    <col min="7690" max="7690" width="12.85546875" style="270" customWidth="1"/>
    <col min="7691" max="7692" width="18.140625" style="270" customWidth="1"/>
    <col min="7693" max="7693" width="19.140625" style="270" customWidth="1"/>
    <col min="7694" max="7694" width="21.85546875" style="270" customWidth="1"/>
    <col min="7695" max="7943" width="9.140625" style="270"/>
    <col min="7944" max="7944" width="17.140625" style="270" customWidth="1"/>
    <col min="7945" max="7945" width="35.140625" style="270" customWidth="1"/>
    <col min="7946" max="7946" width="12.85546875" style="270" customWidth="1"/>
    <col min="7947" max="7948" width="18.140625" style="270" customWidth="1"/>
    <col min="7949" max="7949" width="19.140625" style="270" customWidth="1"/>
    <col min="7950" max="7950" width="21.85546875" style="270" customWidth="1"/>
    <col min="7951" max="8199" width="9.140625" style="270"/>
    <col min="8200" max="8200" width="17.140625" style="270" customWidth="1"/>
    <col min="8201" max="8201" width="35.140625" style="270" customWidth="1"/>
    <col min="8202" max="8202" width="12.85546875" style="270" customWidth="1"/>
    <col min="8203" max="8204" width="18.140625" style="270" customWidth="1"/>
    <col min="8205" max="8205" width="19.140625" style="270" customWidth="1"/>
    <col min="8206" max="8206" width="21.85546875" style="270" customWidth="1"/>
    <col min="8207" max="8455" width="9.140625" style="270"/>
    <col min="8456" max="8456" width="17.140625" style="270" customWidth="1"/>
    <col min="8457" max="8457" width="35.140625" style="270" customWidth="1"/>
    <col min="8458" max="8458" width="12.85546875" style="270" customWidth="1"/>
    <col min="8459" max="8460" width="18.140625" style="270" customWidth="1"/>
    <col min="8461" max="8461" width="19.140625" style="270" customWidth="1"/>
    <col min="8462" max="8462" width="21.85546875" style="270" customWidth="1"/>
    <col min="8463" max="8711" width="9.140625" style="270"/>
    <col min="8712" max="8712" width="17.140625" style="270" customWidth="1"/>
    <col min="8713" max="8713" width="35.140625" style="270" customWidth="1"/>
    <col min="8714" max="8714" width="12.85546875" style="270" customWidth="1"/>
    <col min="8715" max="8716" width="18.140625" style="270" customWidth="1"/>
    <col min="8717" max="8717" width="19.140625" style="270" customWidth="1"/>
    <col min="8718" max="8718" width="21.85546875" style="270" customWidth="1"/>
    <col min="8719" max="8967" width="9.140625" style="270"/>
    <col min="8968" max="8968" width="17.140625" style="270" customWidth="1"/>
    <col min="8969" max="8969" width="35.140625" style="270" customWidth="1"/>
    <col min="8970" max="8970" width="12.85546875" style="270" customWidth="1"/>
    <col min="8971" max="8972" width="18.140625" style="270" customWidth="1"/>
    <col min="8973" max="8973" width="19.140625" style="270" customWidth="1"/>
    <col min="8974" max="8974" width="21.85546875" style="270" customWidth="1"/>
    <col min="8975" max="9223" width="9.140625" style="270"/>
    <col min="9224" max="9224" width="17.140625" style="270" customWidth="1"/>
    <col min="9225" max="9225" width="35.140625" style="270" customWidth="1"/>
    <col min="9226" max="9226" width="12.85546875" style="270" customWidth="1"/>
    <col min="9227" max="9228" width="18.140625" style="270" customWidth="1"/>
    <col min="9229" max="9229" width="19.140625" style="270" customWidth="1"/>
    <col min="9230" max="9230" width="21.85546875" style="270" customWidth="1"/>
    <col min="9231" max="9479" width="9.140625" style="270"/>
    <col min="9480" max="9480" width="17.140625" style="270" customWidth="1"/>
    <col min="9481" max="9481" width="35.140625" style="270" customWidth="1"/>
    <col min="9482" max="9482" width="12.85546875" style="270" customWidth="1"/>
    <col min="9483" max="9484" width="18.140625" style="270" customWidth="1"/>
    <col min="9485" max="9485" width="19.140625" style="270" customWidth="1"/>
    <col min="9486" max="9486" width="21.85546875" style="270" customWidth="1"/>
    <col min="9487" max="9735" width="9.140625" style="270"/>
    <col min="9736" max="9736" width="17.140625" style="270" customWidth="1"/>
    <col min="9737" max="9737" width="35.140625" style="270" customWidth="1"/>
    <col min="9738" max="9738" width="12.85546875" style="270" customWidth="1"/>
    <col min="9739" max="9740" width="18.140625" style="270" customWidth="1"/>
    <col min="9741" max="9741" width="19.140625" style="270" customWidth="1"/>
    <col min="9742" max="9742" width="21.85546875" style="270" customWidth="1"/>
    <col min="9743" max="9991" width="9.140625" style="270"/>
    <col min="9992" max="9992" width="17.140625" style="270" customWidth="1"/>
    <col min="9993" max="9993" width="35.140625" style="270" customWidth="1"/>
    <col min="9994" max="9994" width="12.85546875" style="270" customWidth="1"/>
    <col min="9995" max="9996" width="18.140625" style="270" customWidth="1"/>
    <col min="9997" max="9997" width="19.140625" style="270" customWidth="1"/>
    <col min="9998" max="9998" width="21.85546875" style="270" customWidth="1"/>
    <col min="9999" max="10247" width="9.140625" style="270"/>
    <col min="10248" max="10248" width="17.140625" style="270" customWidth="1"/>
    <col min="10249" max="10249" width="35.140625" style="270" customWidth="1"/>
    <col min="10250" max="10250" width="12.85546875" style="270" customWidth="1"/>
    <col min="10251" max="10252" width="18.140625" style="270" customWidth="1"/>
    <col min="10253" max="10253" width="19.140625" style="270" customWidth="1"/>
    <col min="10254" max="10254" width="21.85546875" style="270" customWidth="1"/>
    <col min="10255" max="10503" width="9.140625" style="270"/>
    <col min="10504" max="10504" width="17.140625" style="270" customWidth="1"/>
    <col min="10505" max="10505" width="35.140625" style="270" customWidth="1"/>
    <col min="10506" max="10506" width="12.85546875" style="270" customWidth="1"/>
    <col min="10507" max="10508" width="18.140625" style="270" customWidth="1"/>
    <col min="10509" max="10509" width="19.140625" style="270" customWidth="1"/>
    <col min="10510" max="10510" width="21.85546875" style="270" customWidth="1"/>
    <col min="10511" max="10759" width="9.140625" style="270"/>
    <col min="10760" max="10760" width="17.140625" style="270" customWidth="1"/>
    <col min="10761" max="10761" width="35.140625" style="270" customWidth="1"/>
    <col min="10762" max="10762" width="12.85546875" style="270" customWidth="1"/>
    <col min="10763" max="10764" width="18.140625" style="270" customWidth="1"/>
    <col min="10765" max="10765" width="19.140625" style="270" customWidth="1"/>
    <col min="10766" max="10766" width="21.85546875" style="270" customWidth="1"/>
    <col min="10767" max="11015" width="9.140625" style="270"/>
    <col min="11016" max="11016" width="17.140625" style="270" customWidth="1"/>
    <col min="11017" max="11017" width="35.140625" style="270" customWidth="1"/>
    <col min="11018" max="11018" width="12.85546875" style="270" customWidth="1"/>
    <col min="11019" max="11020" width="18.140625" style="270" customWidth="1"/>
    <col min="11021" max="11021" width="19.140625" style="270" customWidth="1"/>
    <col min="11022" max="11022" width="21.85546875" style="270" customWidth="1"/>
    <col min="11023" max="11271" width="9.140625" style="270"/>
    <col min="11272" max="11272" width="17.140625" style="270" customWidth="1"/>
    <col min="11273" max="11273" width="35.140625" style="270" customWidth="1"/>
    <col min="11274" max="11274" width="12.85546875" style="270" customWidth="1"/>
    <col min="11275" max="11276" width="18.140625" style="270" customWidth="1"/>
    <col min="11277" max="11277" width="19.140625" style="270" customWidth="1"/>
    <col min="11278" max="11278" width="21.85546875" style="270" customWidth="1"/>
    <col min="11279" max="11527" width="9.140625" style="270"/>
    <col min="11528" max="11528" width="17.140625" style="270" customWidth="1"/>
    <col min="11529" max="11529" width="35.140625" style="270" customWidth="1"/>
    <col min="11530" max="11530" width="12.85546875" style="270" customWidth="1"/>
    <col min="11531" max="11532" width="18.140625" style="270" customWidth="1"/>
    <col min="11533" max="11533" width="19.140625" style="270" customWidth="1"/>
    <col min="11534" max="11534" width="21.85546875" style="270" customWidth="1"/>
    <col min="11535" max="11783" width="9.140625" style="270"/>
    <col min="11784" max="11784" width="17.140625" style="270" customWidth="1"/>
    <col min="11785" max="11785" width="35.140625" style="270" customWidth="1"/>
    <col min="11786" max="11786" width="12.85546875" style="270" customWidth="1"/>
    <col min="11787" max="11788" width="18.140625" style="270" customWidth="1"/>
    <col min="11789" max="11789" width="19.140625" style="270" customWidth="1"/>
    <col min="11790" max="11790" width="21.85546875" style="270" customWidth="1"/>
    <col min="11791" max="12039" width="9.140625" style="270"/>
    <col min="12040" max="12040" width="17.140625" style="270" customWidth="1"/>
    <col min="12041" max="12041" width="35.140625" style="270" customWidth="1"/>
    <col min="12042" max="12042" width="12.85546875" style="270" customWidth="1"/>
    <col min="12043" max="12044" width="18.140625" style="270" customWidth="1"/>
    <col min="12045" max="12045" width="19.140625" style="270" customWidth="1"/>
    <col min="12046" max="12046" width="21.85546875" style="270" customWidth="1"/>
    <col min="12047" max="12295" width="9.140625" style="270"/>
    <col min="12296" max="12296" width="17.140625" style="270" customWidth="1"/>
    <col min="12297" max="12297" width="35.140625" style="270" customWidth="1"/>
    <col min="12298" max="12298" width="12.85546875" style="270" customWidth="1"/>
    <col min="12299" max="12300" width="18.140625" style="270" customWidth="1"/>
    <col min="12301" max="12301" width="19.140625" style="270" customWidth="1"/>
    <col min="12302" max="12302" width="21.85546875" style="270" customWidth="1"/>
    <col min="12303" max="12551" width="9.140625" style="270"/>
    <col min="12552" max="12552" width="17.140625" style="270" customWidth="1"/>
    <col min="12553" max="12553" width="35.140625" style="270" customWidth="1"/>
    <col min="12554" max="12554" width="12.85546875" style="270" customWidth="1"/>
    <col min="12555" max="12556" width="18.140625" style="270" customWidth="1"/>
    <col min="12557" max="12557" width="19.140625" style="270" customWidth="1"/>
    <col min="12558" max="12558" width="21.85546875" style="270" customWidth="1"/>
    <col min="12559" max="12807" width="9.140625" style="270"/>
    <col min="12808" max="12808" width="17.140625" style="270" customWidth="1"/>
    <col min="12809" max="12809" width="35.140625" style="270" customWidth="1"/>
    <col min="12810" max="12810" width="12.85546875" style="270" customWidth="1"/>
    <col min="12811" max="12812" width="18.140625" style="270" customWidth="1"/>
    <col min="12813" max="12813" width="19.140625" style="270" customWidth="1"/>
    <col min="12814" max="12814" width="21.85546875" style="270" customWidth="1"/>
    <col min="12815" max="13063" width="9.140625" style="270"/>
    <col min="13064" max="13064" width="17.140625" style="270" customWidth="1"/>
    <col min="13065" max="13065" width="35.140625" style="270" customWidth="1"/>
    <col min="13066" max="13066" width="12.85546875" style="270" customWidth="1"/>
    <col min="13067" max="13068" width="18.140625" style="270" customWidth="1"/>
    <col min="13069" max="13069" width="19.140625" style="270" customWidth="1"/>
    <col min="13070" max="13070" width="21.85546875" style="270" customWidth="1"/>
    <col min="13071" max="13319" width="9.140625" style="270"/>
    <col min="13320" max="13320" width="17.140625" style="270" customWidth="1"/>
    <col min="13321" max="13321" width="35.140625" style="270" customWidth="1"/>
    <col min="13322" max="13322" width="12.85546875" style="270" customWidth="1"/>
    <col min="13323" max="13324" width="18.140625" style="270" customWidth="1"/>
    <col min="13325" max="13325" width="19.140625" style="270" customWidth="1"/>
    <col min="13326" max="13326" width="21.85546875" style="270" customWidth="1"/>
    <col min="13327" max="13575" width="9.140625" style="270"/>
    <col min="13576" max="13576" width="17.140625" style="270" customWidth="1"/>
    <col min="13577" max="13577" width="35.140625" style="270" customWidth="1"/>
    <col min="13578" max="13578" width="12.85546875" style="270" customWidth="1"/>
    <col min="13579" max="13580" width="18.140625" style="270" customWidth="1"/>
    <col min="13581" max="13581" width="19.140625" style="270" customWidth="1"/>
    <col min="13582" max="13582" width="21.85546875" style="270" customWidth="1"/>
    <col min="13583" max="13831" width="9.140625" style="270"/>
    <col min="13832" max="13832" width="17.140625" style="270" customWidth="1"/>
    <col min="13833" max="13833" width="35.140625" style="270" customWidth="1"/>
    <col min="13834" max="13834" width="12.85546875" style="270" customWidth="1"/>
    <col min="13835" max="13836" width="18.140625" style="270" customWidth="1"/>
    <col min="13837" max="13837" width="19.140625" style="270" customWidth="1"/>
    <col min="13838" max="13838" width="21.85546875" style="270" customWidth="1"/>
    <col min="13839" max="14087" width="9.140625" style="270"/>
    <col min="14088" max="14088" width="17.140625" style="270" customWidth="1"/>
    <col min="14089" max="14089" width="35.140625" style="270" customWidth="1"/>
    <col min="14090" max="14090" width="12.85546875" style="270" customWidth="1"/>
    <col min="14091" max="14092" width="18.140625" style="270" customWidth="1"/>
    <col min="14093" max="14093" width="19.140625" style="270" customWidth="1"/>
    <col min="14094" max="14094" width="21.85546875" style="270" customWidth="1"/>
    <col min="14095" max="14343" width="9.140625" style="270"/>
    <col min="14344" max="14344" width="17.140625" style="270" customWidth="1"/>
    <col min="14345" max="14345" width="35.140625" style="270" customWidth="1"/>
    <col min="14346" max="14346" width="12.85546875" style="270" customWidth="1"/>
    <col min="14347" max="14348" width="18.140625" style="270" customWidth="1"/>
    <col min="14349" max="14349" width="19.140625" style="270" customWidth="1"/>
    <col min="14350" max="14350" width="21.85546875" style="270" customWidth="1"/>
    <col min="14351" max="14599" width="9.140625" style="270"/>
    <col min="14600" max="14600" width="17.140625" style="270" customWidth="1"/>
    <col min="14601" max="14601" width="35.140625" style="270" customWidth="1"/>
    <col min="14602" max="14602" width="12.85546875" style="270" customWidth="1"/>
    <col min="14603" max="14604" width="18.140625" style="270" customWidth="1"/>
    <col min="14605" max="14605" width="19.140625" style="270" customWidth="1"/>
    <col min="14606" max="14606" width="21.85546875" style="270" customWidth="1"/>
    <col min="14607" max="14855" width="9.140625" style="270"/>
    <col min="14856" max="14856" width="17.140625" style="270" customWidth="1"/>
    <col min="14857" max="14857" width="35.140625" style="270" customWidth="1"/>
    <col min="14858" max="14858" width="12.85546875" style="270" customWidth="1"/>
    <col min="14859" max="14860" width="18.140625" style="270" customWidth="1"/>
    <col min="14861" max="14861" width="19.140625" style="270" customWidth="1"/>
    <col min="14862" max="14862" width="21.85546875" style="270" customWidth="1"/>
    <col min="14863" max="15111" width="9.140625" style="270"/>
    <col min="15112" max="15112" width="17.140625" style="270" customWidth="1"/>
    <col min="15113" max="15113" width="35.140625" style="270" customWidth="1"/>
    <col min="15114" max="15114" width="12.85546875" style="270" customWidth="1"/>
    <col min="15115" max="15116" width="18.140625" style="270" customWidth="1"/>
    <col min="15117" max="15117" width="19.140625" style="270" customWidth="1"/>
    <col min="15118" max="15118" width="21.85546875" style="270" customWidth="1"/>
    <col min="15119" max="15367" width="9.140625" style="270"/>
    <col min="15368" max="15368" width="17.140625" style="270" customWidth="1"/>
    <col min="15369" max="15369" width="35.140625" style="270" customWidth="1"/>
    <col min="15370" max="15370" width="12.85546875" style="270" customWidth="1"/>
    <col min="15371" max="15372" width="18.140625" style="270" customWidth="1"/>
    <col min="15373" max="15373" width="19.140625" style="270" customWidth="1"/>
    <col min="15374" max="15374" width="21.85546875" style="270" customWidth="1"/>
    <col min="15375" max="15623" width="9.140625" style="270"/>
    <col min="15624" max="15624" width="17.140625" style="270" customWidth="1"/>
    <col min="15625" max="15625" width="35.140625" style="270" customWidth="1"/>
    <col min="15626" max="15626" width="12.85546875" style="270" customWidth="1"/>
    <col min="15627" max="15628" width="18.140625" style="270" customWidth="1"/>
    <col min="15629" max="15629" width="19.140625" style="270" customWidth="1"/>
    <col min="15630" max="15630" width="21.85546875" style="270" customWidth="1"/>
    <col min="15631" max="15879" width="9.140625" style="270"/>
    <col min="15880" max="15880" width="17.140625" style="270" customWidth="1"/>
    <col min="15881" max="15881" width="35.140625" style="270" customWidth="1"/>
    <col min="15882" max="15882" width="12.85546875" style="270" customWidth="1"/>
    <col min="15883" max="15884" width="18.140625" style="270" customWidth="1"/>
    <col min="15885" max="15885" width="19.140625" style="270" customWidth="1"/>
    <col min="15886" max="15886" width="21.85546875" style="270" customWidth="1"/>
    <col min="15887" max="16135" width="9.140625" style="270"/>
    <col min="16136" max="16136" width="17.140625" style="270" customWidth="1"/>
    <col min="16137" max="16137" width="35.140625" style="270" customWidth="1"/>
    <col min="16138" max="16138" width="12.85546875" style="270" customWidth="1"/>
    <col min="16139" max="16140" width="18.140625" style="270" customWidth="1"/>
    <col min="16141" max="16141" width="19.140625" style="270" customWidth="1"/>
    <col min="16142" max="16142" width="21.85546875" style="270" customWidth="1"/>
    <col min="16143" max="16384" width="9.140625" style="270"/>
  </cols>
  <sheetData>
    <row r="1" spans="1:17" x14ac:dyDescent="0.2">
      <c r="N1" s="269" t="s">
        <v>337</v>
      </c>
    </row>
    <row r="2" spans="1:17" ht="18.75" customHeight="1" x14ac:dyDescent="0.2">
      <c r="A2" s="483" t="s">
        <v>338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1:17" s="271" customFormat="1" ht="21.75" customHeight="1" x14ac:dyDescent="0.2">
      <c r="A3" s="484" t="s">
        <v>368</v>
      </c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4"/>
    </row>
    <row r="4" spans="1:17" s="271" customFormat="1" ht="18.75" customHeight="1" x14ac:dyDescent="0.2">
      <c r="A4" s="484" t="s">
        <v>369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</row>
    <row r="5" spans="1:17" ht="19.5" thickBot="1" x14ac:dyDescent="0.25">
      <c r="A5" s="272"/>
      <c r="B5" s="273" t="s">
        <v>339</v>
      </c>
      <c r="C5" s="274"/>
      <c r="D5" s="274"/>
      <c r="E5" s="272"/>
      <c r="F5" s="272"/>
      <c r="G5" s="275"/>
      <c r="H5" s="275"/>
      <c r="I5" s="275"/>
      <c r="J5" s="275"/>
      <c r="K5" s="275"/>
      <c r="L5" s="275"/>
      <c r="M5" s="275"/>
      <c r="N5" s="276" t="s">
        <v>340</v>
      </c>
    </row>
    <row r="6" spans="1:17" s="277" customFormat="1" ht="18" customHeight="1" thickBot="1" x14ac:dyDescent="0.25">
      <c r="A6" s="485" t="s">
        <v>15</v>
      </c>
      <c r="B6" s="487" t="s">
        <v>341</v>
      </c>
      <c r="C6" s="487" t="s">
        <v>342</v>
      </c>
      <c r="D6" s="489" t="s">
        <v>343</v>
      </c>
      <c r="E6" s="491" t="s">
        <v>344</v>
      </c>
      <c r="F6" s="487" t="s">
        <v>345</v>
      </c>
      <c r="G6" s="489" t="s">
        <v>346</v>
      </c>
      <c r="H6" s="493" t="s">
        <v>347</v>
      </c>
      <c r="I6" s="494"/>
      <c r="J6" s="495"/>
      <c r="K6" s="493" t="s">
        <v>348</v>
      </c>
      <c r="L6" s="494"/>
      <c r="M6" s="495"/>
      <c r="N6" s="487" t="s">
        <v>349</v>
      </c>
    </row>
    <row r="7" spans="1:17" s="277" customFormat="1" ht="76.5" customHeight="1" thickBot="1" x14ac:dyDescent="0.25">
      <c r="A7" s="486"/>
      <c r="B7" s="488"/>
      <c r="C7" s="488"/>
      <c r="D7" s="490"/>
      <c r="E7" s="492"/>
      <c r="F7" s="488"/>
      <c r="G7" s="490"/>
      <c r="H7" s="278" t="s">
        <v>85</v>
      </c>
      <c r="I7" s="278" t="s">
        <v>350</v>
      </c>
      <c r="J7" s="390" t="s">
        <v>351</v>
      </c>
      <c r="K7" s="278" t="s">
        <v>352</v>
      </c>
      <c r="L7" s="278" t="s">
        <v>353</v>
      </c>
      <c r="M7" s="390" t="s">
        <v>354</v>
      </c>
      <c r="N7" s="488"/>
    </row>
    <row r="8" spans="1:17" s="285" customFormat="1" ht="11.25" customHeight="1" thickBot="1" x14ac:dyDescent="0.25">
      <c r="A8" s="279">
        <v>1</v>
      </c>
      <c r="B8" s="280">
        <v>2</v>
      </c>
      <c r="C8" s="281">
        <v>3</v>
      </c>
      <c r="D8" s="280">
        <v>4</v>
      </c>
      <c r="E8" s="282">
        <v>5</v>
      </c>
      <c r="F8" s="281">
        <v>6</v>
      </c>
      <c r="G8" s="280">
        <v>7</v>
      </c>
      <c r="H8" s="280">
        <v>8</v>
      </c>
      <c r="I8" s="283">
        <v>9</v>
      </c>
      <c r="J8" s="283">
        <v>10</v>
      </c>
      <c r="K8" s="280">
        <v>11</v>
      </c>
      <c r="L8" s="283">
        <v>12</v>
      </c>
      <c r="M8" s="283">
        <v>13</v>
      </c>
      <c r="N8" s="284">
        <v>14</v>
      </c>
    </row>
    <row r="9" spans="1:17" s="289" customFormat="1" ht="17.25" customHeight="1" thickBot="1" x14ac:dyDescent="0.25">
      <c r="A9" s="391"/>
      <c r="B9" s="286"/>
      <c r="C9" s="286"/>
      <c r="D9" s="286"/>
      <c r="E9" s="286"/>
      <c r="F9" s="286"/>
      <c r="G9" s="286"/>
      <c r="H9" s="287" t="s">
        <v>390</v>
      </c>
      <c r="I9" s="286"/>
      <c r="J9" s="286"/>
      <c r="K9" s="287"/>
      <c r="L9" s="286"/>
      <c r="M9" s="286"/>
      <c r="N9" s="288"/>
    </row>
    <row r="10" spans="1:17" s="297" customFormat="1" ht="19.5" customHeight="1" x14ac:dyDescent="0.2">
      <c r="A10" s="481">
        <v>1</v>
      </c>
      <c r="B10" s="290" t="s">
        <v>391</v>
      </c>
      <c r="C10" s="291">
        <v>1</v>
      </c>
      <c r="D10" s="292"/>
      <c r="E10" s="293"/>
      <c r="F10" s="291"/>
      <c r="G10" s="292"/>
      <c r="H10" s="294"/>
      <c r="I10" s="295"/>
      <c r="J10" s="295">
        <f>H10-I10</f>
        <v>0</v>
      </c>
      <c r="K10" s="294" t="e">
        <f>G10*H10/F10</f>
        <v>#DIV/0!</v>
      </c>
      <c r="L10" s="295" t="e">
        <f>G10*I10/F10</f>
        <v>#DIV/0!</v>
      </c>
      <c r="M10" s="295" t="e">
        <f>K10-L10</f>
        <v>#DIV/0!</v>
      </c>
      <c r="N10" s="296" t="e">
        <f>E10*M10</f>
        <v>#DIV/0!</v>
      </c>
      <c r="P10" s="298"/>
    </row>
    <row r="11" spans="1:17" s="297" customFormat="1" ht="19.5" customHeight="1" x14ac:dyDescent="0.2">
      <c r="A11" s="481"/>
      <c r="B11" s="299" t="s">
        <v>391</v>
      </c>
      <c r="C11" s="300">
        <v>2</v>
      </c>
      <c r="D11" s="301"/>
      <c r="E11" s="302"/>
      <c r="F11" s="300"/>
      <c r="G11" s="302"/>
      <c r="H11" s="392"/>
      <c r="I11" s="295"/>
      <c r="J11" s="295">
        <f t="shared" ref="J11:J27" si="0">H11-I11</f>
        <v>0</v>
      </c>
      <c r="K11" s="294" t="e">
        <f t="shared" ref="K11:K12" si="1">G11*H11/F11</f>
        <v>#DIV/0!</v>
      </c>
      <c r="L11" s="295" t="e">
        <f t="shared" ref="L11:L12" si="2">G11*I11/F11</f>
        <v>#DIV/0!</v>
      </c>
      <c r="M11" s="295" t="e">
        <f t="shared" ref="M11:M12" si="3">K11-L11</f>
        <v>#DIV/0!</v>
      </c>
      <c r="N11" s="296" t="e">
        <f t="shared" ref="N11:N12" si="4">E11*M11</f>
        <v>#DIV/0!</v>
      </c>
    </row>
    <row r="12" spans="1:17" s="297" customFormat="1" ht="19.5" customHeight="1" thickBot="1" x14ac:dyDescent="0.25">
      <c r="A12" s="482"/>
      <c r="B12" s="303" t="s">
        <v>391</v>
      </c>
      <c r="C12" s="304">
        <v>3</v>
      </c>
      <c r="D12" s="305"/>
      <c r="E12" s="306"/>
      <c r="F12" s="304"/>
      <c r="G12" s="393"/>
      <c r="H12" s="394"/>
      <c r="I12" s="295"/>
      <c r="J12" s="295">
        <f t="shared" si="0"/>
        <v>0</v>
      </c>
      <c r="K12" s="294" t="e">
        <f t="shared" si="1"/>
        <v>#DIV/0!</v>
      </c>
      <c r="L12" s="295" t="e">
        <f t="shared" si="2"/>
        <v>#DIV/0!</v>
      </c>
      <c r="M12" s="295" t="e">
        <f t="shared" si="3"/>
        <v>#DIV/0!</v>
      </c>
      <c r="N12" s="296" t="e">
        <f t="shared" si="4"/>
        <v>#DIV/0!</v>
      </c>
      <c r="Q12" s="307"/>
    </row>
    <row r="13" spans="1:17" s="297" customFormat="1" ht="18" customHeight="1" thickBot="1" x14ac:dyDescent="0.25">
      <c r="A13" s="308"/>
      <c r="B13" s="309" t="s">
        <v>355</v>
      </c>
      <c r="C13" s="310"/>
      <c r="D13" s="311"/>
      <c r="E13" s="312"/>
      <c r="F13" s="310"/>
      <c r="G13" s="313"/>
      <c r="H13" s="314"/>
      <c r="I13" s="315"/>
      <c r="J13" s="315"/>
      <c r="K13" s="314"/>
      <c r="L13" s="315"/>
      <c r="M13" s="315"/>
      <c r="N13" s="316" t="e">
        <f>SUM(N10:N12)</f>
        <v>#DIV/0!</v>
      </c>
    </row>
    <row r="14" spans="1:17" s="297" customFormat="1" ht="18" customHeight="1" thickBot="1" x14ac:dyDescent="0.25">
      <c r="A14" s="395"/>
      <c r="B14" s="317"/>
      <c r="C14" s="317"/>
      <c r="D14" s="317"/>
      <c r="E14" s="317"/>
      <c r="F14" s="317"/>
      <c r="G14" s="317"/>
      <c r="H14" s="318" t="s">
        <v>356</v>
      </c>
      <c r="I14" s="317"/>
      <c r="J14" s="317"/>
      <c r="K14" s="318"/>
      <c r="L14" s="317"/>
      <c r="M14" s="317"/>
      <c r="N14" s="319"/>
    </row>
    <row r="15" spans="1:17" s="297" customFormat="1" ht="19.5" customHeight="1" x14ac:dyDescent="0.2">
      <c r="A15" s="481">
        <v>2</v>
      </c>
      <c r="B15" s="290" t="s">
        <v>357</v>
      </c>
      <c r="C15" s="291">
        <v>1</v>
      </c>
      <c r="D15" s="396"/>
      <c r="E15" s="294"/>
      <c r="F15" s="291"/>
      <c r="G15" s="396"/>
      <c r="H15" s="397"/>
      <c r="I15" s="398"/>
      <c r="J15" s="295">
        <f t="shared" si="0"/>
        <v>0</v>
      </c>
      <c r="K15" s="294" t="e">
        <f>G15*H15/F15</f>
        <v>#DIV/0!</v>
      </c>
      <c r="L15" s="295" t="e">
        <f>G15*I15/F15</f>
        <v>#DIV/0!</v>
      </c>
      <c r="M15" s="295" t="e">
        <f t="shared" ref="M15:M17" si="5">K15-L15</f>
        <v>#DIV/0!</v>
      </c>
      <c r="N15" s="296" t="e">
        <f t="shared" ref="N15:N17" si="6">E15*M15</f>
        <v>#DIV/0!</v>
      </c>
      <c r="Q15" s="307"/>
    </row>
    <row r="16" spans="1:17" s="297" customFormat="1" ht="19.5" customHeight="1" x14ac:dyDescent="0.2">
      <c r="A16" s="481"/>
      <c r="B16" s="299" t="str">
        <f>B15</f>
        <v>Щебень</v>
      </c>
      <c r="C16" s="300">
        <v>2</v>
      </c>
      <c r="D16" s="320"/>
      <c r="E16" s="321"/>
      <c r="F16" s="300"/>
      <c r="G16" s="320"/>
      <c r="H16" s="322"/>
      <c r="I16" s="399"/>
      <c r="J16" s="295">
        <f t="shared" si="0"/>
        <v>0</v>
      </c>
      <c r="K16" s="294" t="e">
        <f t="shared" ref="K16:K17" si="7">G16*H16/F16</f>
        <v>#DIV/0!</v>
      </c>
      <c r="L16" s="295" t="e">
        <f t="shared" ref="L16:L17" si="8">G16*I16/F16</f>
        <v>#DIV/0!</v>
      </c>
      <c r="M16" s="295" t="e">
        <f t="shared" si="5"/>
        <v>#DIV/0!</v>
      </c>
      <c r="N16" s="296" t="e">
        <f t="shared" si="6"/>
        <v>#DIV/0!</v>
      </c>
    </row>
    <row r="17" spans="1:15" s="297" customFormat="1" ht="19.5" customHeight="1" thickBot="1" x14ac:dyDescent="0.25">
      <c r="A17" s="481"/>
      <c r="B17" s="323" t="str">
        <f>B16</f>
        <v>Щебень</v>
      </c>
      <c r="C17" s="324">
        <v>3</v>
      </c>
      <c r="D17" s="325"/>
      <c r="E17" s="400"/>
      <c r="F17" s="324"/>
      <c r="G17" s="325"/>
      <c r="H17" s="326"/>
      <c r="I17" s="401"/>
      <c r="J17" s="295">
        <f t="shared" si="0"/>
        <v>0</v>
      </c>
      <c r="K17" s="294" t="e">
        <f t="shared" si="7"/>
        <v>#DIV/0!</v>
      </c>
      <c r="L17" s="295" t="e">
        <f t="shared" si="8"/>
        <v>#DIV/0!</v>
      </c>
      <c r="M17" s="295" t="e">
        <f t="shared" si="5"/>
        <v>#DIV/0!</v>
      </c>
      <c r="N17" s="296" t="e">
        <f t="shared" si="6"/>
        <v>#DIV/0!</v>
      </c>
    </row>
    <row r="18" spans="1:15" s="297" customFormat="1" ht="18" customHeight="1" thickBot="1" x14ac:dyDescent="0.25">
      <c r="A18" s="327"/>
      <c r="B18" s="309" t="s">
        <v>358</v>
      </c>
      <c r="C18" s="310"/>
      <c r="D18" s="311"/>
      <c r="E18" s="314"/>
      <c r="F18" s="310"/>
      <c r="G18" s="311"/>
      <c r="H18" s="314"/>
      <c r="I18" s="315"/>
      <c r="J18" s="315"/>
      <c r="K18" s="314"/>
      <c r="L18" s="315"/>
      <c r="M18" s="315"/>
      <c r="N18" s="316" t="e">
        <f>SUM(N15:N17)</f>
        <v>#DIV/0!</v>
      </c>
    </row>
    <row r="19" spans="1:15" s="297" customFormat="1" ht="18" customHeight="1" thickBot="1" x14ac:dyDescent="0.25">
      <c r="A19" s="402"/>
      <c r="B19" s="328"/>
      <c r="C19" s="328"/>
      <c r="D19" s="328"/>
      <c r="E19" s="328"/>
      <c r="F19" s="328"/>
      <c r="G19" s="328"/>
      <c r="H19" s="329" t="s">
        <v>392</v>
      </c>
      <c r="I19" s="328"/>
      <c r="J19" s="328"/>
      <c r="K19" s="329"/>
      <c r="L19" s="328"/>
      <c r="M19" s="328"/>
      <c r="N19" s="330"/>
    </row>
    <row r="20" spans="1:15" s="297" customFormat="1" ht="18" customHeight="1" x14ac:dyDescent="0.2">
      <c r="A20" s="481">
        <v>3</v>
      </c>
      <c r="B20" s="290" t="s">
        <v>393</v>
      </c>
      <c r="C20" s="291">
        <v>1</v>
      </c>
      <c r="D20" s="396"/>
      <c r="E20" s="293"/>
      <c r="F20" s="291"/>
      <c r="G20" s="396"/>
      <c r="H20" s="397"/>
      <c r="I20" s="403"/>
      <c r="J20" s="295">
        <f t="shared" si="0"/>
        <v>0</v>
      </c>
      <c r="K20" s="294" t="e">
        <f>G20*H20/F20</f>
        <v>#DIV/0!</v>
      </c>
      <c r="L20" s="295" t="e">
        <f>G20*I20/F20</f>
        <v>#DIV/0!</v>
      </c>
      <c r="M20" s="295" t="e">
        <f t="shared" ref="M20:M22" si="9">K20-L20</f>
        <v>#DIV/0!</v>
      </c>
      <c r="N20" s="296" t="e">
        <f t="shared" ref="N20:N22" si="10">E20*M20</f>
        <v>#DIV/0!</v>
      </c>
    </row>
    <row r="21" spans="1:15" s="297" customFormat="1" ht="18" customHeight="1" x14ac:dyDescent="0.2">
      <c r="A21" s="481"/>
      <c r="B21" s="299" t="str">
        <f>B20</f>
        <v xml:space="preserve">Лесоматериалы </v>
      </c>
      <c r="C21" s="300">
        <v>2</v>
      </c>
      <c r="D21" s="331"/>
      <c r="E21" s="404"/>
      <c r="F21" s="405"/>
      <c r="G21" s="406"/>
      <c r="H21" s="322"/>
      <c r="I21" s="399"/>
      <c r="J21" s="295">
        <f t="shared" si="0"/>
        <v>0</v>
      </c>
      <c r="K21" s="294" t="e">
        <f t="shared" ref="K21:K22" si="11">G21*H21/F21</f>
        <v>#DIV/0!</v>
      </c>
      <c r="L21" s="295" t="e">
        <f t="shared" ref="L21:L22" si="12">G21*I21/F21</f>
        <v>#DIV/0!</v>
      </c>
      <c r="M21" s="295" t="e">
        <f t="shared" si="9"/>
        <v>#DIV/0!</v>
      </c>
      <c r="N21" s="296" t="e">
        <f t="shared" si="10"/>
        <v>#DIV/0!</v>
      </c>
    </row>
    <row r="22" spans="1:15" s="297" customFormat="1" ht="18" customHeight="1" thickBot="1" x14ac:dyDescent="0.25">
      <c r="A22" s="482"/>
      <c r="B22" s="303" t="str">
        <f>B21</f>
        <v xml:space="preserve">Лесоматериалы </v>
      </c>
      <c r="C22" s="304">
        <v>3</v>
      </c>
      <c r="D22" s="332"/>
      <c r="E22" s="407"/>
      <c r="F22" s="408"/>
      <c r="G22" s="406"/>
      <c r="H22" s="394"/>
      <c r="I22" s="409"/>
      <c r="J22" s="295">
        <f t="shared" si="0"/>
        <v>0</v>
      </c>
      <c r="K22" s="294" t="e">
        <f t="shared" si="11"/>
        <v>#DIV/0!</v>
      </c>
      <c r="L22" s="295" t="e">
        <f t="shared" si="12"/>
        <v>#DIV/0!</v>
      </c>
      <c r="M22" s="295" t="e">
        <f t="shared" si="9"/>
        <v>#DIV/0!</v>
      </c>
      <c r="N22" s="296" t="e">
        <f t="shared" si="10"/>
        <v>#DIV/0!</v>
      </c>
    </row>
    <row r="23" spans="1:15" s="297" customFormat="1" ht="19.5" customHeight="1" thickBot="1" x14ac:dyDescent="0.25">
      <c r="A23" s="327"/>
      <c r="B23" s="309" t="s">
        <v>359</v>
      </c>
      <c r="C23" s="310"/>
      <c r="D23" s="311"/>
      <c r="E23" s="312"/>
      <c r="F23" s="310"/>
      <c r="G23" s="311"/>
      <c r="H23" s="333"/>
      <c r="I23" s="334"/>
      <c r="J23" s="334"/>
      <c r="K23" s="333"/>
      <c r="L23" s="334"/>
      <c r="M23" s="334"/>
      <c r="N23" s="316" t="e">
        <f>SUM(N20:N22)</f>
        <v>#DIV/0!</v>
      </c>
    </row>
    <row r="24" spans="1:15" s="297" customFormat="1" ht="19.5" customHeight="1" thickBot="1" x14ac:dyDescent="0.25">
      <c r="A24" s="402"/>
      <c r="B24" s="328"/>
      <c r="C24" s="328"/>
      <c r="D24" s="328"/>
      <c r="E24" s="328"/>
      <c r="F24" s="328"/>
      <c r="G24" s="328"/>
      <c r="H24" s="329" t="s">
        <v>360</v>
      </c>
      <c r="I24" s="328"/>
      <c r="J24" s="328"/>
      <c r="K24" s="329"/>
      <c r="L24" s="328"/>
      <c r="M24" s="328"/>
      <c r="N24" s="330"/>
    </row>
    <row r="25" spans="1:15" s="297" customFormat="1" ht="18.75" customHeight="1" x14ac:dyDescent="0.2">
      <c r="A25" s="481">
        <v>4</v>
      </c>
      <c r="B25" s="290" t="s">
        <v>361</v>
      </c>
      <c r="C25" s="291">
        <v>1</v>
      </c>
      <c r="D25" s="335"/>
      <c r="E25" s="294"/>
      <c r="F25" s="291"/>
      <c r="G25" s="335"/>
      <c r="H25" s="397"/>
      <c r="I25" s="403"/>
      <c r="J25" s="295">
        <f t="shared" si="0"/>
        <v>0</v>
      </c>
      <c r="K25" s="294" t="e">
        <f>G25*H25/F25</f>
        <v>#DIV/0!</v>
      </c>
      <c r="L25" s="295" t="e">
        <f>G25*I25/F25</f>
        <v>#DIV/0!</v>
      </c>
      <c r="M25" s="295" t="e">
        <f t="shared" ref="M25:M27" si="13">K25-L25</f>
        <v>#DIV/0!</v>
      </c>
      <c r="N25" s="296" t="e">
        <f t="shared" ref="N25:N27" si="14">E25*M25</f>
        <v>#DIV/0!</v>
      </c>
    </row>
    <row r="26" spans="1:15" s="297" customFormat="1" ht="18.75" customHeight="1" x14ac:dyDescent="0.2">
      <c r="A26" s="481"/>
      <c r="B26" s="299" t="str">
        <f>B25</f>
        <v>Прочие материалы</v>
      </c>
      <c r="C26" s="300">
        <v>2</v>
      </c>
      <c r="D26" s="320"/>
      <c r="E26" s="321"/>
      <c r="F26" s="300"/>
      <c r="G26" s="320"/>
      <c r="H26" s="392"/>
      <c r="I26" s="410"/>
      <c r="J26" s="295">
        <f t="shared" si="0"/>
        <v>0</v>
      </c>
      <c r="K26" s="294" t="e">
        <f t="shared" ref="K26:K27" si="15">G26*H26/F26</f>
        <v>#DIV/0!</v>
      </c>
      <c r="L26" s="295" t="e">
        <f t="shared" ref="L26:L27" si="16">G26*I26/F26</f>
        <v>#DIV/0!</v>
      </c>
      <c r="M26" s="295" t="e">
        <f t="shared" si="13"/>
        <v>#DIV/0!</v>
      </c>
      <c r="N26" s="296" t="e">
        <f t="shared" si="14"/>
        <v>#DIV/0!</v>
      </c>
    </row>
    <row r="27" spans="1:15" s="297" customFormat="1" ht="18.75" customHeight="1" thickBot="1" x14ac:dyDescent="0.25">
      <c r="A27" s="482"/>
      <c r="B27" s="323" t="str">
        <f>B25</f>
        <v>Прочие материалы</v>
      </c>
      <c r="C27" s="324">
        <v>3</v>
      </c>
      <c r="D27" s="411"/>
      <c r="E27" s="400"/>
      <c r="F27" s="324"/>
      <c r="G27" s="411"/>
      <c r="H27" s="412"/>
      <c r="I27" s="401"/>
      <c r="J27" s="295">
        <f t="shared" si="0"/>
        <v>0</v>
      </c>
      <c r="K27" s="294" t="e">
        <f t="shared" si="15"/>
        <v>#DIV/0!</v>
      </c>
      <c r="L27" s="295" t="e">
        <f t="shared" si="16"/>
        <v>#DIV/0!</v>
      </c>
      <c r="M27" s="295" t="e">
        <f t="shared" si="13"/>
        <v>#DIV/0!</v>
      </c>
      <c r="N27" s="296" t="e">
        <f t="shared" si="14"/>
        <v>#DIV/0!</v>
      </c>
    </row>
    <row r="28" spans="1:15" s="297" customFormat="1" ht="19.5" customHeight="1" thickBot="1" x14ac:dyDescent="0.25">
      <c r="A28" s="327"/>
      <c r="B28" s="309" t="s">
        <v>362</v>
      </c>
      <c r="C28" s="310"/>
      <c r="D28" s="314"/>
      <c r="E28" s="314"/>
      <c r="F28" s="310"/>
      <c r="G28" s="314"/>
      <c r="H28" s="314"/>
      <c r="I28" s="315"/>
      <c r="J28" s="315"/>
      <c r="K28" s="314"/>
      <c r="L28" s="315"/>
      <c r="M28" s="315"/>
      <c r="N28" s="316" t="e">
        <f>SUM(N25:N27)</f>
        <v>#DIV/0!</v>
      </c>
    </row>
    <row r="29" spans="1:15" ht="23.25" customHeight="1" thickBot="1" x14ac:dyDescent="0.25">
      <c r="A29" s="336"/>
      <c r="B29" s="337" t="s">
        <v>363</v>
      </c>
      <c r="C29" s="338"/>
      <c r="D29" s="339"/>
      <c r="E29" s="339">
        <f>E12+E16</f>
        <v>0</v>
      </c>
      <c r="F29" s="338"/>
      <c r="G29" s="339"/>
      <c r="H29" s="339"/>
      <c r="I29" s="340"/>
      <c r="J29" s="340"/>
      <c r="K29" s="339"/>
      <c r="L29" s="340"/>
      <c r="M29" s="340"/>
      <c r="N29" s="341" t="e">
        <f>N13+N18+N23+N28</f>
        <v>#DIV/0!</v>
      </c>
      <c r="O29" s="297"/>
    </row>
    <row r="30" spans="1:15" x14ac:dyDescent="0.2">
      <c r="A30" s="342"/>
      <c r="E30" s="343"/>
      <c r="F30" s="343"/>
      <c r="N30" s="344"/>
      <c r="O30" s="297"/>
    </row>
    <row r="31" spans="1:15" x14ac:dyDescent="0.2">
      <c r="A31" s="345"/>
      <c r="E31" s="343"/>
      <c r="F31" s="343"/>
      <c r="N31" s="344"/>
      <c r="O31" s="297"/>
    </row>
    <row r="32" spans="1:15" ht="27" customHeight="1" x14ac:dyDescent="0.2">
      <c r="A32" s="496" t="s">
        <v>364</v>
      </c>
      <c r="B32" s="496"/>
      <c r="C32" s="496"/>
      <c r="D32" s="496"/>
      <c r="E32" s="496"/>
      <c r="F32" s="496"/>
      <c r="G32" s="496"/>
      <c r="H32" s="496"/>
      <c r="I32" s="496"/>
      <c r="J32" s="496"/>
      <c r="K32" s="496"/>
      <c r="L32" s="496"/>
      <c r="M32" s="496"/>
      <c r="N32" s="496"/>
    </row>
    <row r="33" spans="1:14" ht="28.5" customHeight="1" x14ac:dyDescent="0.2">
      <c r="A33" s="497" t="s">
        <v>365</v>
      </c>
      <c r="B33" s="497"/>
      <c r="C33" s="497"/>
      <c r="D33" s="497"/>
      <c r="E33" s="497"/>
      <c r="F33" s="497"/>
      <c r="G33" s="497"/>
      <c r="H33" s="497"/>
      <c r="I33" s="497"/>
      <c r="J33" s="497"/>
      <c r="K33" s="497"/>
      <c r="L33" s="497"/>
      <c r="M33" s="497"/>
      <c r="N33" s="497"/>
    </row>
    <row r="34" spans="1:14" ht="27.75" customHeight="1" x14ac:dyDescent="0.2">
      <c r="A34" s="498" t="s">
        <v>366</v>
      </c>
      <c r="B34" s="498"/>
      <c r="C34" s="498"/>
      <c r="D34" s="498"/>
      <c r="E34" s="498"/>
      <c r="F34" s="498"/>
      <c r="G34" s="498"/>
      <c r="H34" s="498"/>
      <c r="I34" s="498"/>
      <c r="J34" s="498"/>
      <c r="K34" s="498"/>
      <c r="L34" s="498"/>
      <c r="M34" s="498"/>
      <c r="N34" s="498"/>
    </row>
    <row r="35" spans="1:14" x14ac:dyDescent="0.2">
      <c r="N35" s="269"/>
    </row>
    <row r="36" spans="1:14" s="348" customFormat="1" ht="34.5" customHeight="1" x14ac:dyDescent="0.2">
      <c r="A36" s="499" t="s">
        <v>367</v>
      </c>
      <c r="B36" s="499"/>
      <c r="C36" s="346"/>
      <c r="D36" s="346"/>
      <c r="E36" s="347"/>
      <c r="F36" s="347"/>
      <c r="H36" s="349"/>
      <c r="K36" s="349"/>
    </row>
    <row r="37" spans="1:14" s="348" customFormat="1" x14ac:dyDescent="0.2">
      <c r="A37" s="347"/>
      <c r="B37" s="347"/>
      <c r="C37" s="347"/>
      <c r="D37" s="347"/>
      <c r="E37" s="347"/>
      <c r="F37" s="347"/>
      <c r="H37" s="346"/>
      <c r="K37" s="346"/>
    </row>
    <row r="38" spans="1:14" x14ac:dyDescent="0.2">
      <c r="A38" s="350"/>
      <c r="N38" s="269"/>
    </row>
    <row r="41" spans="1:14" x14ac:dyDescent="0.2">
      <c r="D41" s="413"/>
    </row>
  </sheetData>
  <mergeCells count="21">
    <mergeCell ref="A25:A27"/>
    <mergeCell ref="A32:N32"/>
    <mergeCell ref="A33:N33"/>
    <mergeCell ref="A34:N34"/>
    <mergeCell ref="A36:B36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N151"/>
  <sheetViews>
    <sheetView showGridLines="0" view="pageBreakPreview" topLeftCell="A112" zoomScale="70" zoomScaleNormal="100" zoomScaleSheetLayoutView="70" workbookViewId="0">
      <selection activeCell="H165" sqref="H165"/>
    </sheetView>
  </sheetViews>
  <sheetFormatPr defaultRowHeight="16.5" x14ac:dyDescent="0.2"/>
  <cols>
    <col min="1" max="1" width="7.5703125" style="12" customWidth="1"/>
    <col min="2" max="2" width="20.7109375" style="12" customWidth="1"/>
    <col min="3" max="3" width="76" style="75" customWidth="1"/>
    <col min="4" max="4" width="10" style="14" customWidth="1"/>
    <col min="5" max="5" width="12.28515625" style="12" customWidth="1"/>
    <col min="6" max="6" width="13.5703125" style="15" customWidth="1"/>
    <col min="7" max="7" width="13.42578125" style="15" customWidth="1"/>
    <col min="8" max="8" width="12.28515625" style="16" customWidth="1"/>
    <col min="9" max="9" width="13.140625" style="15" customWidth="1"/>
    <col min="10" max="10" width="13.42578125" style="17" customWidth="1"/>
    <col min="11" max="11" width="10.7109375" style="66" customWidth="1"/>
    <col min="12" max="16384" width="9.140625" style="5"/>
  </cols>
  <sheetData>
    <row r="1" spans="1:11" x14ac:dyDescent="0.2">
      <c r="B1" s="77"/>
      <c r="J1" s="18" t="s">
        <v>79</v>
      </c>
    </row>
    <row r="2" spans="1:11" x14ac:dyDescent="0.2">
      <c r="A2" s="511" t="s">
        <v>36</v>
      </c>
      <c r="B2" s="511"/>
      <c r="C2" s="511"/>
      <c r="D2" s="511"/>
      <c r="E2" s="511"/>
      <c r="F2" s="511"/>
      <c r="G2" s="511"/>
      <c r="H2" s="511"/>
      <c r="I2" s="511"/>
      <c r="J2" s="511"/>
    </row>
    <row r="3" spans="1:11" ht="16.5" customHeight="1" x14ac:dyDescent="0.2">
      <c r="B3" s="19" t="s">
        <v>17</v>
      </c>
      <c r="C3" s="253" t="str">
        <f>'Форма 8.1'!C2:W2</f>
        <v>Реконструкция нефтегазопроводов и высоконапорных водоводов Ватинского месторождения нефти (1 очередь)</v>
      </c>
      <c r="D3" s="180"/>
      <c r="E3" s="180"/>
      <c r="F3" s="180"/>
      <c r="G3" s="180"/>
      <c r="H3" s="180"/>
      <c r="I3" s="20"/>
      <c r="J3" s="180"/>
    </row>
    <row r="4" spans="1:11" x14ac:dyDescent="0.2">
      <c r="B4" s="20" t="s">
        <v>18</v>
      </c>
      <c r="C4" s="254" t="str">
        <f>'Форма 8.1'!C3:W3</f>
        <v>Высоконапорный водовод "т.вр.к.76 - т.вр.к. 149,151,54 Ватинского м/р нефти, инв.№ 130000017729</v>
      </c>
      <c r="D4" s="21"/>
      <c r="E4" s="21"/>
      <c r="F4" s="21"/>
      <c r="G4" s="21"/>
      <c r="H4" s="21"/>
      <c r="I4" s="252"/>
      <c r="J4" s="21"/>
    </row>
    <row r="5" spans="1:11" ht="17.25" thickBot="1" x14ac:dyDescent="0.25"/>
    <row r="6" spans="1:11" ht="17.25" thickBot="1" x14ac:dyDescent="0.25">
      <c r="A6" s="512" t="s">
        <v>15</v>
      </c>
      <c r="B6" s="515" t="s">
        <v>37</v>
      </c>
      <c r="C6" s="518" t="s">
        <v>38</v>
      </c>
      <c r="D6" s="521" t="s">
        <v>22</v>
      </c>
      <c r="E6" s="524" t="s">
        <v>39</v>
      </c>
      <c r="F6" s="525"/>
      <c r="G6" s="525"/>
      <c r="H6" s="515"/>
      <c r="I6" s="515"/>
      <c r="J6" s="526"/>
    </row>
    <row r="7" spans="1:11" x14ac:dyDescent="0.2">
      <c r="A7" s="513"/>
      <c r="B7" s="516"/>
      <c r="C7" s="519"/>
      <c r="D7" s="522"/>
      <c r="E7" s="527" t="s">
        <v>41</v>
      </c>
      <c r="F7" s="515"/>
      <c r="G7" s="526"/>
      <c r="H7" s="528" t="s">
        <v>40</v>
      </c>
      <c r="I7" s="516"/>
      <c r="J7" s="529"/>
    </row>
    <row r="8" spans="1:11" ht="33.75" thickBot="1" x14ac:dyDescent="0.25">
      <c r="A8" s="514"/>
      <c r="B8" s="517"/>
      <c r="C8" s="520"/>
      <c r="D8" s="523"/>
      <c r="E8" s="22" t="s">
        <v>21</v>
      </c>
      <c r="F8" s="389" t="s">
        <v>42</v>
      </c>
      <c r="G8" s="23" t="s">
        <v>43</v>
      </c>
      <c r="H8" s="381" t="s">
        <v>21</v>
      </c>
      <c r="I8" s="389" t="s">
        <v>44</v>
      </c>
      <c r="J8" s="23" t="s">
        <v>43</v>
      </c>
    </row>
    <row r="9" spans="1:11" ht="17.25" thickBot="1" x14ac:dyDescent="0.25">
      <c r="A9" s="388">
        <v>1</v>
      </c>
      <c r="B9" s="24">
        <v>2</v>
      </c>
      <c r="C9" s="255">
        <v>3</v>
      </c>
      <c r="D9" s="25">
        <v>4</v>
      </c>
      <c r="E9" s="26">
        <v>5</v>
      </c>
      <c r="F9" s="24">
        <v>6</v>
      </c>
      <c r="G9" s="27">
        <v>7</v>
      </c>
      <c r="H9" s="382">
        <v>8</v>
      </c>
      <c r="I9" s="24">
        <v>9</v>
      </c>
      <c r="J9" s="27">
        <v>10</v>
      </c>
    </row>
    <row r="10" spans="1:11" ht="24" customHeight="1" x14ac:dyDescent="0.2">
      <c r="A10" s="28">
        <v>1</v>
      </c>
      <c r="B10" s="256" t="s">
        <v>202</v>
      </c>
      <c r="C10" s="257" t="s">
        <v>257</v>
      </c>
      <c r="D10" s="258" t="s">
        <v>23</v>
      </c>
      <c r="E10" s="259"/>
      <c r="F10" s="260"/>
      <c r="G10" s="261">
        <f>E10*F10</f>
        <v>0</v>
      </c>
      <c r="H10" s="383">
        <v>1.6999999999999999E-3</v>
      </c>
      <c r="I10" s="378">
        <v>53101</v>
      </c>
      <c r="J10" s="34">
        <f>H10*I10</f>
        <v>90</v>
      </c>
      <c r="K10" s="5"/>
    </row>
    <row r="11" spans="1:11" ht="30" x14ac:dyDescent="0.2">
      <c r="A11" s="28">
        <v>2</v>
      </c>
      <c r="B11" s="256" t="s">
        <v>203</v>
      </c>
      <c r="C11" s="257" t="s">
        <v>258</v>
      </c>
      <c r="D11" s="258" t="s">
        <v>23</v>
      </c>
      <c r="E11" s="262"/>
      <c r="F11" s="263"/>
      <c r="G11" s="264">
        <f>E11*F11</f>
        <v>0</v>
      </c>
      <c r="H11" s="383">
        <v>1E-3</v>
      </c>
      <c r="I11" s="378">
        <v>19800.54</v>
      </c>
      <c r="J11" s="29">
        <f>H11*I11</f>
        <v>20</v>
      </c>
      <c r="K11" s="5"/>
    </row>
    <row r="12" spans="1:11" ht="21" customHeight="1" x14ac:dyDescent="0.2">
      <c r="A12" s="28">
        <v>3</v>
      </c>
      <c r="B12" s="256" t="s">
        <v>204</v>
      </c>
      <c r="C12" s="257" t="s">
        <v>259</v>
      </c>
      <c r="D12" s="258" t="s">
        <v>23</v>
      </c>
      <c r="E12" s="262"/>
      <c r="F12" s="263"/>
      <c r="G12" s="264">
        <f t="shared" ref="G12:G72" si="0">E12*F12</f>
        <v>0</v>
      </c>
      <c r="H12" s="383">
        <v>2.9999999999999997E-4</v>
      </c>
      <c r="I12" s="378">
        <v>15864.92</v>
      </c>
      <c r="J12" s="29">
        <f t="shared" ref="J12:J75" si="1">H12*I12</f>
        <v>5</v>
      </c>
      <c r="K12" s="5"/>
    </row>
    <row r="13" spans="1:11" ht="21" customHeight="1" x14ac:dyDescent="0.2">
      <c r="A13" s="28">
        <v>4</v>
      </c>
      <c r="B13" s="256" t="s">
        <v>205</v>
      </c>
      <c r="C13" s="257" t="s">
        <v>260</v>
      </c>
      <c r="D13" s="258" t="s">
        <v>23</v>
      </c>
      <c r="E13" s="262"/>
      <c r="F13" s="263"/>
      <c r="G13" s="264">
        <f t="shared" si="0"/>
        <v>0</v>
      </c>
      <c r="H13" s="383">
        <v>5.0000000000000001E-4</v>
      </c>
      <c r="I13" s="378">
        <v>31984.74</v>
      </c>
      <c r="J13" s="29">
        <f t="shared" si="1"/>
        <v>16</v>
      </c>
      <c r="K13" s="5"/>
    </row>
    <row r="14" spans="1:11" ht="21" customHeight="1" x14ac:dyDescent="0.2">
      <c r="A14" s="28">
        <v>5</v>
      </c>
      <c r="B14" s="256" t="s">
        <v>45</v>
      </c>
      <c r="C14" s="257" t="s">
        <v>261</v>
      </c>
      <c r="D14" s="258" t="s">
        <v>24</v>
      </c>
      <c r="E14" s="262"/>
      <c r="F14" s="263"/>
      <c r="G14" s="264">
        <f t="shared" si="0"/>
        <v>0</v>
      </c>
      <c r="H14" s="383">
        <v>6.6471999999999998</v>
      </c>
      <c r="I14" s="378">
        <v>47.09</v>
      </c>
      <c r="J14" s="29">
        <f t="shared" si="1"/>
        <v>313</v>
      </c>
      <c r="K14" s="5"/>
    </row>
    <row r="15" spans="1:11" ht="21" customHeight="1" x14ac:dyDescent="0.2">
      <c r="A15" s="28">
        <v>6</v>
      </c>
      <c r="B15" s="256" t="s">
        <v>60</v>
      </c>
      <c r="C15" s="257" t="s">
        <v>107</v>
      </c>
      <c r="D15" s="258" t="s">
        <v>23</v>
      </c>
      <c r="E15" s="262"/>
      <c r="F15" s="263"/>
      <c r="G15" s="264">
        <f t="shared" si="0"/>
        <v>0</v>
      </c>
      <c r="H15" s="383">
        <v>6.9999999999999999E-4</v>
      </c>
      <c r="I15" s="378">
        <v>50658.48</v>
      </c>
      <c r="J15" s="29">
        <f t="shared" si="1"/>
        <v>35</v>
      </c>
      <c r="K15" s="5"/>
    </row>
    <row r="16" spans="1:11" ht="30" x14ac:dyDescent="0.2">
      <c r="A16" s="28">
        <v>7</v>
      </c>
      <c r="B16" s="256" t="s">
        <v>153</v>
      </c>
      <c r="C16" s="257" t="s">
        <v>161</v>
      </c>
      <c r="D16" s="258" t="s">
        <v>23</v>
      </c>
      <c r="E16" s="262"/>
      <c r="F16" s="263"/>
      <c r="G16" s="264">
        <f t="shared" si="0"/>
        <v>0</v>
      </c>
      <c r="H16" s="383">
        <v>3.8E-3</v>
      </c>
      <c r="I16" s="378">
        <v>27503.38</v>
      </c>
      <c r="J16" s="29">
        <f t="shared" si="1"/>
        <v>105</v>
      </c>
      <c r="K16" s="5"/>
    </row>
    <row r="17" spans="1:10" s="5" customFormat="1" ht="21" customHeight="1" x14ac:dyDescent="0.2">
      <c r="A17" s="28">
        <v>8</v>
      </c>
      <c r="B17" s="256" t="s">
        <v>206</v>
      </c>
      <c r="C17" s="257" t="s">
        <v>262</v>
      </c>
      <c r="D17" s="258" t="s">
        <v>23</v>
      </c>
      <c r="E17" s="262"/>
      <c r="F17" s="263"/>
      <c r="G17" s="264">
        <f t="shared" si="0"/>
        <v>0</v>
      </c>
      <c r="H17" s="383">
        <v>4.7999999999999996E-3</v>
      </c>
      <c r="I17" s="378">
        <v>18099.8</v>
      </c>
      <c r="J17" s="29">
        <f t="shared" si="1"/>
        <v>87</v>
      </c>
    </row>
    <row r="18" spans="1:10" s="5" customFormat="1" ht="21" customHeight="1" x14ac:dyDescent="0.2">
      <c r="A18" s="28">
        <v>9</v>
      </c>
      <c r="B18" s="256" t="s">
        <v>154</v>
      </c>
      <c r="C18" s="257" t="s">
        <v>162</v>
      </c>
      <c r="D18" s="258" t="s">
        <v>23</v>
      </c>
      <c r="E18" s="262"/>
      <c r="F18" s="263"/>
      <c r="G18" s="264">
        <f t="shared" si="0"/>
        <v>0</v>
      </c>
      <c r="H18" s="383">
        <v>2.3999999999999998E-3</v>
      </c>
      <c r="I18" s="378">
        <v>47890.94</v>
      </c>
      <c r="J18" s="29">
        <f t="shared" si="1"/>
        <v>115</v>
      </c>
    </row>
    <row r="19" spans="1:10" s="5" customFormat="1" ht="21" customHeight="1" x14ac:dyDescent="0.2">
      <c r="A19" s="28">
        <v>10</v>
      </c>
      <c r="B19" s="256" t="s">
        <v>207</v>
      </c>
      <c r="C19" s="257" t="s">
        <v>263</v>
      </c>
      <c r="D19" s="258" t="s">
        <v>23</v>
      </c>
      <c r="E19" s="262"/>
      <c r="F19" s="263"/>
      <c r="G19" s="264">
        <f t="shared" si="0"/>
        <v>0</v>
      </c>
      <c r="H19" s="383">
        <v>2.8999999999999998E-3</v>
      </c>
      <c r="I19" s="378">
        <v>55542.37</v>
      </c>
      <c r="J19" s="29">
        <f t="shared" si="1"/>
        <v>161</v>
      </c>
    </row>
    <row r="20" spans="1:10" s="5" customFormat="1" ht="21" customHeight="1" x14ac:dyDescent="0.2">
      <c r="A20" s="28">
        <v>11</v>
      </c>
      <c r="B20" s="256" t="s">
        <v>61</v>
      </c>
      <c r="C20" s="257" t="s">
        <v>163</v>
      </c>
      <c r="D20" s="258" t="s">
        <v>23</v>
      </c>
      <c r="E20" s="262"/>
      <c r="F20" s="263"/>
      <c r="G20" s="264">
        <f t="shared" si="0"/>
        <v>0</v>
      </c>
      <c r="H20" s="383">
        <v>1.7537</v>
      </c>
      <c r="I20" s="378">
        <v>33764.1</v>
      </c>
      <c r="J20" s="29">
        <f t="shared" si="1"/>
        <v>59212</v>
      </c>
    </row>
    <row r="21" spans="1:10" s="5" customFormat="1" ht="21" customHeight="1" x14ac:dyDescent="0.2">
      <c r="A21" s="28">
        <v>12</v>
      </c>
      <c r="B21" s="256" t="s">
        <v>180</v>
      </c>
      <c r="C21" s="257" t="s">
        <v>191</v>
      </c>
      <c r="D21" s="258" t="s">
        <v>23</v>
      </c>
      <c r="E21" s="262"/>
      <c r="F21" s="263"/>
      <c r="G21" s="264">
        <f t="shared" si="0"/>
        <v>0</v>
      </c>
      <c r="H21" s="383">
        <v>0.7026</v>
      </c>
      <c r="I21" s="378">
        <v>25993.4</v>
      </c>
      <c r="J21" s="29">
        <f t="shared" si="1"/>
        <v>18263</v>
      </c>
    </row>
    <row r="22" spans="1:10" s="5" customFormat="1" ht="21" customHeight="1" x14ac:dyDescent="0.2">
      <c r="A22" s="28">
        <v>13</v>
      </c>
      <c r="B22" s="256" t="s">
        <v>74</v>
      </c>
      <c r="C22" s="257" t="s">
        <v>164</v>
      </c>
      <c r="D22" s="258" t="s">
        <v>23</v>
      </c>
      <c r="E22" s="262"/>
      <c r="F22" s="263"/>
      <c r="G22" s="264">
        <f t="shared" si="0"/>
        <v>0</v>
      </c>
      <c r="H22" s="383">
        <v>2.8999999999999998E-3</v>
      </c>
      <c r="I22" s="378">
        <v>44103.49</v>
      </c>
      <c r="J22" s="29">
        <f t="shared" si="1"/>
        <v>128</v>
      </c>
    </row>
    <row r="23" spans="1:10" s="5" customFormat="1" ht="30" x14ac:dyDescent="0.2">
      <c r="A23" s="28">
        <v>14</v>
      </c>
      <c r="B23" s="256" t="s">
        <v>208</v>
      </c>
      <c r="C23" s="257" t="s">
        <v>264</v>
      </c>
      <c r="D23" s="258" t="s">
        <v>23</v>
      </c>
      <c r="E23" s="262"/>
      <c r="F23" s="263"/>
      <c r="G23" s="264">
        <f t="shared" si="0"/>
        <v>0</v>
      </c>
      <c r="H23" s="383">
        <v>0.16</v>
      </c>
      <c r="I23" s="378">
        <v>45102.35</v>
      </c>
      <c r="J23" s="29">
        <f t="shared" si="1"/>
        <v>7216</v>
      </c>
    </row>
    <row r="24" spans="1:10" s="5" customFormat="1" ht="21.75" customHeight="1" x14ac:dyDescent="0.2">
      <c r="A24" s="28">
        <v>15</v>
      </c>
      <c r="B24" s="256" t="s">
        <v>62</v>
      </c>
      <c r="C24" s="257" t="s">
        <v>119</v>
      </c>
      <c r="D24" s="258" t="s">
        <v>23</v>
      </c>
      <c r="E24" s="384">
        <v>2.0999999999999999E-3</v>
      </c>
      <c r="F24" s="378">
        <v>40000</v>
      </c>
      <c r="G24" s="29">
        <f t="shared" si="0"/>
        <v>84</v>
      </c>
      <c r="H24" s="383"/>
      <c r="I24" s="378"/>
      <c r="J24" s="29"/>
    </row>
    <row r="25" spans="1:10" s="5" customFormat="1" ht="21.75" customHeight="1" x14ac:dyDescent="0.2">
      <c r="A25" s="28">
        <v>16</v>
      </c>
      <c r="B25" s="256" t="s">
        <v>46</v>
      </c>
      <c r="C25" s="257" t="s">
        <v>192</v>
      </c>
      <c r="D25" s="258" t="s">
        <v>23</v>
      </c>
      <c r="E25" s="262"/>
      <c r="F25" s="265"/>
      <c r="G25" s="264">
        <f t="shared" si="0"/>
        <v>0</v>
      </c>
      <c r="H25" s="383">
        <v>2.6800000000000001E-2</v>
      </c>
      <c r="I25" s="378">
        <v>51280.93</v>
      </c>
      <c r="J25" s="29">
        <f t="shared" si="1"/>
        <v>1374</v>
      </c>
    </row>
    <row r="26" spans="1:10" s="5" customFormat="1" ht="21.75" customHeight="1" x14ac:dyDescent="0.2">
      <c r="A26" s="28">
        <v>17</v>
      </c>
      <c r="B26" s="256" t="s">
        <v>47</v>
      </c>
      <c r="C26" s="257" t="s">
        <v>165</v>
      </c>
      <c r="D26" s="258" t="s">
        <v>23</v>
      </c>
      <c r="E26" s="262"/>
      <c r="F26" s="263"/>
      <c r="G26" s="264">
        <f t="shared" si="0"/>
        <v>0</v>
      </c>
      <c r="H26" s="383">
        <v>3.3E-3</v>
      </c>
      <c r="I26" s="378">
        <v>57161.7</v>
      </c>
      <c r="J26" s="29">
        <f t="shared" si="1"/>
        <v>189</v>
      </c>
    </row>
    <row r="27" spans="1:10" s="5" customFormat="1" ht="21.75" customHeight="1" x14ac:dyDescent="0.2">
      <c r="A27" s="28">
        <v>18</v>
      </c>
      <c r="B27" s="256" t="s">
        <v>63</v>
      </c>
      <c r="C27" s="257" t="s">
        <v>108</v>
      </c>
      <c r="D27" s="258" t="s">
        <v>23</v>
      </c>
      <c r="E27" s="262"/>
      <c r="F27" s="263"/>
      <c r="G27" s="264">
        <f t="shared" si="0"/>
        <v>0</v>
      </c>
      <c r="H27" s="383">
        <v>1.1999999999999999E-3</v>
      </c>
      <c r="I27" s="378">
        <v>130000</v>
      </c>
      <c r="J27" s="29">
        <f t="shared" si="1"/>
        <v>156</v>
      </c>
    </row>
    <row r="28" spans="1:10" s="5" customFormat="1" ht="21.75" customHeight="1" x14ac:dyDescent="0.2">
      <c r="A28" s="28">
        <v>19</v>
      </c>
      <c r="B28" s="256" t="s">
        <v>64</v>
      </c>
      <c r="C28" s="257" t="s">
        <v>166</v>
      </c>
      <c r="D28" s="258" t="s">
        <v>23</v>
      </c>
      <c r="E28" s="262"/>
      <c r="F28" s="263"/>
      <c r="G28" s="264">
        <f t="shared" si="0"/>
        <v>0</v>
      </c>
      <c r="H28" s="383">
        <v>5.1999999999999998E-3</v>
      </c>
      <c r="I28" s="378">
        <v>130000</v>
      </c>
      <c r="J28" s="29">
        <f t="shared" si="1"/>
        <v>676</v>
      </c>
    </row>
    <row r="29" spans="1:10" s="5" customFormat="1" ht="21.75" customHeight="1" x14ac:dyDescent="0.2">
      <c r="A29" s="28">
        <v>20</v>
      </c>
      <c r="B29" s="256" t="s">
        <v>209</v>
      </c>
      <c r="C29" s="257" t="s">
        <v>265</v>
      </c>
      <c r="D29" s="258" t="s">
        <v>23</v>
      </c>
      <c r="E29" s="262"/>
      <c r="F29" s="263"/>
      <c r="G29" s="264">
        <f t="shared" si="0"/>
        <v>0</v>
      </c>
      <c r="H29" s="383">
        <v>2.8999999999999998E-3</v>
      </c>
      <c r="I29" s="378">
        <v>130000</v>
      </c>
      <c r="J29" s="29">
        <f t="shared" si="1"/>
        <v>377</v>
      </c>
    </row>
    <row r="30" spans="1:10" s="5" customFormat="1" ht="21.75" customHeight="1" x14ac:dyDescent="0.2">
      <c r="A30" s="28">
        <v>21</v>
      </c>
      <c r="B30" s="256" t="s">
        <v>65</v>
      </c>
      <c r="C30" s="257" t="s">
        <v>109</v>
      </c>
      <c r="D30" s="258" t="s">
        <v>23</v>
      </c>
      <c r="E30" s="262"/>
      <c r="F30" s="265"/>
      <c r="G30" s="264">
        <f t="shared" si="0"/>
        <v>0</v>
      </c>
      <c r="H30" s="383">
        <v>6.8999999999999999E-3</v>
      </c>
      <c r="I30" s="378">
        <v>130000</v>
      </c>
      <c r="J30" s="29">
        <f t="shared" si="1"/>
        <v>897</v>
      </c>
    </row>
    <row r="31" spans="1:10" s="5" customFormat="1" ht="21.75" customHeight="1" x14ac:dyDescent="0.2">
      <c r="A31" s="28">
        <v>22</v>
      </c>
      <c r="B31" s="256" t="s">
        <v>66</v>
      </c>
      <c r="C31" s="257" t="s">
        <v>110</v>
      </c>
      <c r="D31" s="258" t="s">
        <v>23</v>
      </c>
      <c r="E31" s="262"/>
      <c r="F31" s="263"/>
      <c r="G31" s="264">
        <f t="shared" si="0"/>
        <v>0</v>
      </c>
      <c r="H31" s="383">
        <v>1E-4</v>
      </c>
      <c r="I31" s="378">
        <v>130000</v>
      </c>
      <c r="J31" s="29">
        <f t="shared" si="1"/>
        <v>13</v>
      </c>
    </row>
    <row r="32" spans="1:10" s="5" customFormat="1" ht="21.75" customHeight="1" x14ac:dyDescent="0.2">
      <c r="A32" s="28">
        <v>23</v>
      </c>
      <c r="B32" s="256" t="s">
        <v>210</v>
      </c>
      <c r="C32" s="257" t="s">
        <v>266</v>
      </c>
      <c r="D32" s="258" t="s">
        <v>23</v>
      </c>
      <c r="E32" s="262"/>
      <c r="F32" s="263"/>
      <c r="G32" s="264">
        <f t="shared" si="0"/>
        <v>0</v>
      </c>
      <c r="H32" s="383">
        <v>1E-3</v>
      </c>
      <c r="I32" s="378">
        <v>15937.04</v>
      </c>
      <c r="J32" s="29">
        <f t="shared" si="1"/>
        <v>16</v>
      </c>
    </row>
    <row r="33" spans="1:14" ht="21.75" customHeight="1" x14ac:dyDescent="0.2">
      <c r="A33" s="28">
        <v>24</v>
      </c>
      <c r="B33" s="256" t="s">
        <v>48</v>
      </c>
      <c r="C33" s="257" t="s">
        <v>267</v>
      </c>
      <c r="D33" s="258" t="s">
        <v>24</v>
      </c>
      <c r="E33" s="262"/>
      <c r="F33" s="263"/>
      <c r="G33" s="264">
        <f t="shared" si="0"/>
        <v>0</v>
      </c>
      <c r="H33" s="383">
        <v>0.1222</v>
      </c>
      <c r="I33" s="378">
        <v>358.31</v>
      </c>
      <c r="J33" s="29">
        <f t="shared" si="1"/>
        <v>44</v>
      </c>
      <c r="K33" s="5"/>
    </row>
    <row r="34" spans="1:14" ht="21.75" customHeight="1" x14ac:dyDescent="0.2">
      <c r="A34" s="28">
        <v>25</v>
      </c>
      <c r="B34" s="256" t="s">
        <v>75</v>
      </c>
      <c r="C34" s="257" t="s">
        <v>167</v>
      </c>
      <c r="D34" s="258" t="s">
        <v>23</v>
      </c>
      <c r="E34" s="262"/>
      <c r="F34" s="263"/>
      <c r="G34" s="264">
        <f t="shared" si="0"/>
        <v>0</v>
      </c>
      <c r="H34" s="383">
        <v>2.2000000000000001E-3</v>
      </c>
      <c r="I34" s="378">
        <v>15484.83</v>
      </c>
      <c r="J34" s="29">
        <f t="shared" si="1"/>
        <v>34</v>
      </c>
      <c r="K34" s="5"/>
    </row>
    <row r="35" spans="1:14" ht="21.75" customHeight="1" x14ac:dyDescent="0.2">
      <c r="A35" s="28">
        <v>26</v>
      </c>
      <c r="B35" s="256" t="s">
        <v>181</v>
      </c>
      <c r="C35" s="257" t="s">
        <v>193</v>
      </c>
      <c r="D35" s="258" t="s">
        <v>25</v>
      </c>
      <c r="E35" s="262"/>
      <c r="F35" s="263"/>
      <c r="G35" s="264">
        <f t="shared" si="0"/>
        <v>0</v>
      </c>
      <c r="H35" s="383">
        <v>1.1200000000000001</v>
      </c>
      <c r="I35" s="378">
        <v>106.76</v>
      </c>
      <c r="J35" s="29">
        <f t="shared" si="1"/>
        <v>120</v>
      </c>
      <c r="K35" s="5"/>
    </row>
    <row r="36" spans="1:14" ht="21.75" customHeight="1" x14ac:dyDescent="0.2">
      <c r="A36" s="28">
        <v>27</v>
      </c>
      <c r="B36" s="256" t="s">
        <v>67</v>
      </c>
      <c r="C36" s="257" t="s">
        <v>68</v>
      </c>
      <c r="D36" s="258" t="s">
        <v>23</v>
      </c>
      <c r="E36" s="262"/>
      <c r="F36" s="265"/>
      <c r="G36" s="264">
        <f t="shared" si="0"/>
        <v>0</v>
      </c>
      <c r="H36" s="383">
        <v>8.3000000000000001E-3</v>
      </c>
      <c r="I36" s="378">
        <v>64245.66</v>
      </c>
      <c r="J36" s="29">
        <f t="shared" si="1"/>
        <v>533</v>
      </c>
      <c r="K36" s="5"/>
    </row>
    <row r="37" spans="1:14" ht="21.75" customHeight="1" x14ac:dyDescent="0.2">
      <c r="A37" s="28">
        <v>28</v>
      </c>
      <c r="B37" s="256" t="s">
        <v>182</v>
      </c>
      <c r="C37" s="257" t="s">
        <v>194</v>
      </c>
      <c r="D37" s="258" t="s">
        <v>25</v>
      </c>
      <c r="E37" s="262"/>
      <c r="F37" s="263"/>
      <c r="G37" s="264">
        <f t="shared" si="0"/>
        <v>0</v>
      </c>
      <c r="H37" s="383">
        <v>3.887</v>
      </c>
      <c r="I37" s="378">
        <v>13.77</v>
      </c>
      <c r="J37" s="29">
        <f t="shared" si="1"/>
        <v>54</v>
      </c>
      <c r="K37" s="5"/>
    </row>
    <row r="38" spans="1:14" ht="21.75" customHeight="1" x14ac:dyDescent="0.2">
      <c r="A38" s="28">
        <v>29</v>
      </c>
      <c r="B38" s="256" t="s">
        <v>183</v>
      </c>
      <c r="C38" s="257" t="s">
        <v>195</v>
      </c>
      <c r="D38" s="258" t="s">
        <v>179</v>
      </c>
      <c r="E38" s="262"/>
      <c r="F38" s="263"/>
      <c r="G38" s="264">
        <f t="shared" si="0"/>
        <v>0</v>
      </c>
      <c r="H38" s="383">
        <v>9.1999999999999998E-3</v>
      </c>
      <c r="I38" s="378">
        <v>110605.93</v>
      </c>
      <c r="J38" s="29">
        <f t="shared" si="1"/>
        <v>1018</v>
      </c>
      <c r="K38" s="5"/>
    </row>
    <row r="39" spans="1:14" ht="21.75" customHeight="1" x14ac:dyDescent="0.2">
      <c r="A39" s="28">
        <v>30</v>
      </c>
      <c r="B39" s="256" t="s">
        <v>184</v>
      </c>
      <c r="C39" s="257" t="s">
        <v>196</v>
      </c>
      <c r="D39" s="258" t="s">
        <v>23</v>
      </c>
      <c r="E39" s="262"/>
      <c r="F39" s="263"/>
      <c r="G39" s="264">
        <f t="shared" si="0"/>
        <v>0</v>
      </c>
      <c r="H39" s="383">
        <v>1E-4</v>
      </c>
      <c r="I39" s="378">
        <v>47156.37</v>
      </c>
      <c r="J39" s="29">
        <f t="shared" si="1"/>
        <v>5</v>
      </c>
      <c r="K39" s="5"/>
    </row>
    <row r="40" spans="1:14" ht="21.75" customHeight="1" x14ac:dyDescent="0.2">
      <c r="A40" s="28">
        <v>31</v>
      </c>
      <c r="B40" s="256" t="s">
        <v>185</v>
      </c>
      <c r="C40" s="257" t="s">
        <v>68</v>
      </c>
      <c r="D40" s="258" t="s">
        <v>25</v>
      </c>
      <c r="E40" s="262"/>
      <c r="F40" s="263"/>
      <c r="G40" s="264">
        <f t="shared" si="0"/>
        <v>0</v>
      </c>
      <c r="H40" s="383">
        <v>13.84</v>
      </c>
      <c r="I40" s="378">
        <v>64.239999999999995</v>
      </c>
      <c r="J40" s="29">
        <f t="shared" si="1"/>
        <v>889</v>
      </c>
      <c r="K40" s="5"/>
      <c r="N40" s="5" t="s">
        <v>199</v>
      </c>
    </row>
    <row r="41" spans="1:14" ht="21.75" customHeight="1" x14ac:dyDescent="0.2">
      <c r="A41" s="28">
        <v>32</v>
      </c>
      <c r="B41" s="256" t="s">
        <v>211</v>
      </c>
      <c r="C41" s="257" t="s">
        <v>268</v>
      </c>
      <c r="D41" s="258" t="s">
        <v>25</v>
      </c>
      <c r="E41" s="262"/>
      <c r="F41" s="263"/>
      <c r="G41" s="264">
        <f t="shared" si="0"/>
        <v>0</v>
      </c>
      <c r="H41" s="383">
        <v>0.10489999999999999</v>
      </c>
      <c r="I41" s="378">
        <v>275.32</v>
      </c>
      <c r="J41" s="29">
        <f t="shared" si="1"/>
        <v>29</v>
      </c>
      <c r="K41" s="5"/>
    </row>
    <row r="42" spans="1:14" ht="21.75" customHeight="1" x14ac:dyDescent="0.2">
      <c r="A42" s="28">
        <v>33</v>
      </c>
      <c r="B42" s="256" t="s">
        <v>212</v>
      </c>
      <c r="C42" s="257" t="s">
        <v>269</v>
      </c>
      <c r="D42" s="258" t="s">
        <v>51</v>
      </c>
      <c r="E42" s="262"/>
      <c r="F42" s="263"/>
      <c r="G42" s="264">
        <f t="shared" si="0"/>
        <v>0</v>
      </c>
      <c r="H42" s="383">
        <v>12.36</v>
      </c>
      <c r="I42" s="378">
        <v>126.4</v>
      </c>
      <c r="J42" s="29">
        <f t="shared" si="1"/>
        <v>1562</v>
      </c>
      <c r="K42" s="5"/>
    </row>
    <row r="43" spans="1:14" ht="21.75" customHeight="1" x14ac:dyDescent="0.2">
      <c r="A43" s="28">
        <v>34</v>
      </c>
      <c r="B43" s="256" t="s">
        <v>213</v>
      </c>
      <c r="C43" s="257" t="s">
        <v>270</v>
      </c>
      <c r="D43" s="258" t="s">
        <v>314</v>
      </c>
      <c r="E43" s="262"/>
      <c r="F43" s="263"/>
      <c r="G43" s="264">
        <f t="shared" si="0"/>
        <v>0</v>
      </c>
      <c r="H43" s="383">
        <v>52.54</v>
      </c>
      <c r="I43" s="378">
        <v>60.37</v>
      </c>
      <c r="J43" s="29">
        <f t="shared" si="1"/>
        <v>3172</v>
      </c>
      <c r="K43" s="5"/>
    </row>
    <row r="44" spans="1:14" ht="21.75" customHeight="1" x14ac:dyDescent="0.2">
      <c r="A44" s="28">
        <v>35</v>
      </c>
      <c r="B44" s="256" t="s">
        <v>49</v>
      </c>
      <c r="C44" s="257" t="s">
        <v>271</v>
      </c>
      <c r="D44" s="258" t="s">
        <v>25</v>
      </c>
      <c r="E44" s="262"/>
      <c r="F44" s="263"/>
      <c r="G44" s="264">
        <f t="shared" si="0"/>
        <v>0</v>
      </c>
      <c r="H44" s="383">
        <v>1.48</v>
      </c>
      <c r="I44" s="378">
        <v>29.69</v>
      </c>
      <c r="J44" s="29">
        <f t="shared" si="1"/>
        <v>44</v>
      </c>
      <c r="K44" s="5"/>
    </row>
    <row r="45" spans="1:14" ht="21.75" customHeight="1" x14ac:dyDescent="0.2">
      <c r="A45" s="28">
        <v>36</v>
      </c>
      <c r="B45" s="256" t="s">
        <v>50</v>
      </c>
      <c r="C45" s="257" t="s">
        <v>120</v>
      </c>
      <c r="D45" s="258" t="s">
        <v>23</v>
      </c>
      <c r="E45" s="262"/>
      <c r="F45" s="263"/>
      <c r="G45" s="264">
        <f t="shared" si="0"/>
        <v>0</v>
      </c>
      <c r="H45" s="383">
        <v>5.9999999999999995E-4</v>
      </c>
      <c r="I45" s="378">
        <v>60937.81</v>
      </c>
      <c r="J45" s="29">
        <f t="shared" si="1"/>
        <v>37</v>
      </c>
      <c r="K45" s="5"/>
    </row>
    <row r="46" spans="1:14" ht="21.75" customHeight="1" x14ac:dyDescent="0.2">
      <c r="A46" s="28">
        <v>37</v>
      </c>
      <c r="B46" s="256" t="s">
        <v>214</v>
      </c>
      <c r="C46" s="257" t="s">
        <v>272</v>
      </c>
      <c r="D46" s="258" t="s">
        <v>23</v>
      </c>
      <c r="E46" s="262"/>
      <c r="F46" s="263"/>
      <c r="G46" s="264">
        <f t="shared" si="0"/>
        <v>0</v>
      </c>
      <c r="H46" s="383">
        <v>4.0000000000000002E-4</v>
      </c>
      <c r="I46" s="378">
        <v>54409.19</v>
      </c>
      <c r="J46" s="29">
        <f t="shared" si="1"/>
        <v>22</v>
      </c>
      <c r="K46" s="5"/>
    </row>
    <row r="47" spans="1:14" ht="21.75" customHeight="1" x14ac:dyDescent="0.2">
      <c r="A47" s="28">
        <v>38</v>
      </c>
      <c r="B47" s="256" t="s">
        <v>215</v>
      </c>
      <c r="C47" s="257" t="s">
        <v>173</v>
      </c>
      <c r="D47" s="258" t="s">
        <v>118</v>
      </c>
      <c r="E47" s="262"/>
      <c r="F47" s="263"/>
      <c r="G47" s="264">
        <f t="shared" si="0"/>
        <v>0</v>
      </c>
      <c r="H47" s="383">
        <v>0.52539999999999998</v>
      </c>
      <c r="I47" s="378">
        <v>70.78</v>
      </c>
      <c r="J47" s="29">
        <f t="shared" si="1"/>
        <v>37</v>
      </c>
      <c r="K47" s="5"/>
    </row>
    <row r="48" spans="1:14" ht="21.75" customHeight="1" x14ac:dyDescent="0.2">
      <c r="A48" s="28">
        <v>39</v>
      </c>
      <c r="B48" s="256" t="s">
        <v>216</v>
      </c>
      <c r="C48" s="257" t="s">
        <v>174</v>
      </c>
      <c r="D48" s="258" t="s">
        <v>118</v>
      </c>
      <c r="E48" s="262"/>
      <c r="F48" s="265"/>
      <c r="G48" s="264">
        <f t="shared" si="0"/>
        <v>0</v>
      </c>
      <c r="H48" s="383">
        <v>0.52539999999999998</v>
      </c>
      <c r="I48" s="378">
        <v>44.96</v>
      </c>
      <c r="J48" s="29">
        <f t="shared" si="1"/>
        <v>24</v>
      </c>
      <c r="K48" s="5"/>
    </row>
    <row r="49" spans="1:10" s="5" customFormat="1" ht="21.75" customHeight="1" x14ac:dyDescent="0.2">
      <c r="A49" s="28">
        <v>40</v>
      </c>
      <c r="B49" s="256" t="s">
        <v>217</v>
      </c>
      <c r="C49" s="257" t="s">
        <v>273</v>
      </c>
      <c r="D49" s="258" t="s">
        <v>25</v>
      </c>
      <c r="E49" s="262"/>
      <c r="F49" s="263"/>
      <c r="G49" s="264">
        <f t="shared" si="0"/>
        <v>0</v>
      </c>
      <c r="H49" s="383">
        <v>0.44540000000000002</v>
      </c>
      <c r="I49" s="378">
        <v>430.94</v>
      </c>
      <c r="J49" s="29">
        <f t="shared" si="1"/>
        <v>192</v>
      </c>
    </row>
    <row r="50" spans="1:10" s="5" customFormat="1" ht="21.75" customHeight="1" x14ac:dyDescent="0.2">
      <c r="A50" s="28">
        <v>41</v>
      </c>
      <c r="B50" s="256" t="s">
        <v>218</v>
      </c>
      <c r="C50" s="257" t="s">
        <v>274</v>
      </c>
      <c r="D50" s="258" t="s">
        <v>25</v>
      </c>
      <c r="E50" s="262"/>
      <c r="F50" s="263"/>
      <c r="G50" s="264">
        <f t="shared" si="0"/>
        <v>0</v>
      </c>
      <c r="H50" s="383">
        <v>1.5800000000000002E-2</v>
      </c>
      <c r="I50" s="378">
        <v>68.56</v>
      </c>
      <c r="J50" s="29">
        <f t="shared" si="1"/>
        <v>1</v>
      </c>
    </row>
    <row r="51" spans="1:10" s="5" customFormat="1" ht="21.75" customHeight="1" x14ac:dyDescent="0.2">
      <c r="A51" s="28">
        <v>42</v>
      </c>
      <c r="B51" s="256" t="s">
        <v>155</v>
      </c>
      <c r="C51" s="257" t="s">
        <v>168</v>
      </c>
      <c r="D51" s="258" t="s">
        <v>55</v>
      </c>
      <c r="E51" s="262"/>
      <c r="F51" s="263"/>
      <c r="G51" s="264">
        <f t="shared" si="0"/>
        <v>0</v>
      </c>
      <c r="H51" s="383">
        <v>5.3339999999999996</v>
      </c>
      <c r="I51" s="378">
        <v>141.41</v>
      </c>
      <c r="J51" s="29">
        <f t="shared" si="1"/>
        <v>754</v>
      </c>
    </row>
    <row r="52" spans="1:10" s="5" customFormat="1" ht="21.75" customHeight="1" x14ac:dyDescent="0.2">
      <c r="A52" s="28">
        <v>43</v>
      </c>
      <c r="B52" s="256" t="s">
        <v>156</v>
      </c>
      <c r="C52" s="257" t="s">
        <v>169</v>
      </c>
      <c r="D52" s="258" t="s">
        <v>55</v>
      </c>
      <c r="E52" s="262"/>
      <c r="F52" s="263"/>
      <c r="G52" s="264">
        <f t="shared" si="0"/>
        <v>0</v>
      </c>
      <c r="H52" s="383">
        <v>10.129</v>
      </c>
      <c r="I52" s="378">
        <v>319.2</v>
      </c>
      <c r="J52" s="29">
        <f t="shared" si="1"/>
        <v>3233</v>
      </c>
    </row>
    <row r="53" spans="1:10" s="5" customFormat="1" ht="21.75" customHeight="1" x14ac:dyDescent="0.2">
      <c r="A53" s="28">
        <v>44</v>
      </c>
      <c r="B53" s="256" t="s">
        <v>87</v>
      </c>
      <c r="C53" s="257" t="s">
        <v>88</v>
      </c>
      <c r="D53" s="258" t="s">
        <v>25</v>
      </c>
      <c r="E53" s="262"/>
      <c r="F53" s="263"/>
      <c r="G53" s="264">
        <f t="shared" si="0"/>
        <v>0</v>
      </c>
      <c r="H53" s="383">
        <v>1.68</v>
      </c>
      <c r="I53" s="378">
        <v>130</v>
      </c>
      <c r="J53" s="29">
        <f t="shared" si="1"/>
        <v>218</v>
      </c>
    </row>
    <row r="54" spans="1:10" s="5" customFormat="1" ht="21.75" customHeight="1" x14ac:dyDescent="0.2">
      <c r="A54" s="28">
        <v>45</v>
      </c>
      <c r="B54" s="256" t="s">
        <v>87</v>
      </c>
      <c r="C54" s="257" t="s">
        <v>88</v>
      </c>
      <c r="D54" s="258" t="s">
        <v>23</v>
      </c>
      <c r="E54" s="262"/>
      <c r="F54" s="263"/>
      <c r="G54" s="264">
        <f t="shared" si="0"/>
        <v>0</v>
      </c>
      <c r="H54" s="383">
        <v>3.3E-3</v>
      </c>
      <c r="I54" s="378">
        <v>130000</v>
      </c>
      <c r="J54" s="29">
        <f t="shared" si="1"/>
        <v>429</v>
      </c>
    </row>
    <row r="55" spans="1:10" s="5" customFormat="1" ht="21.75" customHeight="1" x14ac:dyDescent="0.2">
      <c r="A55" s="28">
        <v>46</v>
      </c>
      <c r="B55" s="256" t="s">
        <v>157</v>
      </c>
      <c r="C55" s="257" t="s">
        <v>170</v>
      </c>
      <c r="D55" s="258" t="s">
        <v>23</v>
      </c>
      <c r="E55" s="262"/>
      <c r="F55" s="263"/>
      <c r="G55" s="264">
        <f t="shared" si="0"/>
        <v>0</v>
      </c>
      <c r="H55" s="383">
        <v>2.7799999999999998E-2</v>
      </c>
      <c r="I55" s="378">
        <v>130000</v>
      </c>
      <c r="J55" s="29">
        <f t="shared" si="1"/>
        <v>3614</v>
      </c>
    </row>
    <row r="56" spans="1:10" s="5" customFormat="1" ht="21.75" customHeight="1" x14ac:dyDescent="0.2">
      <c r="A56" s="28">
        <v>47</v>
      </c>
      <c r="B56" s="256" t="s">
        <v>186</v>
      </c>
      <c r="C56" s="257" t="s">
        <v>197</v>
      </c>
      <c r="D56" s="258" t="s">
        <v>23</v>
      </c>
      <c r="E56" s="262"/>
      <c r="F56" s="263"/>
      <c r="G56" s="264">
        <f t="shared" si="0"/>
        <v>0</v>
      </c>
      <c r="H56" s="383">
        <v>0.32800000000000001</v>
      </c>
      <c r="I56" s="378">
        <v>130000</v>
      </c>
      <c r="J56" s="29">
        <f t="shared" si="1"/>
        <v>42640</v>
      </c>
    </row>
    <row r="57" spans="1:10" s="5" customFormat="1" ht="21.75" customHeight="1" x14ac:dyDescent="0.2">
      <c r="A57" s="28">
        <v>48</v>
      </c>
      <c r="B57" s="256" t="s">
        <v>158</v>
      </c>
      <c r="C57" s="257" t="s">
        <v>171</v>
      </c>
      <c r="D57" s="258" t="s">
        <v>23</v>
      </c>
      <c r="E57" s="262"/>
      <c r="F57" s="263"/>
      <c r="G57" s="264">
        <f t="shared" si="0"/>
        <v>0</v>
      </c>
      <c r="H57" s="383">
        <v>1.1599999999999999E-2</v>
      </c>
      <c r="I57" s="378">
        <v>130000</v>
      </c>
      <c r="J57" s="29">
        <f t="shared" si="1"/>
        <v>1508</v>
      </c>
    </row>
    <row r="58" spans="1:10" s="5" customFormat="1" ht="21.75" customHeight="1" x14ac:dyDescent="0.2">
      <c r="A58" s="28">
        <v>49</v>
      </c>
      <c r="B58" s="256" t="s">
        <v>89</v>
      </c>
      <c r="C58" s="257" t="s">
        <v>111</v>
      </c>
      <c r="D58" s="258" t="s">
        <v>55</v>
      </c>
      <c r="E58" s="262"/>
      <c r="F58" s="263"/>
      <c r="G58" s="264">
        <f t="shared" si="0"/>
        <v>0</v>
      </c>
      <c r="H58" s="383">
        <v>1.6</v>
      </c>
      <c r="I58" s="378">
        <v>1500</v>
      </c>
      <c r="J58" s="29">
        <f t="shared" si="1"/>
        <v>2400</v>
      </c>
    </row>
    <row r="59" spans="1:10" s="5" customFormat="1" ht="21.75" customHeight="1" x14ac:dyDescent="0.2">
      <c r="A59" s="28">
        <v>50</v>
      </c>
      <c r="B59" s="256" t="s">
        <v>159</v>
      </c>
      <c r="C59" s="257" t="s">
        <v>172</v>
      </c>
      <c r="D59" s="258" t="s">
        <v>56</v>
      </c>
      <c r="E59" s="262"/>
      <c r="F59" s="263"/>
      <c r="G59" s="264">
        <f t="shared" si="0"/>
        <v>0</v>
      </c>
      <c r="H59" s="383">
        <v>144.30000000000001</v>
      </c>
      <c r="I59" s="378">
        <v>80.22</v>
      </c>
      <c r="J59" s="29">
        <f t="shared" si="1"/>
        <v>11576</v>
      </c>
    </row>
    <row r="60" spans="1:10" s="5" customFormat="1" ht="21.75" customHeight="1" x14ac:dyDescent="0.2">
      <c r="A60" s="28">
        <v>51</v>
      </c>
      <c r="B60" s="256" t="s">
        <v>187</v>
      </c>
      <c r="C60" s="257" t="s">
        <v>198</v>
      </c>
      <c r="D60" s="258" t="s">
        <v>25</v>
      </c>
      <c r="E60" s="262"/>
      <c r="F60" s="265"/>
      <c r="G60" s="264">
        <f t="shared" si="0"/>
        <v>0</v>
      </c>
      <c r="H60" s="383">
        <v>10.86</v>
      </c>
      <c r="I60" s="378">
        <v>530.16999999999996</v>
      </c>
      <c r="J60" s="29">
        <f t="shared" si="1"/>
        <v>5758</v>
      </c>
    </row>
    <row r="61" spans="1:10" s="5" customFormat="1" ht="30" x14ac:dyDescent="0.2">
      <c r="A61" s="28">
        <v>52</v>
      </c>
      <c r="B61" s="256" t="s">
        <v>69</v>
      </c>
      <c r="C61" s="257" t="s">
        <v>175</v>
      </c>
      <c r="D61" s="258" t="s">
        <v>24</v>
      </c>
      <c r="E61" s="262"/>
      <c r="F61" s="263"/>
      <c r="G61" s="264">
        <f t="shared" si="0"/>
        <v>0</v>
      </c>
      <c r="H61" s="383">
        <v>388.2296</v>
      </c>
      <c r="I61" s="378">
        <v>2365.3000000000002</v>
      </c>
      <c r="J61" s="29">
        <f t="shared" si="1"/>
        <v>918279</v>
      </c>
    </row>
    <row r="62" spans="1:10" s="5" customFormat="1" ht="30" x14ac:dyDescent="0.2">
      <c r="A62" s="28">
        <v>53</v>
      </c>
      <c r="B62" s="256" t="s">
        <v>70</v>
      </c>
      <c r="C62" s="257" t="s">
        <v>121</v>
      </c>
      <c r="D62" s="258" t="s">
        <v>24</v>
      </c>
      <c r="E62" s="262"/>
      <c r="F62" s="263"/>
      <c r="G62" s="264">
        <f t="shared" si="0"/>
        <v>0</v>
      </c>
      <c r="H62" s="383">
        <v>1.1999999999999999E-3</v>
      </c>
      <c r="I62" s="378">
        <v>7001.47</v>
      </c>
      <c r="J62" s="29">
        <f t="shared" si="1"/>
        <v>8</v>
      </c>
    </row>
    <row r="63" spans="1:10" s="5" customFormat="1" ht="30" x14ac:dyDescent="0.2">
      <c r="A63" s="28">
        <v>54</v>
      </c>
      <c r="B63" s="256" t="s">
        <v>90</v>
      </c>
      <c r="C63" s="257" t="s">
        <v>112</v>
      </c>
      <c r="D63" s="258" t="s">
        <v>24</v>
      </c>
      <c r="E63" s="262"/>
      <c r="F63" s="263"/>
      <c r="G63" s="264">
        <f t="shared" si="0"/>
        <v>0</v>
      </c>
      <c r="H63" s="383">
        <v>7.9130000000000003</v>
      </c>
      <c r="I63" s="378">
        <v>5759.56</v>
      </c>
      <c r="J63" s="29">
        <f t="shared" si="1"/>
        <v>45575</v>
      </c>
    </row>
    <row r="64" spans="1:10" s="5" customFormat="1" ht="30" x14ac:dyDescent="0.2">
      <c r="A64" s="28">
        <v>55</v>
      </c>
      <c r="B64" s="256" t="s">
        <v>219</v>
      </c>
      <c r="C64" s="257" t="s">
        <v>275</v>
      </c>
      <c r="D64" s="258" t="s">
        <v>24</v>
      </c>
      <c r="E64" s="262"/>
      <c r="F64" s="263"/>
      <c r="G64" s="264">
        <f t="shared" si="0"/>
        <v>0</v>
      </c>
      <c r="H64" s="383">
        <v>3.5999999999999999E-3</v>
      </c>
      <c r="I64" s="378">
        <v>4732.5</v>
      </c>
      <c r="J64" s="29">
        <f t="shared" si="1"/>
        <v>17</v>
      </c>
    </row>
    <row r="65" spans="1:11" ht="30" x14ac:dyDescent="0.2">
      <c r="A65" s="28">
        <v>56</v>
      </c>
      <c r="B65" s="256" t="s">
        <v>220</v>
      </c>
      <c r="C65" s="257" t="s">
        <v>276</v>
      </c>
      <c r="D65" s="258" t="s">
        <v>24</v>
      </c>
      <c r="E65" s="262"/>
      <c r="F65" s="263"/>
      <c r="G65" s="264">
        <f t="shared" si="0"/>
        <v>0</v>
      </c>
      <c r="H65" s="383">
        <v>1.4E-3</v>
      </c>
      <c r="I65" s="378">
        <v>5028.3999999999996</v>
      </c>
      <c r="J65" s="29">
        <f t="shared" si="1"/>
        <v>7</v>
      </c>
      <c r="K65" s="5"/>
    </row>
    <row r="66" spans="1:11" ht="45" x14ac:dyDescent="0.2">
      <c r="A66" s="28">
        <v>57</v>
      </c>
      <c r="B66" s="256" t="s">
        <v>221</v>
      </c>
      <c r="C66" s="257" t="s">
        <v>277</v>
      </c>
      <c r="D66" s="258" t="s">
        <v>56</v>
      </c>
      <c r="E66" s="384">
        <v>152.5</v>
      </c>
      <c r="F66" s="378">
        <v>3000</v>
      </c>
      <c r="G66" s="29">
        <f t="shared" si="0"/>
        <v>457500</v>
      </c>
      <c r="H66" s="383"/>
      <c r="I66" s="378"/>
      <c r="J66" s="29"/>
      <c r="K66" s="5"/>
    </row>
    <row r="67" spans="1:11" ht="45" x14ac:dyDescent="0.2">
      <c r="A67" s="28">
        <v>58</v>
      </c>
      <c r="B67" s="256" t="s">
        <v>222</v>
      </c>
      <c r="C67" s="257" t="s">
        <v>278</v>
      </c>
      <c r="D67" s="258" t="s">
        <v>56</v>
      </c>
      <c r="E67" s="262"/>
      <c r="F67" s="263"/>
      <c r="G67" s="264">
        <f t="shared" si="0"/>
        <v>0</v>
      </c>
      <c r="H67" s="383">
        <v>0.5252</v>
      </c>
      <c r="I67" s="378">
        <v>2236.65</v>
      </c>
      <c r="J67" s="29">
        <f t="shared" si="1"/>
        <v>1175</v>
      </c>
      <c r="K67" s="5"/>
    </row>
    <row r="68" spans="1:11" x14ac:dyDescent="0.2">
      <c r="A68" s="28">
        <v>59</v>
      </c>
      <c r="B68" s="256" t="s">
        <v>160</v>
      </c>
      <c r="C68" s="257" t="s">
        <v>176</v>
      </c>
      <c r="D68" s="258" t="s">
        <v>23</v>
      </c>
      <c r="E68" s="262"/>
      <c r="F68" s="263"/>
      <c r="G68" s="264">
        <f t="shared" si="0"/>
        <v>0</v>
      </c>
      <c r="H68" s="383">
        <v>7.3999999999999996E-2</v>
      </c>
      <c r="I68" s="378">
        <v>38605.71</v>
      </c>
      <c r="J68" s="29">
        <f t="shared" si="1"/>
        <v>2857</v>
      </c>
      <c r="K68" s="5"/>
    </row>
    <row r="69" spans="1:11" ht="30" x14ac:dyDescent="0.2">
      <c r="A69" s="28">
        <v>60</v>
      </c>
      <c r="B69" s="256" t="s">
        <v>223</v>
      </c>
      <c r="C69" s="257" t="s">
        <v>279</v>
      </c>
      <c r="D69" s="258" t="s">
        <v>23</v>
      </c>
      <c r="E69" s="262"/>
      <c r="F69" s="263"/>
      <c r="G69" s="264">
        <f t="shared" si="0"/>
        <v>0</v>
      </c>
      <c r="H69" s="383">
        <v>0.74099999999999999</v>
      </c>
      <c r="I69" s="378">
        <v>90075.29</v>
      </c>
      <c r="J69" s="29">
        <f t="shared" si="1"/>
        <v>66746</v>
      </c>
      <c r="K69" s="5"/>
    </row>
    <row r="70" spans="1:11" ht="21.75" customHeight="1" x14ac:dyDescent="0.2">
      <c r="A70" s="28">
        <v>61</v>
      </c>
      <c r="B70" s="256" t="s">
        <v>52</v>
      </c>
      <c r="C70" s="257" t="s">
        <v>280</v>
      </c>
      <c r="D70" s="258" t="s">
        <v>23</v>
      </c>
      <c r="E70" s="266"/>
      <c r="F70" s="263"/>
      <c r="G70" s="264">
        <f t="shared" si="0"/>
        <v>0</v>
      </c>
      <c r="H70" s="383">
        <v>6.1000000000000004E-3</v>
      </c>
      <c r="I70" s="378">
        <v>60359.23</v>
      </c>
      <c r="J70" s="29">
        <f t="shared" si="1"/>
        <v>368</v>
      </c>
      <c r="K70" s="5"/>
    </row>
    <row r="71" spans="1:11" ht="21.75" customHeight="1" x14ac:dyDescent="0.2">
      <c r="A71" s="28">
        <v>62</v>
      </c>
      <c r="B71" s="256" t="s">
        <v>53</v>
      </c>
      <c r="C71" s="257" t="s">
        <v>91</v>
      </c>
      <c r="D71" s="258" t="s">
        <v>23</v>
      </c>
      <c r="E71" s="262"/>
      <c r="F71" s="263"/>
      <c r="G71" s="264">
        <f t="shared" si="0"/>
        <v>0</v>
      </c>
      <c r="H71" s="383">
        <v>1.8E-3</v>
      </c>
      <c r="I71" s="378">
        <v>66708.31</v>
      </c>
      <c r="J71" s="29">
        <f t="shared" si="1"/>
        <v>120</v>
      </c>
      <c r="K71" s="5"/>
    </row>
    <row r="72" spans="1:11" ht="21.75" customHeight="1" x14ac:dyDescent="0.2">
      <c r="A72" s="28">
        <v>63</v>
      </c>
      <c r="B72" s="256" t="s">
        <v>78</v>
      </c>
      <c r="C72" s="257" t="s">
        <v>281</v>
      </c>
      <c r="D72" s="258" t="s">
        <v>23</v>
      </c>
      <c r="E72" s="262"/>
      <c r="F72" s="263"/>
      <c r="G72" s="264">
        <f t="shared" si="0"/>
        <v>0</v>
      </c>
      <c r="H72" s="383">
        <v>3.8999999999999998E-3</v>
      </c>
      <c r="I72" s="378">
        <v>52190.68</v>
      </c>
      <c r="J72" s="29">
        <f t="shared" si="1"/>
        <v>204</v>
      </c>
      <c r="K72" s="5"/>
    </row>
    <row r="73" spans="1:11" ht="21.75" customHeight="1" x14ac:dyDescent="0.2">
      <c r="A73" s="28">
        <v>65</v>
      </c>
      <c r="B73" s="256" t="s">
        <v>54</v>
      </c>
      <c r="C73" s="257" t="s">
        <v>92</v>
      </c>
      <c r="D73" s="258" t="s">
        <v>23</v>
      </c>
      <c r="E73" s="262"/>
      <c r="F73" s="265"/>
      <c r="G73" s="264"/>
      <c r="H73" s="383">
        <v>1.11E-2</v>
      </c>
      <c r="I73" s="378">
        <v>85497.45</v>
      </c>
      <c r="J73" s="29">
        <f t="shared" si="1"/>
        <v>949</v>
      </c>
      <c r="K73" s="5"/>
    </row>
    <row r="74" spans="1:11" ht="21.75" customHeight="1" x14ac:dyDescent="0.2">
      <c r="A74" s="28">
        <v>66</v>
      </c>
      <c r="B74" s="256" t="s">
        <v>224</v>
      </c>
      <c r="C74" s="257" t="s">
        <v>282</v>
      </c>
      <c r="D74" s="258" t="s">
        <v>23</v>
      </c>
      <c r="E74" s="262"/>
      <c r="F74" s="265"/>
      <c r="G74" s="264">
        <f t="shared" ref="G74" si="2">E74*F74</f>
        <v>0</v>
      </c>
      <c r="H74" s="383">
        <v>5.7000000000000002E-3</v>
      </c>
      <c r="I74" s="378">
        <v>210390.68</v>
      </c>
      <c r="J74" s="29">
        <f t="shared" si="1"/>
        <v>1199</v>
      </c>
      <c r="K74" s="5"/>
    </row>
    <row r="75" spans="1:11" ht="21.75" customHeight="1" x14ac:dyDescent="0.2">
      <c r="A75" s="28">
        <v>67</v>
      </c>
      <c r="B75" s="256" t="s">
        <v>225</v>
      </c>
      <c r="C75" s="257" t="s">
        <v>283</v>
      </c>
      <c r="D75" s="258" t="s">
        <v>23</v>
      </c>
      <c r="E75" s="262"/>
      <c r="F75" s="263"/>
      <c r="G75" s="264"/>
      <c r="H75" s="383">
        <v>1.4E-3</v>
      </c>
      <c r="I75" s="378">
        <v>170</v>
      </c>
      <c r="J75" s="377">
        <f t="shared" si="1"/>
        <v>0.2</v>
      </c>
      <c r="K75" s="5"/>
    </row>
    <row r="76" spans="1:11" ht="45" x14ac:dyDescent="0.2">
      <c r="A76" s="28">
        <v>68</v>
      </c>
      <c r="B76" s="256" t="s">
        <v>93</v>
      </c>
      <c r="C76" s="257" t="s">
        <v>113</v>
      </c>
      <c r="D76" s="258" t="s">
        <v>23</v>
      </c>
      <c r="E76" s="262"/>
      <c r="F76" s="265"/>
      <c r="G76" s="264">
        <f t="shared" ref="G76:G130" si="3">E76*F76</f>
        <v>0</v>
      </c>
      <c r="H76" s="383">
        <v>1.1000000000000001E-3</v>
      </c>
      <c r="I76" s="378">
        <v>52842.71</v>
      </c>
      <c r="J76" s="29">
        <f t="shared" ref="J76:J130" si="4">H76*I76</f>
        <v>58</v>
      </c>
      <c r="K76" s="5"/>
    </row>
    <row r="77" spans="1:11" ht="60" x14ac:dyDescent="0.2">
      <c r="A77" s="28">
        <v>69</v>
      </c>
      <c r="B77" s="256" t="s">
        <v>71</v>
      </c>
      <c r="C77" s="257" t="s">
        <v>177</v>
      </c>
      <c r="D77" s="258" t="s">
        <v>23</v>
      </c>
      <c r="E77" s="262"/>
      <c r="F77" s="263"/>
      <c r="G77" s="264">
        <f t="shared" si="3"/>
        <v>0</v>
      </c>
      <c r="H77" s="383">
        <v>1.1000000000000001E-3</v>
      </c>
      <c r="I77" s="378">
        <v>68427.88</v>
      </c>
      <c r="J77" s="29">
        <f t="shared" si="4"/>
        <v>75</v>
      </c>
      <c r="K77" s="5"/>
    </row>
    <row r="78" spans="1:11" ht="21" customHeight="1" x14ac:dyDescent="0.2">
      <c r="A78" s="28">
        <v>70</v>
      </c>
      <c r="B78" s="256" t="s">
        <v>226</v>
      </c>
      <c r="C78" s="257" t="s">
        <v>284</v>
      </c>
      <c r="D78" s="258" t="s">
        <v>24</v>
      </c>
      <c r="E78" s="262"/>
      <c r="F78" s="265"/>
      <c r="G78" s="264">
        <f t="shared" si="3"/>
        <v>0</v>
      </c>
      <c r="H78" s="383">
        <v>4.194</v>
      </c>
      <c r="I78" s="379">
        <v>5135.97</v>
      </c>
      <c r="J78" s="29">
        <f t="shared" si="4"/>
        <v>21540</v>
      </c>
      <c r="K78" s="5"/>
    </row>
    <row r="79" spans="1:11" ht="21" customHeight="1" x14ac:dyDescent="0.2">
      <c r="A79" s="28">
        <v>71</v>
      </c>
      <c r="B79" s="256" t="s">
        <v>227</v>
      </c>
      <c r="C79" s="257" t="s">
        <v>285</v>
      </c>
      <c r="D79" s="258" t="s">
        <v>24</v>
      </c>
      <c r="E79" s="262"/>
      <c r="F79" s="263"/>
      <c r="G79" s="264">
        <f t="shared" si="3"/>
        <v>0</v>
      </c>
      <c r="H79" s="383">
        <v>7.3400000000000007E-2</v>
      </c>
      <c r="I79" s="378">
        <v>5473.13</v>
      </c>
      <c r="J79" s="29">
        <f t="shared" si="4"/>
        <v>402</v>
      </c>
      <c r="K79" s="5"/>
    </row>
    <row r="80" spans="1:11" ht="30" x14ac:dyDescent="0.2">
      <c r="A80" s="28">
        <v>72</v>
      </c>
      <c r="B80" s="256" t="s">
        <v>94</v>
      </c>
      <c r="C80" s="257" t="s">
        <v>114</v>
      </c>
      <c r="D80" s="258" t="s">
        <v>24</v>
      </c>
      <c r="E80" s="262"/>
      <c r="F80" s="263"/>
      <c r="G80" s="264">
        <f t="shared" si="3"/>
        <v>0</v>
      </c>
      <c r="H80" s="383">
        <v>0.26</v>
      </c>
      <c r="I80" s="378">
        <v>1690.38</v>
      </c>
      <c r="J80" s="29">
        <f t="shared" si="4"/>
        <v>439</v>
      </c>
      <c r="K80" s="5"/>
    </row>
    <row r="81" spans="1:11" ht="21" customHeight="1" x14ac:dyDescent="0.2">
      <c r="A81" s="28">
        <v>73</v>
      </c>
      <c r="B81" s="256" t="s">
        <v>188</v>
      </c>
      <c r="C81" s="257" t="s">
        <v>286</v>
      </c>
      <c r="D81" s="258" t="s">
        <v>24</v>
      </c>
      <c r="E81" s="262"/>
      <c r="F81" s="263"/>
      <c r="G81" s="264">
        <f t="shared" si="3"/>
        <v>0</v>
      </c>
      <c r="H81" s="383">
        <v>12.64</v>
      </c>
      <c r="I81" s="378">
        <v>180</v>
      </c>
      <c r="J81" s="29">
        <f t="shared" si="4"/>
        <v>2275</v>
      </c>
      <c r="K81" s="5"/>
    </row>
    <row r="82" spans="1:11" ht="21" customHeight="1" x14ac:dyDescent="0.2">
      <c r="A82" s="28">
        <v>74</v>
      </c>
      <c r="B82" s="256" t="s">
        <v>228</v>
      </c>
      <c r="C82" s="257" t="s">
        <v>287</v>
      </c>
      <c r="D82" s="258" t="s">
        <v>24</v>
      </c>
      <c r="E82" s="262"/>
      <c r="F82" s="263"/>
      <c r="G82" s="264">
        <f t="shared" si="3"/>
        <v>0</v>
      </c>
      <c r="H82" s="383">
        <v>141.2586</v>
      </c>
      <c r="I82" s="378">
        <v>26.61</v>
      </c>
      <c r="J82" s="29">
        <f t="shared" si="4"/>
        <v>3759</v>
      </c>
      <c r="K82" s="5"/>
    </row>
    <row r="83" spans="1:11" ht="21" customHeight="1" x14ac:dyDescent="0.2">
      <c r="A83" s="28">
        <v>75</v>
      </c>
      <c r="B83" s="256" t="s">
        <v>229</v>
      </c>
      <c r="C83" s="257" t="s">
        <v>288</v>
      </c>
      <c r="D83" s="258" t="s">
        <v>24</v>
      </c>
      <c r="E83" s="262"/>
      <c r="F83" s="263"/>
      <c r="G83" s="264">
        <f t="shared" si="3"/>
        <v>0</v>
      </c>
      <c r="H83" s="383">
        <v>0.3367</v>
      </c>
      <c r="I83" s="378">
        <v>26.61</v>
      </c>
      <c r="J83" s="29">
        <f t="shared" si="4"/>
        <v>9</v>
      </c>
      <c r="K83" s="5"/>
    </row>
    <row r="84" spans="1:11" ht="45" x14ac:dyDescent="0.2">
      <c r="A84" s="28">
        <v>76</v>
      </c>
      <c r="B84" s="256" t="s">
        <v>72</v>
      </c>
      <c r="C84" s="257" t="s">
        <v>178</v>
      </c>
      <c r="D84" s="258" t="s">
        <v>73</v>
      </c>
      <c r="E84" s="262"/>
      <c r="F84" s="263"/>
      <c r="G84" s="264">
        <f t="shared" si="3"/>
        <v>0</v>
      </c>
      <c r="H84" s="383">
        <v>2.06E-2</v>
      </c>
      <c r="I84" s="378">
        <v>239.93</v>
      </c>
      <c r="J84" s="29">
        <f t="shared" si="4"/>
        <v>5</v>
      </c>
      <c r="K84" s="5"/>
    </row>
    <row r="85" spans="1:11" x14ac:dyDescent="0.2">
      <c r="A85" s="28">
        <v>77</v>
      </c>
      <c r="B85" s="256" t="s">
        <v>76</v>
      </c>
      <c r="C85" s="257" t="s">
        <v>77</v>
      </c>
      <c r="D85" s="258" t="s">
        <v>25</v>
      </c>
      <c r="E85" s="262"/>
      <c r="F85" s="263"/>
      <c r="G85" s="264">
        <f t="shared" si="3"/>
        <v>0</v>
      </c>
      <c r="H85" s="383">
        <v>0.16800000000000001</v>
      </c>
      <c r="I85" s="378">
        <v>119.72</v>
      </c>
      <c r="J85" s="29">
        <f t="shared" si="4"/>
        <v>20</v>
      </c>
      <c r="K85" s="5"/>
    </row>
    <row r="86" spans="1:11" ht="30" x14ac:dyDescent="0.2">
      <c r="A86" s="28">
        <v>78</v>
      </c>
      <c r="B86" s="256" t="s">
        <v>95</v>
      </c>
      <c r="C86" s="257" t="s">
        <v>115</v>
      </c>
      <c r="D86" s="258" t="s">
        <v>73</v>
      </c>
      <c r="E86" s="262"/>
      <c r="F86" s="263"/>
      <c r="G86" s="264">
        <f t="shared" si="3"/>
        <v>0</v>
      </c>
      <c r="H86" s="383">
        <v>16.416</v>
      </c>
      <c r="I86" s="378">
        <v>4989.6000000000004</v>
      </c>
      <c r="J86" s="29">
        <f t="shared" si="4"/>
        <v>81909</v>
      </c>
      <c r="K86" s="5"/>
    </row>
    <row r="87" spans="1:11" x14ac:dyDescent="0.2">
      <c r="A87" s="28">
        <v>79</v>
      </c>
      <c r="B87" s="256" t="s">
        <v>96</v>
      </c>
      <c r="C87" s="257" t="s">
        <v>271</v>
      </c>
      <c r="D87" s="258" t="s">
        <v>25</v>
      </c>
      <c r="E87" s="262"/>
      <c r="F87" s="263"/>
      <c r="G87" s="264">
        <f t="shared" si="3"/>
        <v>0</v>
      </c>
      <c r="H87" s="383">
        <v>32.704000000000001</v>
      </c>
      <c r="I87" s="378">
        <v>29.69</v>
      </c>
      <c r="J87" s="29">
        <f t="shared" si="4"/>
        <v>971</v>
      </c>
      <c r="K87" s="5"/>
    </row>
    <row r="88" spans="1:11" x14ac:dyDescent="0.2">
      <c r="A88" s="28">
        <v>80</v>
      </c>
      <c r="B88" s="256" t="s">
        <v>97</v>
      </c>
      <c r="C88" s="257" t="s">
        <v>98</v>
      </c>
      <c r="D88" s="258" t="s">
        <v>23</v>
      </c>
      <c r="E88" s="384">
        <v>4.1599999999999998E-2</v>
      </c>
      <c r="F88" s="378">
        <v>132000</v>
      </c>
      <c r="G88" s="29">
        <f t="shared" si="3"/>
        <v>5491</v>
      </c>
      <c r="H88" s="383"/>
      <c r="I88" s="378"/>
      <c r="J88" s="29"/>
      <c r="K88" s="5"/>
    </row>
    <row r="89" spans="1:11" ht="30" x14ac:dyDescent="0.2">
      <c r="A89" s="28">
        <v>81</v>
      </c>
      <c r="B89" s="256" t="s">
        <v>99</v>
      </c>
      <c r="C89" s="257" t="s">
        <v>116</v>
      </c>
      <c r="D89" s="258" t="s">
        <v>51</v>
      </c>
      <c r="E89" s="384">
        <v>482.28</v>
      </c>
      <c r="F89" s="378">
        <v>125</v>
      </c>
      <c r="G89" s="29">
        <f t="shared" si="3"/>
        <v>60285</v>
      </c>
      <c r="H89" s="383"/>
      <c r="I89" s="378"/>
      <c r="J89" s="29"/>
      <c r="K89" s="5"/>
    </row>
    <row r="90" spans="1:11" x14ac:dyDescent="0.2">
      <c r="A90" s="28">
        <v>82</v>
      </c>
      <c r="B90" s="256" t="s">
        <v>100</v>
      </c>
      <c r="C90" s="257" t="s">
        <v>117</v>
      </c>
      <c r="D90" s="258" t="s">
        <v>51</v>
      </c>
      <c r="E90" s="384">
        <v>225.98</v>
      </c>
      <c r="F90" s="378">
        <v>125</v>
      </c>
      <c r="G90" s="29">
        <f t="shared" si="3"/>
        <v>28248</v>
      </c>
      <c r="H90" s="383"/>
      <c r="I90" s="378"/>
      <c r="J90" s="29"/>
      <c r="K90" s="5"/>
    </row>
    <row r="91" spans="1:11" ht="30" x14ac:dyDescent="0.2">
      <c r="A91" s="28">
        <v>83</v>
      </c>
      <c r="B91" s="256" t="s">
        <v>230</v>
      </c>
      <c r="C91" s="257" t="s">
        <v>289</v>
      </c>
      <c r="D91" s="258" t="s">
        <v>55</v>
      </c>
      <c r="E91" s="262"/>
      <c r="F91" s="263"/>
      <c r="G91" s="264">
        <f t="shared" si="3"/>
        <v>0</v>
      </c>
      <c r="H91" s="383">
        <v>8</v>
      </c>
      <c r="I91" s="378">
        <v>2108.4</v>
      </c>
      <c r="J91" s="29">
        <f t="shared" si="4"/>
        <v>16867</v>
      </c>
      <c r="K91" s="5"/>
    </row>
    <row r="92" spans="1:11" x14ac:dyDescent="0.2">
      <c r="A92" s="28">
        <v>84</v>
      </c>
      <c r="B92" s="256" t="s">
        <v>231</v>
      </c>
      <c r="C92" s="257" t="s">
        <v>290</v>
      </c>
      <c r="D92" s="258" t="s">
        <v>55</v>
      </c>
      <c r="E92" s="262"/>
      <c r="F92" s="263"/>
      <c r="G92" s="264">
        <f t="shared" si="3"/>
        <v>0</v>
      </c>
      <c r="H92" s="383">
        <v>50.56</v>
      </c>
      <c r="I92" s="378">
        <v>2242.8000000000002</v>
      </c>
      <c r="J92" s="29">
        <f t="shared" si="4"/>
        <v>113396</v>
      </c>
      <c r="K92" s="5"/>
    </row>
    <row r="93" spans="1:11" ht="33" customHeight="1" x14ac:dyDescent="0.2">
      <c r="A93" s="28">
        <v>85</v>
      </c>
      <c r="B93" s="256" t="s">
        <v>232</v>
      </c>
      <c r="C93" s="257" t="s">
        <v>291</v>
      </c>
      <c r="D93" s="258" t="s">
        <v>55</v>
      </c>
      <c r="E93" s="262"/>
      <c r="F93" s="263"/>
      <c r="G93" s="264">
        <f t="shared" si="3"/>
        <v>0</v>
      </c>
      <c r="H93" s="383">
        <v>362</v>
      </c>
      <c r="I93" s="378">
        <v>200</v>
      </c>
      <c r="J93" s="29">
        <f t="shared" si="4"/>
        <v>72400</v>
      </c>
      <c r="K93" s="5"/>
    </row>
    <row r="94" spans="1:11" ht="33" customHeight="1" x14ac:dyDescent="0.2">
      <c r="A94" s="28">
        <v>86</v>
      </c>
      <c r="B94" s="256" t="s">
        <v>233</v>
      </c>
      <c r="C94" s="257" t="s">
        <v>292</v>
      </c>
      <c r="D94" s="258" t="s">
        <v>55</v>
      </c>
      <c r="E94" s="384">
        <v>2</v>
      </c>
      <c r="F94" s="378">
        <v>124000</v>
      </c>
      <c r="G94" s="29">
        <f t="shared" si="3"/>
        <v>248000</v>
      </c>
      <c r="H94" s="383"/>
      <c r="I94" s="378"/>
      <c r="J94" s="29"/>
      <c r="K94" s="5"/>
    </row>
    <row r="95" spans="1:11" ht="33" customHeight="1" x14ac:dyDescent="0.2">
      <c r="A95" s="28">
        <v>87</v>
      </c>
      <c r="B95" s="256" t="s">
        <v>233</v>
      </c>
      <c r="C95" s="257" t="s">
        <v>293</v>
      </c>
      <c r="D95" s="258" t="s">
        <v>55</v>
      </c>
      <c r="E95" s="384">
        <v>4</v>
      </c>
      <c r="F95" s="378">
        <v>24000</v>
      </c>
      <c r="G95" s="29">
        <f t="shared" si="3"/>
        <v>96000</v>
      </c>
      <c r="H95" s="383"/>
      <c r="I95" s="378"/>
      <c r="J95" s="29"/>
      <c r="K95" s="5"/>
    </row>
    <row r="96" spans="1:11" ht="33" customHeight="1" x14ac:dyDescent="0.2">
      <c r="A96" s="28">
        <v>88</v>
      </c>
      <c r="B96" s="256" t="s">
        <v>234</v>
      </c>
      <c r="C96" s="257" t="s">
        <v>294</v>
      </c>
      <c r="D96" s="258" t="s">
        <v>55</v>
      </c>
      <c r="E96" s="384">
        <v>2</v>
      </c>
      <c r="F96" s="378">
        <v>50000</v>
      </c>
      <c r="G96" s="29">
        <f t="shared" si="3"/>
        <v>100000</v>
      </c>
      <c r="H96" s="383"/>
      <c r="I96" s="378"/>
      <c r="J96" s="29"/>
      <c r="K96" s="5"/>
    </row>
    <row r="97" spans="1:11" ht="21.75" customHeight="1" x14ac:dyDescent="0.2">
      <c r="A97" s="28">
        <v>89</v>
      </c>
      <c r="B97" s="256" t="s">
        <v>235</v>
      </c>
      <c r="C97" s="257" t="s">
        <v>295</v>
      </c>
      <c r="D97" s="258" t="s">
        <v>56</v>
      </c>
      <c r="E97" s="262"/>
      <c r="F97" s="263"/>
      <c r="G97" s="264">
        <f t="shared" si="3"/>
        <v>0</v>
      </c>
      <c r="H97" s="383">
        <v>5.3</v>
      </c>
      <c r="I97" s="378">
        <v>1805</v>
      </c>
      <c r="J97" s="29">
        <f t="shared" si="4"/>
        <v>9567</v>
      </c>
      <c r="K97" s="5"/>
    </row>
    <row r="98" spans="1:11" ht="30" x14ac:dyDescent="0.2">
      <c r="A98" s="28">
        <v>90</v>
      </c>
      <c r="B98" s="256" t="s">
        <v>235</v>
      </c>
      <c r="C98" s="257" t="s">
        <v>296</v>
      </c>
      <c r="D98" s="258" t="s">
        <v>51</v>
      </c>
      <c r="E98" s="262"/>
      <c r="F98" s="263"/>
      <c r="G98" s="264">
        <f t="shared" si="3"/>
        <v>0</v>
      </c>
      <c r="H98" s="383">
        <v>5.3</v>
      </c>
      <c r="I98" s="378">
        <v>1445</v>
      </c>
      <c r="J98" s="29">
        <f t="shared" si="4"/>
        <v>7659</v>
      </c>
      <c r="K98" s="5"/>
    </row>
    <row r="99" spans="1:11" ht="18.75" customHeight="1" x14ac:dyDescent="0.2">
      <c r="A99" s="28">
        <v>91</v>
      </c>
      <c r="B99" s="256" t="s">
        <v>236</v>
      </c>
      <c r="C99" s="257" t="s">
        <v>335</v>
      </c>
      <c r="D99" s="258" t="s">
        <v>56</v>
      </c>
      <c r="E99" s="262"/>
      <c r="F99" s="263"/>
      <c r="G99" s="264">
        <f t="shared" si="3"/>
        <v>0</v>
      </c>
      <c r="H99" s="383">
        <v>1.56</v>
      </c>
      <c r="I99" s="378">
        <v>397</v>
      </c>
      <c r="J99" s="29">
        <f t="shared" si="4"/>
        <v>619</v>
      </c>
      <c r="K99" s="5"/>
    </row>
    <row r="100" spans="1:11" ht="17.25" customHeight="1" x14ac:dyDescent="0.2">
      <c r="A100" s="28">
        <v>92</v>
      </c>
      <c r="B100" s="256" t="s">
        <v>237</v>
      </c>
      <c r="C100" s="257" t="s">
        <v>334</v>
      </c>
      <c r="D100" s="258" t="s">
        <v>56</v>
      </c>
      <c r="E100" s="262"/>
      <c r="F100" s="263"/>
      <c r="G100" s="264">
        <f t="shared" si="3"/>
        <v>0</v>
      </c>
      <c r="H100" s="383">
        <v>1.04</v>
      </c>
      <c r="I100" s="378">
        <v>307</v>
      </c>
      <c r="J100" s="29">
        <f t="shared" si="4"/>
        <v>319</v>
      </c>
      <c r="K100" s="5"/>
    </row>
    <row r="101" spans="1:11" ht="19.5" hidden="1" customHeight="1" x14ac:dyDescent="0.2">
      <c r="A101" s="28">
        <v>93</v>
      </c>
      <c r="B101" s="256" t="s">
        <v>237</v>
      </c>
      <c r="C101" s="257" t="s">
        <v>333</v>
      </c>
      <c r="D101" s="258" t="s">
        <v>56</v>
      </c>
      <c r="E101" s="262"/>
      <c r="F101" s="263"/>
      <c r="G101" s="264">
        <f t="shared" si="3"/>
        <v>0</v>
      </c>
      <c r="H101" s="383"/>
      <c r="I101" s="378"/>
      <c r="J101" s="29">
        <f t="shared" si="4"/>
        <v>0</v>
      </c>
      <c r="K101" s="5"/>
    </row>
    <row r="102" spans="1:11" ht="19.5" hidden="1" customHeight="1" x14ac:dyDescent="0.2">
      <c r="A102" s="28">
        <v>94</v>
      </c>
      <c r="B102" s="256" t="s">
        <v>237</v>
      </c>
      <c r="C102" s="257" t="s">
        <v>332</v>
      </c>
      <c r="D102" s="258" t="s">
        <v>56</v>
      </c>
      <c r="E102" s="262"/>
      <c r="F102" s="263"/>
      <c r="G102" s="264">
        <f t="shared" si="3"/>
        <v>0</v>
      </c>
      <c r="H102" s="383"/>
      <c r="I102" s="378"/>
      <c r="J102" s="29">
        <f t="shared" si="4"/>
        <v>0</v>
      </c>
      <c r="K102" s="5"/>
    </row>
    <row r="103" spans="1:11" ht="45" x14ac:dyDescent="0.2">
      <c r="A103" s="28">
        <v>95</v>
      </c>
      <c r="B103" s="256" t="s">
        <v>238</v>
      </c>
      <c r="C103" s="257" t="s">
        <v>297</v>
      </c>
      <c r="D103" s="258" t="s">
        <v>23</v>
      </c>
      <c r="E103" s="262"/>
      <c r="F103" s="263"/>
      <c r="G103" s="264">
        <f t="shared" si="3"/>
        <v>0</v>
      </c>
      <c r="H103" s="383">
        <v>6.0999999999999999E-2</v>
      </c>
      <c r="I103" s="378">
        <v>56537.41</v>
      </c>
      <c r="J103" s="29">
        <f t="shared" si="4"/>
        <v>3449</v>
      </c>
      <c r="K103" s="5"/>
    </row>
    <row r="104" spans="1:11" x14ac:dyDescent="0.2">
      <c r="A104" s="28">
        <v>96</v>
      </c>
      <c r="B104" s="256" t="s">
        <v>239</v>
      </c>
      <c r="C104" s="257" t="s">
        <v>298</v>
      </c>
      <c r="D104" s="258" t="s">
        <v>57</v>
      </c>
      <c r="E104" s="262"/>
      <c r="F104" s="263"/>
      <c r="G104" s="264">
        <f t="shared" si="3"/>
        <v>0</v>
      </c>
      <c r="H104" s="383">
        <v>23</v>
      </c>
      <c r="I104" s="378">
        <v>2015.45</v>
      </c>
      <c r="J104" s="29">
        <f t="shared" si="4"/>
        <v>46355</v>
      </c>
      <c r="K104" s="5"/>
    </row>
    <row r="105" spans="1:11" ht="36.75" customHeight="1" x14ac:dyDescent="0.2">
      <c r="A105" s="28">
        <v>97</v>
      </c>
      <c r="B105" s="256" t="s">
        <v>240</v>
      </c>
      <c r="C105" s="257" t="s">
        <v>299</v>
      </c>
      <c r="D105" s="258" t="s">
        <v>56</v>
      </c>
      <c r="E105" s="384">
        <v>30.3</v>
      </c>
      <c r="F105" s="378">
        <v>1000</v>
      </c>
      <c r="G105" s="29">
        <f t="shared" si="3"/>
        <v>30300</v>
      </c>
      <c r="H105" s="383"/>
      <c r="I105" s="378"/>
      <c r="J105" s="29"/>
      <c r="K105" s="5"/>
    </row>
    <row r="106" spans="1:11" ht="36.75" customHeight="1" x14ac:dyDescent="0.2">
      <c r="A106" s="28">
        <v>98</v>
      </c>
      <c r="B106" s="256" t="s">
        <v>241</v>
      </c>
      <c r="C106" s="257" t="s">
        <v>300</v>
      </c>
      <c r="D106" s="258" t="s">
        <v>56</v>
      </c>
      <c r="E106" s="384">
        <v>20.2</v>
      </c>
      <c r="F106" s="378">
        <v>2800</v>
      </c>
      <c r="G106" s="29">
        <f t="shared" si="3"/>
        <v>56560</v>
      </c>
      <c r="H106" s="383"/>
      <c r="I106" s="378"/>
      <c r="J106" s="29"/>
      <c r="K106" s="5"/>
    </row>
    <row r="107" spans="1:11" ht="36.75" customHeight="1" x14ac:dyDescent="0.2">
      <c r="A107" s="28">
        <v>99</v>
      </c>
      <c r="B107" s="256" t="s">
        <v>242</v>
      </c>
      <c r="C107" s="257" t="s">
        <v>301</v>
      </c>
      <c r="D107" s="258" t="s">
        <v>56</v>
      </c>
      <c r="E107" s="262"/>
      <c r="F107" s="263"/>
      <c r="G107" s="264">
        <f t="shared" si="3"/>
        <v>0</v>
      </c>
      <c r="H107" s="383">
        <v>1.04</v>
      </c>
      <c r="I107" s="378">
        <v>370</v>
      </c>
      <c r="J107" s="29">
        <f t="shared" si="4"/>
        <v>385</v>
      </c>
      <c r="K107" s="5"/>
    </row>
    <row r="108" spans="1:11" ht="36.75" customHeight="1" x14ac:dyDescent="0.2">
      <c r="A108" s="28">
        <v>100</v>
      </c>
      <c r="B108" s="256" t="s">
        <v>243</v>
      </c>
      <c r="C108" s="257" t="s">
        <v>302</v>
      </c>
      <c r="D108" s="258" t="s">
        <v>56</v>
      </c>
      <c r="E108" s="262"/>
      <c r="F108" s="263"/>
      <c r="G108" s="264">
        <f t="shared" si="3"/>
        <v>0</v>
      </c>
      <c r="H108" s="383">
        <v>1.56</v>
      </c>
      <c r="I108" s="378">
        <v>1500</v>
      </c>
      <c r="J108" s="29">
        <f t="shared" si="4"/>
        <v>2340</v>
      </c>
      <c r="K108" s="5"/>
    </row>
    <row r="109" spans="1:11" ht="36.75" customHeight="1" x14ac:dyDescent="0.2">
      <c r="A109" s="28">
        <v>101</v>
      </c>
      <c r="B109" s="256" t="s">
        <v>189</v>
      </c>
      <c r="C109" s="257" t="s">
        <v>386</v>
      </c>
      <c r="D109" s="258" t="s">
        <v>56</v>
      </c>
      <c r="E109" s="384">
        <v>2558.61</v>
      </c>
      <c r="F109" s="378">
        <v>5300</v>
      </c>
      <c r="G109" s="29">
        <f t="shared" si="3"/>
        <v>13560633</v>
      </c>
      <c r="H109" s="383"/>
      <c r="I109" s="378"/>
      <c r="J109" s="29"/>
      <c r="K109" s="5"/>
    </row>
    <row r="110" spans="1:11" ht="50.25" customHeight="1" x14ac:dyDescent="0.2">
      <c r="A110" s="28">
        <v>102</v>
      </c>
      <c r="B110" s="256" t="s">
        <v>244</v>
      </c>
      <c r="C110" s="257" t="s">
        <v>303</v>
      </c>
      <c r="D110" s="258" t="s">
        <v>23</v>
      </c>
      <c r="E110" s="262"/>
      <c r="F110" s="263"/>
      <c r="G110" s="264">
        <f t="shared" si="3"/>
        <v>0</v>
      </c>
      <c r="H110" s="383">
        <v>0.42199999999999999</v>
      </c>
      <c r="I110" s="378">
        <v>56537.41</v>
      </c>
      <c r="J110" s="29">
        <f t="shared" si="4"/>
        <v>23859</v>
      </c>
      <c r="K110" s="5"/>
    </row>
    <row r="111" spans="1:11" ht="45" x14ac:dyDescent="0.2">
      <c r="A111" s="28">
        <v>103</v>
      </c>
      <c r="B111" s="256" t="s">
        <v>245</v>
      </c>
      <c r="C111" s="257" t="s">
        <v>304</v>
      </c>
      <c r="D111" s="258" t="s">
        <v>23</v>
      </c>
      <c r="E111" s="262"/>
      <c r="F111" s="263"/>
      <c r="G111" s="264">
        <f t="shared" si="3"/>
        <v>0</v>
      </c>
      <c r="H111" s="383">
        <v>0.46700000000000003</v>
      </c>
      <c r="I111" s="378">
        <v>74091.520000000004</v>
      </c>
      <c r="J111" s="29">
        <f t="shared" si="4"/>
        <v>34601</v>
      </c>
      <c r="K111" s="5"/>
    </row>
    <row r="112" spans="1:11" ht="30" x14ac:dyDescent="0.2">
      <c r="A112" s="28">
        <v>104</v>
      </c>
      <c r="B112" s="256" t="s">
        <v>246</v>
      </c>
      <c r="C112" s="257" t="s">
        <v>305</v>
      </c>
      <c r="D112" s="258" t="s">
        <v>23</v>
      </c>
      <c r="E112" s="262"/>
      <c r="F112" s="263"/>
      <c r="G112" s="264">
        <f t="shared" si="3"/>
        <v>0</v>
      </c>
      <c r="H112" s="383">
        <v>0.154</v>
      </c>
      <c r="I112" s="378">
        <v>60168.76</v>
      </c>
      <c r="J112" s="29">
        <f t="shared" si="4"/>
        <v>9266</v>
      </c>
      <c r="K112" s="5"/>
    </row>
    <row r="113" spans="1:11" x14ac:dyDescent="0.2">
      <c r="A113" s="28">
        <v>105</v>
      </c>
      <c r="B113" s="256" t="s">
        <v>247</v>
      </c>
      <c r="C113" s="257" t="s">
        <v>306</v>
      </c>
      <c r="D113" s="258" t="s">
        <v>51</v>
      </c>
      <c r="E113" s="262"/>
      <c r="F113" s="263"/>
      <c r="G113" s="264">
        <f t="shared" si="3"/>
        <v>0</v>
      </c>
      <c r="H113" s="383">
        <v>1.2</v>
      </c>
      <c r="I113" s="378">
        <v>729.58</v>
      </c>
      <c r="J113" s="29">
        <f t="shared" si="4"/>
        <v>875</v>
      </c>
      <c r="K113" s="5"/>
    </row>
    <row r="114" spans="1:11" ht="30" x14ac:dyDescent="0.2">
      <c r="A114" s="28">
        <v>106</v>
      </c>
      <c r="B114" s="256" t="s">
        <v>248</v>
      </c>
      <c r="C114" s="257" t="s">
        <v>307</v>
      </c>
      <c r="D114" s="258" t="s">
        <v>57</v>
      </c>
      <c r="E114" s="262"/>
      <c r="F114" s="263"/>
      <c r="G114" s="264">
        <f t="shared" si="3"/>
        <v>0</v>
      </c>
      <c r="H114" s="383">
        <v>1</v>
      </c>
      <c r="I114" s="378">
        <v>1297.57</v>
      </c>
      <c r="J114" s="29">
        <f t="shared" si="4"/>
        <v>1298</v>
      </c>
      <c r="K114" s="5"/>
    </row>
    <row r="115" spans="1:11" ht="19.5" customHeight="1" x14ac:dyDescent="0.2">
      <c r="A115" s="28">
        <v>107</v>
      </c>
      <c r="B115" s="256" t="s">
        <v>249</v>
      </c>
      <c r="C115" s="257" t="s">
        <v>308</v>
      </c>
      <c r="D115" s="258" t="s">
        <v>24</v>
      </c>
      <c r="E115" s="262"/>
      <c r="F115" s="263"/>
      <c r="G115" s="264">
        <f t="shared" si="3"/>
        <v>0</v>
      </c>
      <c r="H115" s="383">
        <v>2.0699999999999998</v>
      </c>
      <c r="I115" s="378">
        <v>2778.95</v>
      </c>
      <c r="J115" s="29">
        <f t="shared" si="4"/>
        <v>5752</v>
      </c>
      <c r="K115" s="5"/>
    </row>
    <row r="116" spans="1:11" ht="30" x14ac:dyDescent="0.2">
      <c r="A116" s="28">
        <v>108</v>
      </c>
      <c r="B116" s="256" t="s">
        <v>250</v>
      </c>
      <c r="C116" s="257" t="s">
        <v>309</v>
      </c>
      <c r="D116" s="258" t="s">
        <v>57</v>
      </c>
      <c r="E116" s="262"/>
      <c r="F116" s="263"/>
      <c r="G116" s="264">
        <f t="shared" si="3"/>
        <v>0</v>
      </c>
      <c r="H116" s="383">
        <v>4</v>
      </c>
      <c r="I116" s="378">
        <v>2000</v>
      </c>
      <c r="J116" s="29">
        <f t="shared" si="4"/>
        <v>8000</v>
      </c>
      <c r="K116" s="5"/>
    </row>
    <row r="117" spans="1:11" ht="30" x14ac:dyDescent="0.2">
      <c r="A117" s="28">
        <v>109</v>
      </c>
      <c r="B117" s="256" t="s">
        <v>251</v>
      </c>
      <c r="C117" s="257" t="s">
        <v>310</v>
      </c>
      <c r="D117" s="258" t="s">
        <v>57</v>
      </c>
      <c r="E117" s="384">
        <v>5</v>
      </c>
      <c r="F117" s="378">
        <v>5000</v>
      </c>
      <c r="G117" s="29">
        <f t="shared" si="3"/>
        <v>25000</v>
      </c>
      <c r="H117" s="383"/>
      <c r="I117" s="378"/>
      <c r="J117" s="29"/>
      <c r="K117" s="5"/>
    </row>
    <row r="118" spans="1:11" ht="30" x14ac:dyDescent="0.2">
      <c r="A118" s="28">
        <v>110</v>
      </c>
      <c r="B118" s="256" t="s">
        <v>252</v>
      </c>
      <c r="C118" s="257" t="s">
        <v>387</v>
      </c>
      <c r="D118" s="258" t="s">
        <v>57</v>
      </c>
      <c r="E118" s="262"/>
      <c r="F118" s="265"/>
      <c r="G118" s="264">
        <f t="shared" si="3"/>
        <v>0</v>
      </c>
      <c r="H118" s="383">
        <v>1</v>
      </c>
      <c r="I118" s="378">
        <v>3000</v>
      </c>
      <c r="J118" s="29">
        <f t="shared" si="4"/>
        <v>3000</v>
      </c>
      <c r="K118" s="5"/>
    </row>
    <row r="119" spans="1:11" ht="30" x14ac:dyDescent="0.2">
      <c r="A119" s="28">
        <v>111</v>
      </c>
      <c r="B119" s="256" t="s">
        <v>253</v>
      </c>
      <c r="C119" s="257" t="s">
        <v>331</v>
      </c>
      <c r="D119" s="258" t="s">
        <v>57</v>
      </c>
      <c r="E119" s="262"/>
      <c r="F119" s="265"/>
      <c r="G119" s="264">
        <f t="shared" si="3"/>
        <v>0</v>
      </c>
      <c r="H119" s="383">
        <v>1</v>
      </c>
      <c r="I119" s="378">
        <v>4000</v>
      </c>
      <c r="J119" s="29">
        <f t="shared" si="4"/>
        <v>4000</v>
      </c>
      <c r="K119" s="5"/>
    </row>
    <row r="120" spans="1:11" ht="30" x14ac:dyDescent="0.2">
      <c r="A120" s="28">
        <v>112</v>
      </c>
      <c r="B120" s="256" t="s">
        <v>253</v>
      </c>
      <c r="C120" s="257" t="s">
        <v>330</v>
      </c>
      <c r="D120" s="258" t="s">
        <v>57</v>
      </c>
      <c r="E120" s="262"/>
      <c r="F120" s="265"/>
      <c r="G120" s="264">
        <f t="shared" si="3"/>
        <v>0</v>
      </c>
      <c r="H120" s="383">
        <v>3</v>
      </c>
      <c r="I120" s="378">
        <v>4000</v>
      </c>
      <c r="J120" s="29">
        <f t="shared" si="4"/>
        <v>12000</v>
      </c>
      <c r="K120" s="5"/>
    </row>
    <row r="121" spans="1:11" ht="30" x14ac:dyDescent="0.2">
      <c r="A121" s="28">
        <v>113</v>
      </c>
      <c r="B121" s="256" t="s">
        <v>254</v>
      </c>
      <c r="C121" s="257" t="s">
        <v>311</v>
      </c>
      <c r="D121" s="258" t="s">
        <v>57</v>
      </c>
      <c r="E121" s="262"/>
      <c r="F121" s="263"/>
      <c r="G121" s="264">
        <f t="shared" si="3"/>
        <v>0</v>
      </c>
      <c r="H121" s="383">
        <v>4</v>
      </c>
      <c r="I121" s="378">
        <v>2000</v>
      </c>
      <c r="J121" s="29">
        <f t="shared" si="4"/>
        <v>8000</v>
      </c>
      <c r="K121" s="5"/>
    </row>
    <row r="122" spans="1:11" ht="30" x14ac:dyDescent="0.2">
      <c r="A122" s="28">
        <v>114</v>
      </c>
      <c r="B122" s="256" t="s">
        <v>255</v>
      </c>
      <c r="C122" s="257" t="s">
        <v>312</v>
      </c>
      <c r="D122" s="258" t="s">
        <v>57</v>
      </c>
      <c r="E122" s="262"/>
      <c r="F122" s="263"/>
      <c r="G122" s="264">
        <f t="shared" si="3"/>
        <v>0</v>
      </c>
      <c r="H122" s="383">
        <v>1</v>
      </c>
      <c r="I122" s="378">
        <v>4000</v>
      </c>
      <c r="J122" s="29">
        <f t="shared" si="4"/>
        <v>4000</v>
      </c>
      <c r="K122" s="5"/>
    </row>
    <row r="123" spans="1:11" ht="30" x14ac:dyDescent="0.2">
      <c r="A123" s="28">
        <v>115</v>
      </c>
      <c r="B123" s="256" t="s">
        <v>190</v>
      </c>
      <c r="C123" s="257" t="s">
        <v>313</v>
      </c>
      <c r="D123" s="258" t="s">
        <v>57</v>
      </c>
      <c r="E123" s="384">
        <v>4</v>
      </c>
      <c r="F123" s="378">
        <v>870</v>
      </c>
      <c r="G123" s="29">
        <f t="shared" si="3"/>
        <v>3480</v>
      </c>
      <c r="H123" s="383"/>
      <c r="I123" s="378"/>
      <c r="J123" s="29"/>
      <c r="K123" s="5"/>
    </row>
    <row r="124" spans="1:11" ht="20.25" customHeight="1" x14ac:dyDescent="0.2">
      <c r="A124" s="28">
        <v>116</v>
      </c>
      <c r="B124" s="256" t="s">
        <v>256</v>
      </c>
      <c r="C124" s="257" t="s">
        <v>323</v>
      </c>
      <c r="D124" s="258" t="s">
        <v>57</v>
      </c>
      <c r="E124" s="262"/>
      <c r="F124" s="265"/>
      <c r="G124" s="264">
        <f t="shared" si="3"/>
        <v>0</v>
      </c>
      <c r="H124" s="383">
        <v>4</v>
      </c>
      <c r="I124" s="380">
        <v>2213.27</v>
      </c>
      <c r="J124" s="29">
        <f t="shared" si="4"/>
        <v>8853</v>
      </c>
      <c r="K124" s="5"/>
    </row>
    <row r="125" spans="1:11" ht="20.25" customHeight="1" x14ac:dyDescent="0.2">
      <c r="A125" s="28">
        <v>117</v>
      </c>
      <c r="B125" s="256" t="s">
        <v>256</v>
      </c>
      <c r="C125" s="257" t="s">
        <v>324</v>
      </c>
      <c r="D125" s="258" t="s">
        <v>57</v>
      </c>
      <c r="E125" s="262"/>
      <c r="F125" s="265"/>
      <c r="G125" s="264">
        <f t="shared" si="3"/>
        <v>0</v>
      </c>
      <c r="H125" s="383">
        <v>1</v>
      </c>
      <c r="I125" s="380">
        <v>737.77</v>
      </c>
      <c r="J125" s="29">
        <f t="shared" si="4"/>
        <v>738</v>
      </c>
      <c r="K125" s="5"/>
    </row>
    <row r="126" spans="1:11" ht="20.25" customHeight="1" x14ac:dyDescent="0.2">
      <c r="A126" s="28">
        <v>118</v>
      </c>
      <c r="B126" s="256" t="s">
        <v>256</v>
      </c>
      <c r="C126" s="257" t="s">
        <v>325</v>
      </c>
      <c r="D126" s="258" t="s">
        <v>57</v>
      </c>
      <c r="E126" s="262"/>
      <c r="F126" s="265"/>
      <c r="G126" s="264">
        <f t="shared" si="3"/>
        <v>0</v>
      </c>
      <c r="H126" s="383" t="s">
        <v>16</v>
      </c>
      <c r="I126" s="380">
        <v>1475.5</v>
      </c>
      <c r="J126" s="29">
        <f t="shared" si="4"/>
        <v>14755</v>
      </c>
      <c r="K126" s="5"/>
    </row>
    <row r="127" spans="1:11" ht="20.25" customHeight="1" x14ac:dyDescent="0.2">
      <c r="A127" s="28">
        <v>120</v>
      </c>
      <c r="B127" s="256" t="s">
        <v>256</v>
      </c>
      <c r="C127" s="257" t="s">
        <v>326</v>
      </c>
      <c r="D127" s="258" t="s">
        <v>57</v>
      </c>
      <c r="E127" s="262"/>
      <c r="F127" s="265"/>
      <c r="G127" s="264">
        <f t="shared" si="3"/>
        <v>0</v>
      </c>
      <c r="H127" s="383">
        <v>4</v>
      </c>
      <c r="I127" s="380">
        <v>227.98</v>
      </c>
      <c r="J127" s="29">
        <f t="shared" si="4"/>
        <v>912</v>
      </c>
      <c r="K127" s="5"/>
    </row>
    <row r="128" spans="1:11" ht="20.25" customHeight="1" x14ac:dyDescent="0.2">
      <c r="A128" s="28">
        <v>121</v>
      </c>
      <c r="B128" s="256" t="s">
        <v>256</v>
      </c>
      <c r="C128" s="257" t="s">
        <v>327</v>
      </c>
      <c r="D128" s="258" t="s">
        <v>57</v>
      </c>
      <c r="E128" s="262"/>
      <c r="F128" s="265"/>
      <c r="G128" s="264">
        <f t="shared" si="3"/>
        <v>0</v>
      </c>
      <c r="H128" s="383">
        <v>4</v>
      </c>
      <c r="I128" s="380">
        <v>227.98</v>
      </c>
      <c r="J128" s="29">
        <f t="shared" si="4"/>
        <v>912</v>
      </c>
      <c r="K128" s="5"/>
    </row>
    <row r="129" spans="1:13" ht="20.25" customHeight="1" x14ac:dyDescent="0.2">
      <c r="A129" s="28">
        <v>122</v>
      </c>
      <c r="B129" s="256" t="s">
        <v>256</v>
      </c>
      <c r="C129" s="257" t="s">
        <v>328</v>
      </c>
      <c r="D129" s="258" t="s">
        <v>57</v>
      </c>
      <c r="E129" s="262"/>
      <c r="F129" s="265"/>
      <c r="G129" s="264">
        <f t="shared" si="3"/>
        <v>0</v>
      </c>
      <c r="H129" s="383">
        <v>4</v>
      </c>
      <c r="I129" s="380">
        <v>804.26</v>
      </c>
      <c r="J129" s="29">
        <f t="shared" si="4"/>
        <v>3217</v>
      </c>
      <c r="K129" s="5"/>
    </row>
    <row r="130" spans="1:13" ht="20.25" customHeight="1" thickBot="1" x14ac:dyDescent="0.25">
      <c r="A130" s="28">
        <v>123</v>
      </c>
      <c r="B130" s="256" t="s">
        <v>256</v>
      </c>
      <c r="C130" s="257" t="s">
        <v>329</v>
      </c>
      <c r="D130" s="258" t="s">
        <v>57</v>
      </c>
      <c r="E130" s="385"/>
      <c r="F130" s="386"/>
      <c r="G130" s="387">
        <f t="shared" si="3"/>
        <v>0</v>
      </c>
      <c r="H130" s="383">
        <v>1</v>
      </c>
      <c r="I130" s="380">
        <v>1207.96</v>
      </c>
      <c r="J130" s="29">
        <f t="shared" si="4"/>
        <v>1208</v>
      </c>
      <c r="K130" s="5"/>
    </row>
    <row r="131" spans="1:13" ht="17.25" customHeight="1" thickBot="1" x14ac:dyDescent="0.25">
      <c r="A131" s="500"/>
      <c r="B131" s="501"/>
      <c r="C131" s="501"/>
      <c r="D131" s="502"/>
      <c r="E131" s="33" t="s">
        <v>58</v>
      </c>
      <c r="F131" s="30"/>
      <c r="G131" s="31">
        <f>SUM(G10:G130)</f>
        <v>14671581</v>
      </c>
      <c r="H131" s="503" t="s">
        <v>58</v>
      </c>
      <c r="I131" s="504"/>
      <c r="J131" s="31">
        <f>SUM(J10:J130)</f>
        <v>1736979</v>
      </c>
      <c r="K131" s="5"/>
    </row>
    <row r="132" spans="1:13" ht="17.25" customHeight="1" thickBot="1" x14ac:dyDescent="0.25">
      <c r="A132" s="505" t="s">
        <v>59</v>
      </c>
      <c r="B132" s="506"/>
      <c r="C132" s="506"/>
      <c r="D132" s="507"/>
      <c r="E132" s="508">
        <f>G131+J131</f>
        <v>16408560</v>
      </c>
      <c r="F132" s="509"/>
      <c r="G132" s="509"/>
      <c r="H132" s="509"/>
      <c r="I132" s="509"/>
      <c r="J132" s="510"/>
      <c r="K132" s="5"/>
    </row>
    <row r="133" spans="1:13" x14ac:dyDescent="0.2">
      <c r="A133" s="67"/>
      <c r="C133" s="14"/>
      <c r="D133" s="17"/>
      <c r="E133" s="17"/>
      <c r="F133" s="17"/>
      <c r="G133" s="17"/>
      <c r="H133" s="17"/>
      <c r="I133" s="13"/>
    </row>
    <row r="134" spans="1:13" x14ac:dyDescent="0.2">
      <c r="A134" s="67"/>
      <c r="C134" s="14"/>
      <c r="D134" s="17"/>
      <c r="E134" s="17"/>
      <c r="F134" s="17"/>
      <c r="G134" s="17"/>
      <c r="H134" s="17"/>
      <c r="I134" s="13"/>
    </row>
    <row r="135" spans="1:13" x14ac:dyDescent="0.2">
      <c r="A135" s="67"/>
      <c r="C135" s="14"/>
      <c r="D135" s="17"/>
      <c r="E135" s="17"/>
      <c r="F135" s="17"/>
      <c r="G135" s="17"/>
      <c r="H135" s="17"/>
      <c r="I135" s="13"/>
    </row>
    <row r="136" spans="1:13" x14ac:dyDescent="0.2">
      <c r="A136" s="67"/>
      <c r="C136" s="14"/>
      <c r="D136" s="17"/>
      <c r="E136" s="17"/>
      <c r="F136" s="17"/>
      <c r="G136" s="17"/>
      <c r="H136" s="17"/>
      <c r="I136" s="13"/>
    </row>
    <row r="137" spans="1:13" x14ac:dyDescent="0.2">
      <c r="A137" s="67"/>
      <c r="C137" s="68"/>
      <c r="D137" s="67"/>
      <c r="E137" s="69"/>
      <c r="F137" s="70"/>
      <c r="G137" s="70"/>
      <c r="H137" s="12"/>
    </row>
    <row r="138" spans="1:13" x14ac:dyDescent="0.2">
      <c r="A138" s="67"/>
      <c r="C138" s="71" t="s">
        <v>101</v>
      </c>
      <c r="D138" s="72"/>
      <c r="E138" s="72"/>
      <c r="F138" s="73"/>
      <c r="G138" s="73"/>
      <c r="H138" s="74" t="s">
        <v>102</v>
      </c>
      <c r="K138" s="80"/>
      <c r="L138" s="81"/>
    </row>
    <row r="139" spans="1:13" x14ac:dyDescent="0.2">
      <c r="D139" s="17"/>
      <c r="E139" s="17"/>
      <c r="F139" s="70"/>
      <c r="G139" s="70"/>
      <c r="H139" s="76"/>
      <c r="K139" s="80"/>
      <c r="L139" s="81"/>
    </row>
    <row r="140" spans="1:13" x14ac:dyDescent="0.2">
      <c r="D140" s="17"/>
      <c r="E140" s="17"/>
      <c r="F140" s="70"/>
      <c r="G140" s="70"/>
      <c r="H140" s="76"/>
      <c r="K140" s="80"/>
      <c r="L140" s="81"/>
    </row>
    <row r="141" spans="1:13" x14ac:dyDescent="0.2">
      <c r="C141" s="71" t="s">
        <v>103</v>
      </c>
      <c r="D141" s="72"/>
      <c r="E141" s="72"/>
      <c r="F141" s="73"/>
      <c r="G141" s="73"/>
      <c r="H141" s="74" t="s">
        <v>104</v>
      </c>
      <c r="K141" s="80"/>
      <c r="L141" s="81"/>
    </row>
    <row r="142" spans="1:13" x14ac:dyDescent="0.2">
      <c r="D142" s="17"/>
      <c r="E142" s="17"/>
      <c r="F142" s="70"/>
      <c r="G142" s="70"/>
      <c r="H142" s="76"/>
      <c r="K142" s="32"/>
      <c r="L142" s="65"/>
      <c r="M142" s="11"/>
    </row>
    <row r="143" spans="1:13" x14ac:dyDescent="0.2">
      <c r="D143" s="17"/>
      <c r="E143" s="17"/>
      <c r="F143" s="70"/>
      <c r="G143" s="70"/>
      <c r="H143" s="76"/>
      <c r="K143" s="32"/>
      <c r="L143" s="82"/>
      <c r="M143" s="11"/>
    </row>
    <row r="144" spans="1:13" x14ac:dyDescent="0.2">
      <c r="C144" s="71" t="s">
        <v>105</v>
      </c>
      <c r="D144" s="72"/>
      <c r="E144" s="72"/>
      <c r="F144" s="73"/>
      <c r="G144" s="73"/>
      <c r="H144" s="74" t="s">
        <v>106</v>
      </c>
      <c r="K144" s="32"/>
      <c r="L144" s="82"/>
      <c r="M144" s="11"/>
    </row>
    <row r="145" spans="3:13" x14ac:dyDescent="0.2">
      <c r="D145" s="17"/>
      <c r="E145" s="17"/>
      <c r="F145" s="70"/>
      <c r="G145" s="70"/>
      <c r="H145" s="76"/>
      <c r="K145" s="32"/>
      <c r="L145" s="82"/>
      <c r="M145" s="11"/>
    </row>
    <row r="146" spans="3:13" x14ac:dyDescent="0.2">
      <c r="D146" s="17"/>
      <c r="E146" s="17"/>
      <c r="F146" s="70"/>
      <c r="G146" s="70"/>
      <c r="H146" s="76"/>
      <c r="K146" s="32"/>
      <c r="L146" s="83"/>
      <c r="M146" s="11"/>
    </row>
    <row r="147" spans="3:13" x14ac:dyDescent="0.2">
      <c r="C147" s="71" t="s">
        <v>388</v>
      </c>
      <c r="D147" s="72"/>
      <c r="E147" s="72"/>
      <c r="F147" s="73"/>
      <c r="G147" s="73"/>
      <c r="H147" s="74" t="s">
        <v>336</v>
      </c>
      <c r="K147" s="79"/>
      <c r="L147" s="82"/>
      <c r="M147" s="11"/>
    </row>
    <row r="148" spans="3:13" x14ac:dyDescent="0.2">
      <c r="D148" s="17"/>
      <c r="E148" s="17"/>
      <c r="F148" s="70"/>
      <c r="G148" s="70"/>
      <c r="H148" s="76"/>
      <c r="K148" s="32"/>
      <c r="L148" s="82"/>
      <c r="M148" s="11"/>
    </row>
    <row r="149" spans="3:13" x14ac:dyDescent="0.2">
      <c r="D149" s="17"/>
      <c r="E149" s="17"/>
      <c r="F149" s="70"/>
      <c r="G149" s="70"/>
      <c r="H149" s="76"/>
      <c r="K149" s="32"/>
      <c r="L149" s="82"/>
      <c r="M149" s="11"/>
    </row>
    <row r="150" spans="3:13" x14ac:dyDescent="0.2">
      <c r="C150" s="71" t="s">
        <v>151</v>
      </c>
      <c r="D150" s="72"/>
      <c r="E150" s="72"/>
      <c r="F150" s="73"/>
      <c r="G150" s="73"/>
      <c r="H150" s="74" t="s">
        <v>152</v>
      </c>
      <c r="L150" s="81"/>
    </row>
    <row r="151" spans="3:13" x14ac:dyDescent="0.2">
      <c r="L151" s="81"/>
    </row>
  </sheetData>
  <mergeCells count="12">
    <mergeCell ref="A131:D131"/>
    <mergeCell ref="H131:I131"/>
    <mergeCell ref="A132:D132"/>
    <mergeCell ref="E132:J132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8.1</vt:lpstr>
      <vt:lpstr>Пр. 1 к ф. 8.1</vt:lpstr>
      <vt:lpstr>прил. №2 к ф.8</vt:lpstr>
      <vt:lpstr>Пр. 3 к ф. 8.1</vt:lpstr>
      <vt:lpstr>'Пр. 3 к ф.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2016-01-21T09:03:21Z</cp:lastPrinted>
  <dcterms:created xsi:type="dcterms:W3CDTF">2014-07-13T09:38:46Z</dcterms:created>
  <dcterms:modified xsi:type="dcterms:W3CDTF">2016-02-16T11:52:24Z</dcterms:modified>
</cp:coreProperties>
</file>