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2" sheetId="19" r:id="rId1"/>
    <sheet name="Приложение 1 к форме 8.2" sheetId="20" r:id="rId2"/>
    <sheet name="Приложение 2 к форме 8.2" sheetId="21" r:id="rId3"/>
    <sheet name="Приложение 3 к форме 8.2" sheetId="2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8.2'!$A$14:$I$154</definedName>
    <definedName name="DATE_1">#N/A</definedName>
    <definedName name="deviation1" localSheetId="1">#REF!</definedName>
    <definedName name="deviation1" localSheetId="2">#REF!</definedName>
    <definedName name="deviation1" localSheetId="3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3">'Приложение 3 к форме 8.2'!$A$1:$I$157</definedName>
    <definedName name="_xlnm.Print_Area" localSheetId="0">'Форма 8.2'!$A$1:$Y$63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F76" i="22" l="1"/>
  <c r="F75" i="22"/>
  <c r="F74" i="22"/>
  <c r="F73" i="22"/>
  <c r="F72" i="22"/>
  <c r="F71" i="22"/>
  <c r="I70" i="22"/>
  <c r="F69" i="22"/>
  <c r="F68" i="22"/>
  <c r="F67" i="22"/>
  <c r="F66" i="22"/>
  <c r="F65" i="22"/>
  <c r="F64" i="22"/>
  <c r="F63" i="22"/>
  <c r="F62" i="22"/>
  <c r="F61" i="22"/>
  <c r="F60" i="22"/>
  <c r="F59" i="22"/>
  <c r="I58" i="22"/>
  <c r="F57" i="22"/>
  <c r="F56" i="22"/>
  <c r="F55" i="22"/>
  <c r="I54" i="22"/>
  <c r="F53" i="22"/>
  <c r="F52" i="22"/>
  <c r="F51" i="22"/>
  <c r="F50" i="22"/>
  <c r="F49" i="22"/>
  <c r="F48" i="22"/>
  <c r="F47" i="22"/>
  <c r="F154" i="22" s="1"/>
  <c r="O13" i="19" s="1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54" i="22" s="1"/>
  <c r="Q13" i="19" s="1"/>
  <c r="B6" i="22"/>
  <c r="B5" i="22"/>
  <c r="E12" i="19" l="1"/>
  <c r="B12" i="19"/>
  <c r="A12" i="19"/>
  <c r="B11" i="19"/>
  <c r="L13" i="19" l="1"/>
  <c r="K13" i="19"/>
  <c r="J13" i="19"/>
  <c r="I13" i="19"/>
  <c r="H13" i="19"/>
  <c r="G13" i="19"/>
  <c r="F13" i="19"/>
  <c r="E13" i="19"/>
  <c r="B10" i="19"/>
  <c r="J25" i="19" l="1"/>
  <c r="I25" i="19"/>
  <c r="H25" i="19"/>
  <c r="G25" i="19"/>
  <c r="F25" i="19"/>
  <c r="K25" i="19" l="1"/>
  <c r="D50" i="19"/>
  <c r="L25" i="19"/>
  <c r="D51" i="19"/>
  <c r="M13" i="19"/>
  <c r="J19" i="20" l="1"/>
  <c r="J13" i="20"/>
  <c r="J12" i="20"/>
  <c r="I11" i="20"/>
  <c r="H11" i="20"/>
  <c r="J11" i="20" s="1"/>
  <c r="G11" i="20"/>
  <c r="F11" i="20"/>
  <c r="I10" i="20"/>
  <c r="H10" i="20"/>
  <c r="J10" i="20" s="1"/>
  <c r="G10" i="20"/>
  <c r="F10" i="20"/>
  <c r="I9" i="20"/>
  <c r="H9" i="20"/>
  <c r="J9" i="20" s="1"/>
  <c r="G9" i="20"/>
  <c r="F9" i="20"/>
  <c r="E18" i="19" l="1"/>
  <c r="E25" i="19" l="1"/>
  <c r="B8" i="19" l="1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<sst xmlns="http://schemas.openxmlformats.org/spreadsheetml/2006/main" count="425" uniqueCount="330">
  <si>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</si>
  <si>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</si>
  <si>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</si>
  <si>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</si>
  <si>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</si>
  <si>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</si>
  <si>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</si>
  <si>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</si>
  <si>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</si>
  <si>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</si>
  <si>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</si>
  <si>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</si>
  <si>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</si>
  <si>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</si>
  <si>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</si>
  <si>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</si>
  <si>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</si>
  <si>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</si>
  <si>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</si>
  <si>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</si>
  <si>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</si>
  <si>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</si>
  <si>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</si>
  <si>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</si>
  <si>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</si>
  <si>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</si>
  <si>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</si>
  <si>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</si>
  <si>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</si>
  <si>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</si>
  <si>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</si>
  <si>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</si>
  <si>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</si>
  <si>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</si>
  <si>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</si>
  <si>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</si>
  <si>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</si>
  <si>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</si>
  <si>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</si>
  <si>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</si>
  <si>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</si>
  <si>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</si>
  <si>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</si>
  <si>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</si>
  <si>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</si>
  <si>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</si>
  <si>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</si>
  <si>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</si>
  <si>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</si>
  <si>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</si>
  <si>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</si>
  <si>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</si>
  <si>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</si>
  <si>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</si>
  <si>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</si>
  <si>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</si>
  <si>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</si>
  <si>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</si>
  <si>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</si>
  <si>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</si>
  <si>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</si>
  <si>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</si>
  <si>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</si>
  <si>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</si>
  <si>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</si>
  <si>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</si>
  <si>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</si>
  <si>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</si>
  <si>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</si>
  <si>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</si>
  <si>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</si>
  <si>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</si>
  <si>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</si>
  <si>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</si>
  <si>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</si>
  <si>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</si>
  <si>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</si>
  <si>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</si>
  <si>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</si>
  <si>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</si>
  <si>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</si>
  <si>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</si>
  <si>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</si>
  <si>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</si>
  <si>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</si>
  <si>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</si>
  <si>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</si>
  <si>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</si>
  <si>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</si>
  <si>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</si>
  <si>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</si>
  <si>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</si>
  <si>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</si>
  <si>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</si>
  <si>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</si>
  <si>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</si>
  <si>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</si>
  <si>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</si>
  <si>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</si>
  <si>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</si>
  <si>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</si>
  <si>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</si>
  <si>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</si>
  <si>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</si>
  <si>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</si>
  <si>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</si>
  <si>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</si>
  <si>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</si>
  <si>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</si>
  <si>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</si>
  <si>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</si>
  <si>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</si>
  <si>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 xml:space="preserve"> - Перебазировка техники (Приложение 1)</t>
  </si>
  <si>
    <t xml:space="preserve"> - Доставка материалов на объект (Приложение 2)</t>
  </si>
  <si>
    <t>Приложение 1 к форме 8.2</t>
  </si>
  <si>
    <t>Приложение 2 к форме 8.2</t>
  </si>
  <si>
    <t>Форма 8.2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</si>
  <si>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</si>
  <si>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</si>
  <si>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</si>
  <si>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</si>
  <si>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</si>
  <si>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</si>
  <si>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</si>
  <si>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Заказчика</t>
  </si>
  <si>
    <t>Подрядчика</t>
  </si>
  <si>
    <t>Цена за ед., руб.</t>
  </si>
  <si>
    <t>Цена за ед., руб.*</t>
  </si>
  <si>
    <t>Кислород технический: газообразный</t>
  </si>
  <si>
    <t>м3</t>
  </si>
  <si>
    <t>Краски масляные земляные марки: МА-0115 мумия, сурик железный</t>
  </si>
  <si>
    <t>т</t>
  </si>
  <si>
    <t>Краска для наружных работ: черная, марок МА-015, ПФ-014</t>
  </si>
  <si>
    <t>Поковки из квадратных заготовок, масса: 1,8 кг</t>
  </si>
  <si>
    <t>Роли свинцовые марки С1 толщиной: 1,0 мм</t>
  </si>
  <si>
    <t>Смазка солидол жировой марки «Ж»</t>
  </si>
  <si>
    <t>Уайт-спирит</t>
  </si>
  <si>
    <t>Шурупы с полукруглой головкой: 4x40 мм</t>
  </si>
  <si>
    <t>Электроды диаметром: 4 мм Э50</t>
  </si>
  <si>
    <t>Электроды диаметром: 5 мм Э42</t>
  </si>
  <si>
    <t>Электроды диаметром: 5 мм Э42А</t>
  </si>
  <si>
    <t>Ацетилен газообразный технический</t>
  </si>
  <si>
    <t>14</t>
  </si>
  <si>
    <t>Бензин растворитель</t>
  </si>
  <si>
    <t>15</t>
  </si>
  <si>
    <t>Ветошь</t>
  </si>
  <si>
    <t>кг</t>
  </si>
  <si>
    <t>16</t>
  </si>
  <si>
    <t>Краска БТ-177 серебристая</t>
  </si>
  <si>
    <t>17</t>
  </si>
  <si>
    <t>Пропан-бутан, смесь техническая</t>
  </si>
  <si>
    <t>18</t>
  </si>
  <si>
    <t>Смазка ЗЭС</t>
  </si>
  <si>
    <t>19</t>
  </si>
  <si>
    <t>Растворитель марки: Р-5</t>
  </si>
  <si>
    <t>20</t>
  </si>
  <si>
    <t>Лента К226</t>
  </si>
  <si>
    <t>100 м</t>
  </si>
  <si>
    <t>21</t>
  </si>
  <si>
    <t>Лесоматериалы круглые хвойных пород для строительства диаметром 14-24 см, длиной 3-6,5 м</t>
  </si>
  <si>
    <t>22</t>
  </si>
  <si>
    <t>Бирки маркировочные</t>
  </si>
  <si>
    <t>100 шт.</t>
  </si>
  <si>
    <t>23</t>
  </si>
  <si>
    <t>Грунтовка: ГФ-021 красно-коричневая</t>
  </si>
  <si>
    <t>24</t>
  </si>
  <si>
    <t>Ксилол нефтяной марки А</t>
  </si>
  <si>
    <t>25</t>
  </si>
  <si>
    <t>Лак БТ-577</t>
  </si>
  <si>
    <t>26</t>
  </si>
  <si>
    <t>Эмаль ПФ-115 серая</t>
  </si>
  <si>
    <t>28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</si>
  <si>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</si>
  <si>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29</t>
  </si>
  <si>
    <t>Горячекатаная арматурная сталь периодического профиля класса: А-III, диаметром 20-22 мм</t>
  </si>
  <si>
    <t>30</t>
  </si>
  <si>
    <t>Проволока из алюминия диаметром 3 мм</t>
  </si>
  <si>
    <t>31</t>
  </si>
  <si>
    <t>Припои оловянно-свинцовые бессурьмянистые марки: ПОС30</t>
  </si>
  <si>
    <t>32</t>
  </si>
  <si>
    <t>Кнопки монтажные</t>
  </si>
  <si>
    <t>1000 шт.</t>
  </si>
  <si>
    <t>33</t>
  </si>
  <si>
    <t>Скобы</t>
  </si>
  <si>
    <t>10 шт.</t>
  </si>
  <si>
    <t>34</t>
  </si>
  <si>
    <t>Соединитель алюминиевых и сталеалюминиевых проводов (СОАС) 062-3</t>
  </si>
  <si>
    <t>шт.</t>
  </si>
  <si>
    <t>35</t>
  </si>
  <si>
    <t>Колпачки: полиэтиленовые</t>
  </si>
  <si>
    <t>38</t>
  </si>
  <si>
    <t xml:space="preserve">   - Изоляторы  подвесные ПС-70Е</t>
  </si>
  <si>
    <t>39</t>
  </si>
  <si>
    <t xml:space="preserve">   - Изоляторы штыревые ШС-10Г </t>
  </si>
  <si>
    <t>40</t>
  </si>
  <si>
    <t xml:space="preserve">   - Звенья промежуточные ПРТ- 7-1 </t>
  </si>
  <si>
    <t>41</t>
  </si>
  <si>
    <t xml:space="preserve">   - Зажим петлевой  ПА-3-2</t>
  </si>
  <si>
    <t>42</t>
  </si>
  <si>
    <t xml:space="preserve">   - Скоба СК-7-1а </t>
  </si>
  <si>
    <t>43</t>
  </si>
  <si>
    <t xml:space="preserve">   - Серьга СР-7-16 </t>
  </si>
  <si>
    <t>44</t>
  </si>
  <si>
    <t xml:space="preserve">   - Муфтовая мачта КМЧ-6</t>
  </si>
  <si>
    <t>45</t>
  </si>
  <si>
    <t>Сталь круглая д-16 мм</t>
  </si>
  <si>
    <t>46</t>
  </si>
  <si>
    <t>Сталь круглая д-18 мм</t>
  </si>
  <si>
    <t>47</t>
  </si>
  <si>
    <t>Сталь круглая д-22-24 мм</t>
  </si>
  <si>
    <t>48</t>
  </si>
  <si>
    <t>Болты с гайками и шайбами</t>
  </si>
  <si>
    <t>49</t>
  </si>
  <si>
    <t>Сталь листовая 8 мм</t>
  </si>
  <si>
    <t>50</t>
  </si>
  <si>
    <t>Швеллеры: № 12</t>
  </si>
  <si>
    <t>51</t>
  </si>
  <si>
    <t>Сталь листовая 6 мм</t>
  </si>
  <si>
    <t>52</t>
  </si>
  <si>
    <t>Сталь листовая 10 мм</t>
  </si>
  <si>
    <t>54</t>
  </si>
  <si>
    <t xml:space="preserve">   - Трубы стальные электросварные д-159*6 мм (4,295)</t>
  </si>
  <si>
    <t>м</t>
  </si>
  <si>
    <t>55</t>
  </si>
  <si>
    <t xml:space="preserve">   - Трубы стальные электросварные д-159*6 мм (0,435)</t>
  </si>
  <si>
    <t>56</t>
  </si>
  <si>
    <t xml:space="preserve">   - Трубы стальные электросварные д-159*6 мм (0,546)</t>
  </si>
  <si>
    <t>57</t>
  </si>
  <si>
    <t xml:space="preserve">   - Трубы стальные электросварные д-159*6 мм (10,46)</t>
  </si>
  <si>
    <t>58</t>
  </si>
  <si>
    <t xml:space="preserve">   - Трубы стальные электросварные д-159*6 мм (0,614)</t>
  </si>
  <si>
    <t>59</t>
  </si>
  <si>
    <t>Трубы стальные электросварные д-219*6 мм  (1,305)</t>
  </si>
  <si>
    <t>60</t>
  </si>
  <si>
    <t>Трубы стальные электросварные д-219*8 мм</t>
  </si>
  <si>
    <t>61</t>
  </si>
  <si>
    <t>Эмаль кремнийорганическая: КО-174</t>
  </si>
  <si>
    <t>62</t>
  </si>
  <si>
    <t>ВБбШв  3*240 мм2</t>
  </si>
  <si>
    <t>1000 м</t>
  </si>
  <si>
    <t>63</t>
  </si>
  <si>
    <t>Провода неизолированные для воздушных линий электропередачи алюминиевые марки: А, сечением 120 мм2</t>
  </si>
  <si>
    <t>64</t>
  </si>
  <si>
    <t>Ушки У1-7-16</t>
  </si>
  <si>
    <t>65</t>
  </si>
  <si>
    <t>Зажимы соединительные  СОАС-120-3</t>
  </si>
  <si>
    <t>66</t>
  </si>
  <si>
    <t>Зажимы натяжные болтовые НБН-2-6</t>
  </si>
  <si>
    <t>67</t>
  </si>
  <si>
    <t>Зажим петлевой  ПА-3-1В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</si>
  <si>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</si>
  <si>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</si>
  <si>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</si>
  <si>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</si>
  <si>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</si>
  <si>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</si>
  <si>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</si>
  <si>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</si>
  <si>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</si>
  <si>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</si>
  <si>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</si>
  <si>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</si>
  <si>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</si>
  <si>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</si>
  <si>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</si>
  <si>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</si>
  <si>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</si>
  <si>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</si>
  <si>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</si>
  <si>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</si>
  <si>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</si>
  <si>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</si>
  <si>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</si>
  <si>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</si>
  <si>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</si>
  <si>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</si>
  <si>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</si>
  <si>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</si>
  <si>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</si>
  <si>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</si>
  <si>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</si>
  <si>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</si>
  <si>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</si>
  <si>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</si>
  <si>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</si>
  <si>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</si>
  <si>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</si>
  <si>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</si>
  <si>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</si>
  <si>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</si>
  <si>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</si>
  <si>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</si>
  <si>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</si>
  <si>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</si>
  <si>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</si>
  <si>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</si>
  <si>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</si>
  <si>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</si>
  <si>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</si>
  <si>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</si>
  <si>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</si>
  <si>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</si>
  <si>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</si>
  <si>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</si>
  <si>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</si>
  <si>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</si>
  <si>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</si>
  <si>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</si>
  <si>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</si>
  <si>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</si>
  <si>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</si>
  <si>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</si>
  <si>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</si>
  <si>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</si>
  <si>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</si>
  <si>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</si>
  <si>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</si>
  <si>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</si>
  <si>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</si>
  <si>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</si>
  <si>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</si>
  <si>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</si>
  <si>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Всего:</t>
  </si>
  <si>
    <t xml:space="preserve">* - Цена определена с учетом транспортных и заготовительно-складских расходов до базиса первичной поставки.  </t>
  </si>
  <si>
    <t>км.</t>
  </si>
  <si>
    <t>Приложение 3 к Форме 8.2</t>
  </si>
  <si>
    <t>27</t>
  </si>
  <si>
    <t>36</t>
  </si>
  <si>
    <t>37</t>
  </si>
  <si>
    <t>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</si>
</sst>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"/>
    <numFmt numFmtId="194" formatCode="0.000%"/>
  </numFmts>
  <fonts count="8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100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</cellStyleXfs>
  <cellXfs count="596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0" fontId="33" fillId="0" borderId="0" xfId="352" applyFont="1"/>
    <xf numFmtId="0" fontId="65" fillId="0" borderId="0" xfId="352" applyFont="1" applyFill="1" applyAlignment="1">
      <alignment horizontal="center" vertical="top"/>
    </xf>
    <xf numFmtId="4" fontId="65" fillId="16" borderId="4" xfId="352" applyNumberFormat="1" applyFont="1" applyFill="1" applyBorder="1" applyAlignment="1">
      <alignment horizontal="center" vertical="top" wrapText="1"/>
    </xf>
    <xf numFmtId="4" fontId="65" fillId="16" borderId="56" xfId="352" applyNumberFormat="1" applyFont="1" applyFill="1" applyBorder="1" applyAlignment="1">
      <alignment horizontal="center" vertical="top" wrapText="1"/>
    </xf>
    <xf numFmtId="4" fontId="65" fillId="16" borderId="48" xfId="352" applyNumberFormat="1" applyFont="1" applyFill="1" applyBorder="1" applyAlignment="1">
      <alignment horizontal="center" vertical="top" wrapText="1"/>
    </xf>
    <xf numFmtId="0" fontId="33" fillId="0" borderId="0" xfId="352" applyFont="1" applyBorder="1"/>
    <xf numFmtId="1" fontId="53" fillId="0" borderId="0" xfId="352" applyNumberFormat="1" applyFont="1" applyFill="1" applyBorder="1" applyAlignment="1">
      <alignment horizontal="center"/>
    </xf>
    <xf numFmtId="1" fontId="66" fillId="0" borderId="0" xfId="352" applyNumberFormat="1" applyFont="1" applyFill="1" applyBorder="1" applyAlignment="1">
      <alignment horizontal="center"/>
    </xf>
    <xf numFmtId="0" fontId="66" fillId="0" borderId="0" xfId="352" applyFont="1" applyFill="1" applyBorder="1"/>
    <xf numFmtId="0" fontId="66" fillId="0" borderId="0" xfId="352" applyFont="1"/>
    <xf numFmtId="0" fontId="66" fillId="0" borderId="0" xfId="352" applyFont="1" applyBorder="1"/>
    <xf numFmtId="1" fontId="65" fillId="0" borderId="0" xfId="352" applyNumberFormat="1" applyFont="1" applyFill="1" applyBorder="1" applyAlignment="1">
      <alignment horizontal="center"/>
    </xf>
    <xf numFmtId="0" fontId="33" fillId="0" borderId="0" xfId="352" applyFont="1" applyFill="1" applyBorder="1"/>
    <xf numFmtId="1" fontId="65" fillId="0" borderId="0" xfId="352" applyNumberFormat="1" applyFont="1" applyBorder="1" applyAlignment="1">
      <alignment horizontal="center"/>
    </xf>
    <xf numFmtId="0" fontId="33" fillId="0" borderId="0" xfId="352" applyFont="1" applyBorder="1" applyAlignment="1">
      <alignment horizontal="center"/>
    </xf>
    <xf numFmtId="4" fontId="65" fillId="16" borderId="21" xfId="352" applyNumberFormat="1" applyFont="1" applyFill="1" applyBorder="1" applyAlignment="1">
      <alignment vertical="top" wrapText="1"/>
    </xf>
    <xf numFmtId="4" fontId="65" fillId="16" borderId="54" xfId="352" applyNumberFormat="1" applyFont="1" applyFill="1" applyBorder="1" applyAlignment="1">
      <alignment vertical="top" wrapText="1"/>
    </xf>
    <xf numFmtId="4" fontId="65" fillId="16" borderId="50" xfId="352" applyNumberFormat="1" applyFont="1" applyFill="1" applyBorder="1" applyAlignment="1">
      <alignment vertical="top" wrapText="1"/>
    </xf>
    <xf numFmtId="1" fontId="55" fillId="0" borderId="41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27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58" xfId="352" applyFont="1" applyFill="1" applyBorder="1" applyAlignment="1">
      <alignment horizontal="center" vertical="top"/>
    </xf>
    <xf numFmtId="4" fontId="55" fillId="28" borderId="26" xfId="352" applyNumberFormat="1" applyFont="1" applyFill="1" applyBorder="1" applyAlignment="1">
      <alignment horizontal="right" vertical="top" wrapText="1"/>
    </xf>
    <xf numFmtId="3" fontId="55" fillId="28" borderId="72" xfId="352" applyNumberFormat="1" applyFont="1" applyFill="1" applyBorder="1" applyAlignment="1">
      <alignment horizontal="center" vertical="center" wrapText="1"/>
    </xf>
    <xf numFmtId="0" fontId="33" fillId="30" borderId="0" xfId="352" applyFont="1" applyFill="1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31" borderId="26" xfId="350" applyFont="1" applyFill="1" applyBorder="1" applyAlignment="1">
      <alignment horizontal="left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53" xfId="350" applyNumberFormat="1" applyFont="1" applyBorder="1" applyAlignment="1">
      <alignment horizontal="center" vertical="center" wrapText="1"/>
    </xf>
    <xf numFmtId="4" fontId="33" fillId="0" borderId="26" xfId="350" applyFont="1" applyBorder="1" applyAlignment="1">
      <alignment horizontal="left" vertical="center" wrapText="1"/>
    </xf>
    <xf numFmtId="4" fontId="33" fillId="0" borderId="56" xfId="350" applyFont="1" applyBorder="1" applyAlignment="1">
      <alignment horizontal="left" vertical="center" wrapText="1"/>
    </xf>
    <xf numFmtId="3" fontId="33" fillId="0" borderId="56" xfId="350" applyNumberFormat="1" applyFont="1" applyBorder="1" applyAlignment="1">
      <alignment horizontal="center" vertical="center" wrapText="1"/>
    </xf>
    <xf numFmtId="3" fontId="33" fillId="0" borderId="19" xfId="350" applyNumberFormat="1" applyFont="1" applyBorder="1" applyAlignment="1">
      <alignment horizontal="center" vertical="center" wrapText="1"/>
    </xf>
    <xf numFmtId="4" fontId="33" fillId="0" borderId="56" xfId="350" applyNumberFormat="1" applyFont="1" applyBorder="1" applyAlignment="1">
      <alignment horizontal="center" vertical="center" wrapText="1"/>
    </xf>
    <xf numFmtId="4" fontId="33" fillId="0" borderId="55" xfId="350" applyNumberFormat="1" applyFont="1" applyBorder="1" applyAlignment="1">
      <alignment horizontal="center" vertical="center" wrapText="1"/>
    </xf>
    <xf numFmtId="4" fontId="33" fillId="25" borderId="41" xfId="350" applyFont="1" applyFill="1" applyBorder="1" applyAlignment="1">
      <alignment vertical="center" wrapText="1"/>
    </xf>
    <xf numFmtId="4" fontId="33" fillId="31" borderId="44" xfId="350" applyFont="1" applyFill="1" applyBorder="1" applyAlignment="1">
      <alignment horizontal="left" vertical="center" wrapText="1"/>
    </xf>
    <xf numFmtId="3" fontId="33" fillId="0" borderId="44" xfId="350" applyNumberFormat="1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33" fillId="0" borderId="46" xfId="350" applyNumberFormat="1" applyFont="1" applyBorder="1" applyAlignment="1">
      <alignment horizontal="center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31" borderId="56" xfId="350" applyFont="1" applyFill="1" applyBorder="1" applyAlignment="1">
      <alignment horizontal="left" vertical="center" wrapText="1"/>
    </xf>
    <xf numFmtId="4" fontId="33" fillId="25" borderId="45" xfId="350" applyFont="1" applyFill="1" applyBorder="1" applyAlignment="1">
      <alignment vertical="center" wrapText="1"/>
    </xf>
    <xf numFmtId="4" fontId="33" fillId="25" borderId="44" xfId="350" applyFont="1" applyFill="1" applyBorder="1" applyAlignment="1">
      <alignment horizontal="left" vertical="center" wrapText="1"/>
    </xf>
    <xf numFmtId="4" fontId="33" fillId="25" borderId="21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0" borderId="21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50" xfId="350" applyFont="1" applyFill="1" applyBorder="1" applyAlignment="1">
      <alignment horizontal="left" vertical="center" wrapText="1"/>
    </xf>
    <xf numFmtId="4" fontId="56" fillId="25" borderId="48" xfId="350" applyFont="1" applyFill="1" applyBorder="1" applyAlignment="1">
      <alignment horizontal="left" vertical="center" wrapText="1"/>
    </xf>
    <xf numFmtId="3" fontId="33" fillId="0" borderId="48" xfId="350" applyNumberFormat="1" applyFont="1" applyBorder="1" applyAlignment="1">
      <alignment horizontal="center" vertical="center" wrapText="1"/>
    </xf>
    <xf numFmtId="4" fontId="33" fillId="0" borderId="48" xfId="350" applyNumberFormat="1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51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99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102" xfId="327" applyNumberFormat="1" applyFont="1" applyFill="1" applyBorder="1" applyAlignment="1">
      <alignment horizontal="center" vertical="center" wrapText="1"/>
    </xf>
    <xf numFmtId="49" fontId="56" fillId="0" borderId="103" xfId="327" applyNumberFormat="1" applyFont="1" applyFill="1" applyBorder="1" applyAlignment="1">
      <alignment horizontal="center" vertical="center" wrapText="1"/>
    </xf>
    <xf numFmtId="49" fontId="56" fillId="0" borderId="104" xfId="327" applyNumberFormat="1" applyFont="1" applyFill="1" applyBorder="1" applyAlignment="1">
      <alignment horizontal="center" vertical="center" wrapText="1"/>
    </xf>
    <xf numFmtId="0" fontId="55" fillId="32" borderId="105" xfId="327" applyFont="1" applyFill="1" applyBorder="1" applyAlignment="1">
      <alignment vertical="top"/>
    </xf>
    <xf numFmtId="49" fontId="56" fillId="0" borderId="91" xfId="327" applyNumberFormat="1" applyFont="1" applyFill="1" applyBorder="1" applyAlignment="1">
      <alignment horizontal="center" vertical="top" wrapText="1"/>
    </xf>
    <xf numFmtId="49" fontId="56" fillId="0" borderId="80" xfId="327" applyNumberFormat="1" applyFont="1" applyFill="1" applyBorder="1" applyAlignment="1">
      <alignment horizontal="left" vertical="top" wrapText="1"/>
    </xf>
    <xf numFmtId="166" fontId="77" fillId="0" borderId="80" xfId="327" applyNumberFormat="1" applyFont="1" applyFill="1" applyBorder="1" applyAlignment="1">
      <alignment horizontal="center" vertical="top"/>
    </xf>
    <xf numFmtId="0" fontId="56" fillId="0" borderId="80" xfId="327" applyNumberFormat="1" applyFont="1" applyFill="1" applyBorder="1" applyAlignment="1">
      <alignment horizontal="center" vertical="top"/>
    </xf>
    <xf numFmtId="0" fontId="56" fillId="0" borderId="80" xfId="327" applyFont="1" applyFill="1" applyBorder="1" applyAlignment="1">
      <alignment horizontal="center" vertical="top"/>
    </xf>
    <xf numFmtId="164" fontId="77" fillId="0" borderId="80" xfId="327" applyNumberFormat="1" applyFont="1" applyFill="1" applyBorder="1" applyAlignment="1">
      <alignment horizontal="center" vertical="top"/>
    </xf>
    <xf numFmtId="3" fontId="56" fillId="0" borderId="80" xfId="327" applyNumberFormat="1" applyFont="1" applyFill="1" applyBorder="1" applyAlignment="1">
      <alignment horizontal="center" vertical="top"/>
    </xf>
    <xf numFmtId="3" fontId="77" fillId="0" borderId="80" xfId="327" applyNumberFormat="1" applyFont="1" applyFill="1" applyBorder="1" applyAlignment="1">
      <alignment horizontal="center" vertical="top"/>
    </xf>
    <xf numFmtId="3" fontId="77" fillId="0" borderId="81" xfId="327" applyNumberFormat="1" applyFont="1" applyFill="1" applyBorder="1" applyAlignment="1">
      <alignment horizontal="center" vertical="top" wrapText="1"/>
    </xf>
    <xf numFmtId="0" fontId="55" fillId="32" borderId="0" xfId="327" applyFont="1" applyFill="1" applyBorder="1" applyAlignment="1">
      <alignment vertical="top"/>
    </xf>
    <xf numFmtId="49" fontId="57" fillId="0" borderId="92" xfId="327" applyNumberFormat="1" applyFont="1" applyFill="1" applyBorder="1" applyAlignment="1">
      <alignment horizontal="center" vertical="top" wrapText="1"/>
    </xf>
    <xf numFmtId="0" fontId="57" fillId="0" borderId="82" xfId="327" applyNumberFormat="1" applyFont="1" applyFill="1" applyBorder="1" applyAlignment="1">
      <alignment horizontal="right" vertical="top" wrapText="1"/>
    </xf>
    <xf numFmtId="166" fontId="57" fillId="0" borderId="82" xfId="327" applyNumberFormat="1" applyFont="1" applyFill="1" applyBorder="1" applyAlignment="1">
      <alignment horizontal="center" vertical="top"/>
    </xf>
    <xf numFmtId="0" fontId="57" fillId="0" borderId="82" xfId="327" applyNumberFormat="1" applyFont="1" applyFill="1" applyBorder="1" applyAlignment="1">
      <alignment horizontal="center" vertical="top"/>
    </xf>
    <xf numFmtId="3" fontId="57" fillId="0" borderId="82" xfId="327" applyNumberFormat="1" applyFont="1" applyFill="1" applyBorder="1" applyAlignment="1">
      <alignment horizontal="center" vertical="top"/>
    </xf>
    <xf numFmtId="0" fontId="57" fillId="0" borderId="82" xfId="327" applyFont="1" applyFill="1" applyBorder="1" applyAlignment="1">
      <alignment horizontal="center" vertical="top"/>
    </xf>
    <xf numFmtId="164" fontId="57" fillId="0" borderId="82" xfId="327" applyNumberFormat="1" applyFont="1" applyFill="1" applyBorder="1" applyAlignment="1">
      <alignment horizontal="center" vertical="top"/>
    </xf>
    <xf numFmtId="3" fontId="57" fillId="0" borderId="83" xfId="327" applyNumberFormat="1" applyFont="1" applyFill="1" applyBorder="1" applyAlignment="1">
      <alignment horizontal="center" vertical="top" wrapText="1"/>
    </xf>
    <xf numFmtId="0" fontId="55" fillId="0" borderId="10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91" xfId="327" applyNumberFormat="1" applyFont="1" applyFill="1" applyBorder="1" applyAlignment="1">
      <alignment horizontal="center" vertical="top" wrapText="1"/>
    </xf>
    <xf numFmtId="0" fontId="57" fillId="0" borderId="80" xfId="327" applyNumberFormat="1" applyFont="1" applyFill="1" applyBorder="1" applyAlignment="1">
      <alignment horizontal="right" vertical="top" wrapText="1"/>
    </xf>
    <xf numFmtId="166" fontId="57" fillId="0" borderId="80" xfId="327" applyNumberFormat="1" applyFont="1" applyFill="1" applyBorder="1" applyAlignment="1">
      <alignment horizontal="center" vertical="top"/>
    </xf>
    <xf numFmtId="0" fontId="57" fillId="0" borderId="80" xfId="327" applyNumberFormat="1" applyFont="1" applyFill="1" applyBorder="1" applyAlignment="1">
      <alignment horizontal="center" vertical="top"/>
    </xf>
    <xf numFmtId="3" fontId="57" fillId="0" borderId="80" xfId="327" applyNumberFormat="1" applyFont="1" applyFill="1" applyBorder="1" applyAlignment="1">
      <alignment horizontal="center" vertical="top"/>
    </xf>
    <xf numFmtId="0" fontId="57" fillId="0" borderId="80" xfId="327" applyFont="1" applyFill="1" applyBorder="1" applyAlignment="1">
      <alignment horizontal="center" vertical="top"/>
    </xf>
    <xf numFmtId="164" fontId="57" fillId="0" borderId="80" xfId="327" applyNumberFormat="1" applyFont="1" applyFill="1" applyBorder="1" applyAlignment="1">
      <alignment horizontal="center" vertical="top"/>
    </xf>
    <xf numFmtId="3" fontId="57" fillId="0" borderId="81" xfId="327" applyNumberFormat="1" applyFont="1" applyFill="1" applyBorder="1" applyAlignment="1">
      <alignment horizontal="center" vertical="top" wrapText="1"/>
    </xf>
    <xf numFmtId="0" fontId="33" fillId="33" borderId="0" xfId="327" applyFont="1" applyFill="1"/>
    <xf numFmtId="49" fontId="57" fillId="0" borderId="20" xfId="327" applyNumberFormat="1" applyFont="1" applyFill="1" applyBorder="1" applyAlignment="1">
      <alignment horizontal="center" vertical="top" wrapText="1"/>
    </xf>
    <xf numFmtId="0" fontId="57" fillId="0" borderId="19" xfId="327" applyNumberFormat="1" applyFont="1" applyFill="1" applyBorder="1" applyAlignment="1">
      <alignment horizontal="right" vertical="top" wrapText="1"/>
    </xf>
    <xf numFmtId="166" fontId="57" fillId="0" borderId="19" xfId="327" applyNumberFormat="1" applyFont="1" applyFill="1" applyBorder="1" applyAlignment="1">
      <alignment horizontal="center" vertical="top"/>
    </xf>
    <xf numFmtId="0" fontId="57" fillId="0" borderId="19" xfId="327" applyNumberFormat="1" applyFont="1" applyFill="1" applyBorder="1" applyAlignment="1">
      <alignment horizontal="center" vertical="top"/>
    </xf>
    <xf numFmtId="3" fontId="57" fillId="0" borderId="19" xfId="327" applyNumberFormat="1" applyFont="1" applyFill="1" applyBorder="1" applyAlignment="1">
      <alignment horizontal="center" vertical="top"/>
    </xf>
    <xf numFmtId="0" fontId="53" fillId="0" borderId="106" xfId="327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left" vertical="top"/>
    </xf>
    <xf numFmtId="166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NumberFormat="1" applyFont="1" applyFill="1" applyBorder="1" applyAlignment="1">
      <alignment horizontal="center" vertical="top" wrapText="1"/>
    </xf>
    <xf numFmtId="3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center" vertical="top" wrapText="1"/>
    </xf>
    <xf numFmtId="3" fontId="54" fillId="0" borderId="10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" fontId="55" fillId="0" borderId="24" xfId="371" quotePrefix="1" applyNumberFormat="1" applyFont="1" applyFill="1" applyBorder="1" applyAlignment="1" applyProtection="1">
      <alignment horizontal="center" vertical="center"/>
      <protection locked="0"/>
    </xf>
    <xf numFmtId="4" fontId="65" fillId="16" borderId="74" xfId="352" applyNumberFormat="1" applyFont="1" applyFill="1" applyBorder="1" applyAlignment="1">
      <alignment vertical="top" wrapText="1"/>
    </xf>
    <xf numFmtId="4" fontId="65" fillId="16" borderId="79" xfId="352" applyNumberFormat="1" applyFont="1" applyFill="1" applyBorder="1" applyAlignment="1">
      <alignment vertical="top" wrapText="1"/>
    </xf>
    <xf numFmtId="4" fontId="65" fillId="16" borderId="75" xfId="352" applyNumberFormat="1" applyFont="1" applyFill="1" applyBorder="1" applyAlignment="1">
      <alignment vertical="top" wrapText="1"/>
    </xf>
    <xf numFmtId="187" fontId="55" fillId="0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55" xfId="418" applyNumberFormat="1" applyFont="1" applyFill="1" applyBorder="1" applyAlignment="1" applyProtection="1">
      <alignment horizontal="center" vertical="center" wrapText="1"/>
      <protection locked="0"/>
    </xf>
    <xf numFmtId="1" fontId="55" fillId="0" borderId="42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Fill="1" applyBorder="1" applyAlignment="1">
      <alignment horizontal="center" vertical="top"/>
    </xf>
    <xf numFmtId="0" fontId="55" fillId="0" borderId="25" xfId="352" applyFont="1" applyFill="1" applyBorder="1" applyAlignment="1">
      <alignment vertical="top"/>
    </xf>
    <xf numFmtId="4" fontId="58" fillId="28" borderId="52" xfId="352" applyNumberFormat="1" applyFont="1" applyFill="1" applyBorder="1" applyAlignment="1">
      <alignment horizontal="right" vertical="top" wrapText="1"/>
    </xf>
    <xf numFmtId="4" fontId="58" fillId="28" borderId="53" xfId="352" applyNumberFormat="1" applyFont="1" applyFill="1" applyBorder="1" applyAlignment="1">
      <alignment horizontal="right" vertical="top" wrapText="1"/>
    </xf>
    <xf numFmtId="4" fontId="65" fillId="16" borderId="35" xfId="352" applyNumberFormat="1" applyFont="1" applyFill="1" applyBorder="1" applyAlignment="1">
      <alignment horizontal="center" vertical="top" wrapText="1"/>
    </xf>
    <xf numFmtId="4" fontId="65" fillId="16" borderId="55" xfId="352" applyNumberFormat="1" applyFont="1" applyFill="1" applyBorder="1" applyAlignment="1">
      <alignment horizontal="center" vertical="top" wrapText="1"/>
    </xf>
    <xf numFmtId="4" fontId="65" fillId="16" borderId="51" xfId="352" applyNumberFormat="1" applyFont="1" applyFill="1" applyBorder="1" applyAlignment="1">
      <alignment horizontal="center" vertical="top" wrapText="1"/>
    </xf>
    <xf numFmtId="187" fontId="55" fillId="0" borderId="41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4" fontId="58" fillId="16" borderId="74" xfId="352" applyNumberFormat="1" applyFont="1" applyFill="1" applyBorder="1" applyAlignment="1">
      <alignment vertical="top" wrapText="1"/>
    </xf>
    <xf numFmtId="0" fontId="58" fillId="0" borderId="0" xfId="352" applyFont="1" applyFill="1" applyAlignment="1">
      <alignment horizontal="right" vertical="top"/>
    </xf>
    <xf numFmtId="0" fontId="55" fillId="0" borderId="0" xfId="352" applyFont="1"/>
    <xf numFmtId="0" fontId="58" fillId="0" borderId="0" xfId="352" applyFont="1" applyFill="1" applyAlignment="1">
      <alignment horizontal="center" vertical="top"/>
    </xf>
    <xf numFmtId="3" fontId="58" fillId="0" borderId="0" xfId="352" applyNumberFormat="1" applyFont="1" applyFill="1" applyAlignment="1">
      <alignment horizontal="center" vertical="top"/>
    </xf>
    <xf numFmtId="0" fontId="55" fillId="0" borderId="24" xfId="352" applyFont="1" applyFill="1" applyBorder="1" applyAlignment="1">
      <alignment horizontal="center" vertical="center"/>
    </xf>
    <xf numFmtId="1" fontId="55" fillId="0" borderId="39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7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8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0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2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6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43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Border="1"/>
    <xf numFmtId="0" fontId="58" fillId="0" borderId="58" xfId="352" applyNumberFormat="1" applyFont="1" applyFill="1" applyBorder="1" applyAlignment="1">
      <alignment horizontal="center" vertical="center" wrapText="1"/>
    </xf>
    <xf numFmtId="0" fontId="55" fillId="0" borderId="57" xfId="352" applyFont="1" applyFill="1" applyBorder="1" applyAlignment="1">
      <alignment horizontal="center" vertical="top"/>
    </xf>
    <xf numFmtId="2" fontId="58" fillId="0" borderId="58" xfId="352" applyNumberFormat="1" applyFont="1" applyFill="1" applyBorder="1" applyAlignment="1">
      <alignment horizontal="center" vertical="top" wrapText="1"/>
    </xf>
    <xf numFmtId="0" fontId="55" fillId="0" borderId="25" xfId="352" applyFont="1" applyFill="1" applyBorder="1" applyAlignment="1">
      <alignment horizontal="center" vertical="top"/>
    </xf>
    <xf numFmtId="3" fontId="58" fillId="0" borderId="69" xfId="352" applyNumberFormat="1" applyFont="1" applyFill="1" applyBorder="1" applyAlignment="1">
      <alignment horizontal="center" vertical="center" wrapText="1"/>
    </xf>
    <xf numFmtId="4" fontId="58" fillId="28" borderId="99" xfId="352" applyNumberFormat="1" applyFont="1" applyFill="1" applyBorder="1" applyAlignment="1">
      <alignment horizontal="right" vertical="top" wrapText="1"/>
    </xf>
    <xf numFmtId="3" fontId="58" fillId="28" borderId="78" xfId="352" applyNumberFormat="1" applyFont="1" applyFill="1" applyBorder="1" applyAlignment="1">
      <alignment horizontal="right" vertical="top" wrapText="1"/>
    </xf>
    <xf numFmtId="3" fontId="58" fillId="28" borderId="26" xfId="352" applyNumberFormat="1" applyFont="1" applyFill="1" applyBorder="1" applyAlignment="1">
      <alignment horizontal="right" vertical="top" wrapText="1"/>
    </xf>
    <xf numFmtId="3" fontId="58" fillId="28" borderId="60" xfId="352" applyNumberFormat="1" applyFont="1" applyFill="1" applyBorder="1" applyAlignment="1">
      <alignment horizontal="right" vertical="top" wrapText="1"/>
    </xf>
    <xf numFmtId="3" fontId="58" fillId="28" borderId="69" xfId="352" applyNumberFormat="1" applyFont="1" applyFill="1" applyBorder="1" applyAlignment="1">
      <alignment horizontal="center" vertical="top" wrapText="1"/>
    </xf>
    <xf numFmtId="3" fontId="58" fillId="0" borderId="72" xfId="352" applyNumberFormat="1" applyFont="1" applyFill="1" applyBorder="1" applyAlignment="1">
      <alignment horizontal="center" vertical="center" wrapText="1"/>
    </xf>
    <xf numFmtId="3" fontId="58" fillId="0" borderId="67" xfId="352" applyNumberFormat="1" applyFont="1" applyFill="1" applyBorder="1" applyAlignment="1">
      <alignment horizontal="center" vertical="center" wrapText="1"/>
    </xf>
    <xf numFmtId="3" fontId="58" fillId="30" borderId="8" xfId="352" applyNumberFormat="1" applyFont="1" applyFill="1" applyBorder="1" applyAlignment="1">
      <alignment horizontal="center" vertical="center" wrapText="1"/>
    </xf>
    <xf numFmtId="3" fontId="58" fillId="30" borderId="40" xfId="352" applyNumberFormat="1" applyFont="1" applyFill="1" applyBorder="1" applyAlignment="1">
      <alignment horizontal="center" vertical="center" wrapText="1"/>
    </xf>
    <xf numFmtId="3" fontId="58" fillId="30" borderId="32" xfId="352" applyNumberFormat="1" applyFont="1" applyFill="1" applyBorder="1" applyAlignment="1">
      <alignment horizontal="center" vertical="center" wrapText="1"/>
    </xf>
    <xf numFmtId="3" fontId="58" fillId="30" borderId="36" xfId="352" applyNumberFormat="1" applyFont="1" applyFill="1" applyBorder="1" applyAlignment="1">
      <alignment horizontal="center" vertical="center" wrapText="1"/>
    </xf>
    <xf numFmtId="0" fontId="55" fillId="0" borderId="18" xfId="352" applyFont="1" applyBorder="1"/>
    <xf numFmtId="4" fontId="58" fillId="0" borderId="18" xfId="352" applyNumberFormat="1" applyFont="1" applyFill="1" applyBorder="1" applyAlignment="1">
      <alignment vertical="top" wrapText="1"/>
    </xf>
    <xf numFmtId="4" fontId="58" fillId="0" borderId="70" xfId="352" applyNumberFormat="1" applyFont="1" applyFill="1" applyBorder="1" applyAlignment="1">
      <alignment vertical="top" wrapText="1"/>
    </xf>
    <xf numFmtId="4" fontId="58" fillId="0" borderId="0" xfId="352" applyNumberFormat="1" applyFont="1" applyFill="1" applyBorder="1" applyAlignment="1">
      <alignment vertical="top" wrapText="1"/>
    </xf>
    <xf numFmtId="4" fontId="58" fillId="0" borderId="57" xfId="352" applyNumberFormat="1" applyFont="1" applyFill="1" applyBorder="1" applyAlignment="1">
      <alignment horizontal="center" vertical="center" wrapText="1"/>
    </xf>
    <xf numFmtId="4" fontId="58" fillId="0" borderId="23" xfId="352" applyNumberFormat="1" applyFont="1" applyFill="1" applyBorder="1" applyAlignment="1">
      <alignment horizontal="center" vertical="center" wrapText="1"/>
    </xf>
    <xf numFmtId="4" fontId="58" fillId="0" borderId="19" xfId="352" applyNumberFormat="1" applyFont="1" applyFill="1" applyBorder="1" applyAlignment="1">
      <alignment horizontal="center" vertical="center" wrapText="1"/>
    </xf>
    <xf numFmtId="4" fontId="58" fillId="0" borderId="34" xfId="352" applyNumberFormat="1" applyFont="1" applyFill="1" applyBorder="1" applyAlignment="1">
      <alignment horizontal="center" vertical="center" wrapText="1"/>
    </xf>
    <xf numFmtId="4" fontId="65" fillId="28" borderId="18" xfId="352" applyNumberFormat="1" applyFont="1" applyFill="1" applyBorder="1" applyAlignment="1">
      <alignment vertical="top" wrapText="1"/>
    </xf>
    <xf numFmtId="4" fontId="65" fillId="28" borderId="20" xfId="352" applyNumberFormat="1" applyFont="1" applyFill="1" applyBorder="1" applyAlignment="1">
      <alignment vertical="top" wrapText="1"/>
    </xf>
    <xf numFmtId="4" fontId="65" fillId="28" borderId="34" xfId="352" applyNumberFormat="1" applyFont="1" applyFill="1" applyBorder="1" applyAlignment="1">
      <alignment horizontal="center" vertical="top" wrapText="1"/>
    </xf>
    <xf numFmtId="4" fontId="58" fillId="28" borderId="23" xfId="352" applyNumberFormat="1" applyFont="1" applyFill="1" applyBorder="1" applyAlignment="1">
      <alignment horizontal="center" vertical="top" wrapText="1"/>
    </xf>
    <xf numFmtId="4" fontId="65" fillId="28" borderId="19" xfId="352" applyNumberFormat="1" applyFont="1" applyFill="1" applyBorder="1" applyAlignment="1">
      <alignment horizontal="center" vertical="top" wrapText="1"/>
    </xf>
    <xf numFmtId="4" fontId="58" fillId="28" borderId="19" xfId="352" applyNumberFormat="1" applyFont="1" applyFill="1" applyBorder="1" applyAlignment="1">
      <alignment horizontal="center" vertical="top" wrapText="1"/>
    </xf>
    <xf numFmtId="4" fontId="58" fillId="28" borderId="22" xfId="352" applyNumberFormat="1" applyFont="1" applyFill="1" applyBorder="1" applyAlignment="1">
      <alignment horizontal="center" vertical="top" wrapText="1"/>
    </xf>
    <xf numFmtId="3" fontId="55" fillId="28" borderId="70" xfId="352" applyNumberFormat="1" applyFont="1" applyFill="1" applyBorder="1" applyAlignment="1">
      <alignment horizontal="center" vertical="center" wrapText="1"/>
    </xf>
    <xf numFmtId="0" fontId="55" fillId="30" borderId="39" xfId="352" applyFont="1" applyFill="1" applyBorder="1"/>
    <xf numFmtId="4" fontId="58" fillId="30" borderId="39" xfId="352" applyNumberFormat="1" applyFont="1" applyFill="1" applyBorder="1" applyAlignment="1">
      <alignment vertical="top" wrapText="1"/>
    </xf>
    <xf numFmtId="4" fontId="58" fillId="30" borderId="8" xfId="352" applyNumberFormat="1" applyFont="1" applyFill="1" applyBorder="1" applyAlignment="1">
      <alignment vertical="top" wrapText="1"/>
    </xf>
    <xf numFmtId="4" fontId="58" fillId="30" borderId="2" xfId="352" applyNumberFormat="1" applyFont="1" applyFill="1" applyBorder="1" applyAlignment="1">
      <alignment vertical="top" wrapText="1"/>
    </xf>
    <xf numFmtId="4" fontId="58" fillId="30" borderId="40" xfId="352" applyNumberFormat="1" applyFont="1" applyFill="1" applyBorder="1" applyAlignment="1">
      <alignment horizontal="center" vertical="center" wrapText="1"/>
    </xf>
    <xf numFmtId="4" fontId="58" fillId="30" borderId="32" xfId="352" applyNumberFormat="1" applyFont="1" applyFill="1" applyBorder="1" applyAlignment="1">
      <alignment horizontal="center" vertical="center" wrapText="1"/>
    </xf>
    <xf numFmtId="4" fontId="58" fillId="30" borderId="36" xfId="352" applyNumberFormat="1" applyFont="1" applyFill="1" applyBorder="1" applyAlignment="1">
      <alignment horizontal="center" vertical="center" wrapText="1"/>
    </xf>
    <xf numFmtId="4" fontId="65" fillId="30" borderId="39" xfId="352" applyNumberFormat="1" applyFont="1" applyFill="1" applyBorder="1" applyAlignment="1">
      <alignment vertical="top" wrapText="1"/>
    </xf>
    <xf numFmtId="4" fontId="65" fillId="30" borderId="30" xfId="352" applyNumberFormat="1" applyFont="1" applyFill="1" applyBorder="1" applyAlignment="1">
      <alignment vertical="top" wrapText="1"/>
    </xf>
    <xf numFmtId="4" fontId="65" fillId="30" borderId="36" xfId="352" applyNumberFormat="1" applyFont="1" applyFill="1" applyBorder="1" applyAlignment="1">
      <alignment horizontal="center" vertical="top" wrapText="1"/>
    </xf>
    <xf numFmtId="4" fontId="58" fillId="30" borderId="40" xfId="352" applyNumberFormat="1" applyFont="1" applyFill="1" applyBorder="1" applyAlignment="1">
      <alignment horizontal="center" vertical="top" wrapText="1"/>
    </xf>
    <xf numFmtId="4" fontId="65" fillId="30" borderId="32" xfId="352" applyNumberFormat="1" applyFont="1" applyFill="1" applyBorder="1" applyAlignment="1">
      <alignment horizontal="center" vertical="top" wrapText="1"/>
    </xf>
    <xf numFmtId="4" fontId="58" fillId="30" borderId="32" xfId="352" applyNumberFormat="1" applyFont="1" applyFill="1" applyBorder="1" applyAlignment="1">
      <alignment horizontal="center" vertical="top" wrapText="1"/>
    </xf>
    <xf numFmtId="4" fontId="58" fillId="30" borderId="31" xfId="352" applyNumberFormat="1" applyFont="1" applyFill="1" applyBorder="1" applyAlignment="1">
      <alignment horizontal="center" vertical="top" wrapText="1"/>
    </xf>
    <xf numFmtId="0" fontId="55" fillId="0" borderId="62" xfId="352" applyFont="1" applyBorder="1"/>
    <xf numFmtId="4" fontId="58" fillId="0" borderId="62" xfId="352" applyNumberFormat="1" applyFont="1" applyFill="1" applyBorder="1" applyAlignment="1">
      <alignment vertical="top" wrapText="1"/>
    </xf>
    <xf numFmtId="4" fontId="58" fillId="0" borderId="69" xfId="352" applyNumberFormat="1" applyFont="1" applyFill="1" applyBorder="1" applyAlignment="1">
      <alignment vertical="top" wrapText="1"/>
    </xf>
    <xf numFmtId="4" fontId="58" fillId="0" borderId="99" xfId="352" applyNumberFormat="1" applyFont="1" applyFill="1" applyBorder="1" applyAlignment="1">
      <alignment vertical="top" wrapText="1"/>
    </xf>
    <xf numFmtId="4" fontId="58" fillId="0" borderId="78" xfId="352" applyNumberFormat="1" applyFont="1" applyFill="1" applyBorder="1" applyAlignment="1">
      <alignment horizontal="center" vertical="center" wrapText="1"/>
    </xf>
    <xf numFmtId="4" fontId="58" fillId="0" borderId="26" xfId="352" applyNumberFormat="1" applyFont="1" applyFill="1" applyBorder="1" applyAlignment="1">
      <alignment horizontal="center" vertical="center" wrapText="1"/>
    </xf>
    <xf numFmtId="4" fontId="58" fillId="0" borderId="53" xfId="352" applyNumberFormat="1" applyFont="1" applyFill="1" applyBorder="1" applyAlignment="1">
      <alignment horizontal="center" vertical="center" wrapText="1"/>
    </xf>
    <xf numFmtId="4" fontId="65" fillId="28" borderId="62" xfId="352" applyNumberFormat="1" applyFont="1" applyFill="1" applyBorder="1" applyAlignment="1">
      <alignment vertical="top" wrapText="1"/>
    </xf>
    <xf numFmtId="4" fontId="65" fillId="28" borderId="52" xfId="352" applyNumberFormat="1" applyFont="1" applyFill="1" applyBorder="1" applyAlignment="1">
      <alignment vertical="top" wrapText="1"/>
    </xf>
    <xf numFmtId="4" fontId="65" fillId="28" borderId="53" xfId="352" applyNumberFormat="1" applyFont="1" applyFill="1" applyBorder="1" applyAlignment="1">
      <alignment horizontal="center" vertical="top" wrapText="1"/>
    </xf>
    <xf numFmtId="4" fontId="58" fillId="28" borderId="78" xfId="352" applyNumberFormat="1" applyFont="1" applyFill="1" applyBorder="1" applyAlignment="1">
      <alignment horizontal="center" vertical="top" wrapText="1"/>
    </xf>
    <xf numFmtId="4" fontId="65" fillId="28" borderId="26" xfId="352" applyNumberFormat="1" applyFont="1" applyFill="1" applyBorder="1" applyAlignment="1">
      <alignment horizontal="center" vertical="top" wrapText="1"/>
    </xf>
    <xf numFmtId="4" fontId="58" fillId="28" borderId="26" xfId="352" applyNumberFormat="1" applyFont="1" applyFill="1" applyBorder="1" applyAlignment="1">
      <alignment horizontal="center" vertical="top" wrapText="1"/>
    </xf>
    <xf numFmtId="4" fontId="58" fillId="28" borderId="60" xfId="352" applyNumberFormat="1" applyFont="1" applyFill="1" applyBorder="1" applyAlignment="1">
      <alignment horizontal="center" vertical="top" wrapText="1"/>
    </xf>
    <xf numFmtId="3" fontId="58" fillId="28" borderId="69" xfId="352" applyNumberFormat="1" applyFont="1" applyFill="1" applyBorder="1" applyAlignment="1">
      <alignment horizontal="center" vertical="center" wrapText="1"/>
    </xf>
    <xf numFmtId="0" fontId="55" fillId="0" borderId="74" xfId="352" applyFont="1" applyBorder="1"/>
    <xf numFmtId="1" fontId="58" fillId="0" borderId="74" xfId="352" applyNumberFormat="1" applyFont="1" applyFill="1" applyBorder="1" applyAlignment="1">
      <alignment horizontal="left" vertical="center" wrapText="1"/>
    </xf>
    <xf numFmtId="0" fontId="58" fillId="0" borderId="72" xfId="352" applyFont="1" applyFill="1" applyBorder="1" applyAlignment="1">
      <alignment vertical="top" wrapText="1"/>
    </xf>
    <xf numFmtId="4" fontId="58" fillId="0" borderId="3" xfId="352" applyNumberFormat="1" applyFont="1" applyFill="1" applyBorder="1" applyAlignment="1">
      <alignment vertical="top" wrapText="1"/>
    </xf>
    <xf numFmtId="4" fontId="58" fillId="0" borderId="38" xfId="352" applyNumberFormat="1" applyFont="1" applyFill="1" applyBorder="1" applyAlignment="1">
      <alignment horizontal="center" vertical="center" wrapText="1"/>
    </xf>
    <xf numFmtId="4" fontId="58" fillId="0" borderId="4" xfId="352" applyNumberFormat="1" applyFont="1" applyFill="1" applyBorder="1" applyAlignment="1">
      <alignment horizontal="center" vertical="center" wrapText="1"/>
    </xf>
    <xf numFmtId="4" fontId="58" fillId="0" borderId="35" xfId="352" applyNumberFormat="1" applyFont="1" applyFill="1" applyBorder="1" applyAlignment="1">
      <alignment horizontal="center" vertical="center" wrapText="1"/>
    </xf>
    <xf numFmtId="4" fontId="65" fillId="28" borderId="74" xfId="352" applyNumberFormat="1" applyFont="1" applyFill="1" applyBorder="1" applyAlignment="1">
      <alignment vertical="top" wrapText="1"/>
    </xf>
    <xf numFmtId="0" fontId="65" fillId="28" borderId="21" xfId="352" applyFont="1" applyFill="1" applyBorder="1" applyAlignment="1">
      <alignment vertical="top" wrapText="1"/>
    </xf>
    <xf numFmtId="4" fontId="65" fillId="28" borderId="35" xfId="352" applyNumberFormat="1" applyFont="1" applyFill="1" applyBorder="1" applyAlignment="1">
      <alignment horizontal="center" vertical="top" wrapText="1"/>
    </xf>
    <xf numFmtId="4" fontId="58" fillId="28" borderId="38" xfId="352" applyNumberFormat="1" applyFont="1" applyFill="1" applyBorder="1" applyAlignment="1">
      <alignment horizontal="center" vertical="top" wrapText="1"/>
    </xf>
    <xf numFmtId="4" fontId="65" fillId="28" borderId="4" xfId="352" applyNumberFormat="1" applyFont="1" applyFill="1" applyBorder="1" applyAlignment="1">
      <alignment horizontal="center" vertical="top" wrapText="1"/>
    </xf>
    <xf numFmtId="4" fontId="58" fillId="28" borderId="4" xfId="352" applyNumberFormat="1" applyFont="1" applyFill="1" applyBorder="1" applyAlignment="1">
      <alignment horizontal="center" vertical="top" wrapText="1"/>
    </xf>
    <xf numFmtId="4" fontId="58" fillId="28" borderId="15" xfId="352" applyNumberFormat="1" applyFont="1" applyFill="1" applyBorder="1" applyAlignment="1">
      <alignment horizontal="center" vertical="top" wrapText="1"/>
    </xf>
    <xf numFmtId="4" fontId="55" fillId="0" borderId="74" xfId="352" applyNumberFormat="1" applyFont="1" applyFill="1" applyBorder="1" applyAlignment="1">
      <alignment horizontal="left" vertical="center" wrapText="1"/>
    </xf>
    <xf numFmtId="2" fontId="55" fillId="0" borderId="72" xfId="352" applyNumberFormat="1" applyFont="1" applyFill="1" applyBorder="1" applyAlignment="1">
      <alignment horizontal="center" vertical="top" wrapText="1"/>
    </xf>
    <xf numFmtId="2" fontId="66" fillId="28" borderId="21" xfId="352" applyNumberFormat="1" applyFont="1" applyFill="1" applyBorder="1" applyAlignment="1">
      <alignment horizontal="center" vertical="top" wrapText="1"/>
    </xf>
    <xf numFmtId="49" fontId="55" fillId="0" borderId="74" xfId="368" applyNumberFormat="1" applyFont="1" applyFill="1" applyBorder="1" applyAlignment="1">
      <alignment horizontal="left" vertical="center" wrapText="1"/>
    </xf>
    <xf numFmtId="49" fontId="55" fillId="0" borderId="74" xfId="419" applyNumberFormat="1" applyFont="1" applyBorder="1" applyAlignment="1">
      <alignment horizontal="left" vertical="center" wrapText="1"/>
    </xf>
    <xf numFmtId="0" fontId="55" fillId="0" borderId="72" xfId="419" applyNumberFormat="1" applyFont="1" applyBorder="1" applyAlignment="1">
      <alignment horizontal="left" vertical="center" wrapText="1"/>
    </xf>
    <xf numFmtId="4" fontId="58" fillId="0" borderId="74" xfId="352" applyNumberFormat="1" applyFont="1" applyFill="1" applyBorder="1" applyAlignment="1">
      <alignment vertical="top" wrapText="1"/>
    </xf>
    <xf numFmtId="4" fontId="58" fillId="0" borderId="72" xfId="352" applyNumberFormat="1" applyFont="1" applyFill="1" applyBorder="1" applyAlignment="1">
      <alignment vertical="top" wrapText="1"/>
    </xf>
    <xf numFmtId="4" fontId="65" fillId="28" borderId="21" xfId="352" applyNumberFormat="1" applyFont="1" applyFill="1" applyBorder="1" applyAlignment="1">
      <alignment vertical="top" wrapText="1"/>
    </xf>
    <xf numFmtId="0" fontId="55" fillId="0" borderId="75" xfId="352" applyFont="1" applyBorder="1"/>
    <xf numFmtId="0" fontId="55" fillId="0" borderId="75" xfId="371" applyFont="1" applyFill="1" applyBorder="1" applyAlignment="1" applyProtection="1">
      <alignment vertical="top" wrapText="1"/>
      <protection locked="0"/>
    </xf>
    <xf numFmtId="2" fontId="55" fillId="0" borderId="67" xfId="352" applyNumberFormat="1" applyFont="1" applyFill="1" applyBorder="1" applyAlignment="1">
      <alignment horizontal="center" vertical="top" wrapText="1"/>
    </xf>
    <xf numFmtId="4" fontId="58" fillId="0" borderId="109" xfId="352" applyNumberFormat="1" applyFont="1" applyFill="1" applyBorder="1" applyAlignment="1">
      <alignment vertical="top" wrapText="1"/>
    </xf>
    <xf numFmtId="4" fontId="58" fillId="0" borderId="47" xfId="352" applyNumberFormat="1" applyFont="1" applyFill="1" applyBorder="1" applyAlignment="1">
      <alignment horizontal="center" vertical="center" wrapText="1"/>
    </xf>
    <xf numFmtId="4" fontId="58" fillId="0" borderId="48" xfId="352" applyNumberFormat="1" applyFont="1" applyFill="1" applyBorder="1" applyAlignment="1">
      <alignment horizontal="center" vertical="center" wrapText="1"/>
    </xf>
    <xf numFmtId="4" fontId="58" fillId="0" borderId="51" xfId="352" applyNumberFormat="1" applyFont="1" applyFill="1" applyBorder="1" applyAlignment="1">
      <alignment horizontal="center" vertical="center" wrapText="1"/>
    </xf>
    <xf numFmtId="4" fontId="65" fillId="28" borderId="75" xfId="352" applyNumberFormat="1" applyFont="1" applyFill="1" applyBorder="1" applyAlignment="1">
      <alignment vertical="top" wrapText="1"/>
    </xf>
    <xf numFmtId="2" fontId="66" fillId="28" borderId="50" xfId="352" applyNumberFormat="1" applyFont="1" applyFill="1" applyBorder="1" applyAlignment="1">
      <alignment horizontal="center" vertical="top" wrapText="1"/>
    </xf>
    <xf numFmtId="4" fontId="65" fillId="28" borderId="51" xfId="352" applyNumberFormat="1" applyFont="1" applyFill="1" applyBorder="1" applyAlignment="1">
      <alignment horizontal="center" vertical="top" wrapText="1"/>
    </xf>
    <xf numFmtId="4" fontId="58" fillId="28" borderId="47" xfId="352" applyNumberFormat="1" applyFont="1" applyFill="1" applyBorder="1" applyAlignment="1">
      <alignment horizontal="center" vertical="top" wrapText="1"/>
    </xf>
    <xf numFmtId="4" fontId="65" fillId="28" borderId="48" xfId="352" applyNumberFormat="1" applyFont="1" applyFill="1" applyBorder="1" applyAlignment="1">
      <alignment horizontal="center" vertical="top" wrapText="1"/>
    </xf>
    <xf numFmtId="4" fontId="58" fillId="28" borderId="48" xfId="352" applyNumberFormat="1" applyFont="1" applyFill="1" applyBorder="1" applyAlignment="1">
      <alignment horizontal="center" vertical="top" wrapText="1"/>
    </xf>
    <xf numFmtId="4" fontId="58" fillId="28" borderId="49" xfId="352" applyNumberFormat="1" applyFont="1" applyFill="1" applyBorder="1" applyAlignment="1">
      <alignment horizontal="center" vertical="top" wrapText="1"/>
    </xf>
    <xf numFmtId="3" fontId="55" fillId="28" borderId="67" xfId="352" applyNumberFormat="1" applyFont="1" applyFill="1" applyBorder="1" applyAlignment="1">
      <alignment horizontal="center" vertical="center" wrapText="1"/>
    </xf>
    <xf numFmtId="4" fontId="58" fillId="16" borderId="110" xfId="352" applyNumberFormat="1" applyFont="1" applyFill="1" applyBorder="1" applyAlignment="1">
      <alignment vertical="top" wrapText="1"/>
    </xf>
    <xf numFmtId="4" fontId="58" fillId="16" borderId="94" xfId="352" applyNumberFormat="1" applyFont="1" applyFill="1" applyBorder="1" applyAlignment="1">
      <alignment vertical="top" wrapText="1"/>
    </xf>
    <xf numFmtId="4" fontId="58" fillId="16" borderId="105" xfId="352" applyNumberFormat="1" applyFont="1" applyFill="1" applyBorder="1" applyAlignment="1">
      <alignment vertical="top" wrapText="1"/>
    </xf>
    <xf numFmtId="3" fontId="58" fillId="16" borderId="94" xfId="352" applyNumberFormat="1" applyFont="1" applyFill="1" applyBorder="1" applyAlignment="1">
      <alignment horizontal="center" vertical="center" wrapText="1"/>
    </xf>
    <xf numFmtId="4" fontId="58" fillId="16" borderId="96" xfId="352" applyNumberFormat="1" applyFont="1" applyFill="1" applyBorder="1" applyAlignment="1">
      <alignment horizontal="center" vertical="center" wrapText="1"/>
    </xf>
    <xf numFmtId="4" fontId="58" fillId="16" borderId="80" xfId="352" applyNumberFormat="1" applyFont="1" applyFill="1" applyBorder="1" applyAlignment="1">
      <alignment horizontal="center" vertical="center" wrapText="1"/>
    </xf>
    <xf numFmtId="4" fontId="58" fillId="16" borderId="81" xfId="352" applyNumberFormat="1" applyFont="1" applyFill="1" applyBorder="1" applyAlignment="1">
      <alignment horizontal="center" vertical="center" wrapText="1"/>
    </xf>
    <xf numFmtId="4" fontId="65" fillId="16" borderId="110" xfId="352" applyNumberFormat="1" applyFont="1" applyFill="1" applyBorder="1" applyAlignment="1">
      <alignment vertical="top" wrapText="1"/>
    </xf>
    <xf numFmtId="4" fontId="65" fillId="16" borderId="91" xfId="352" applyNumberFormat="1" applyFont="1" applyFill="1" applyBorder="1" applyAlignment="1">
      <alignment vertical="top" wrapText="1"/>
    </xf>
    <xf numFmtId="4" fontId="65" fillId="16" borderId="81" xfId="352" applyNumberFormat="1" applyFont="1" applyFill="1" applyBorder="1" applyAlignment="1">
      <alignment horizontal="center" vertical="top" wrapText="1"/>
    </xf>
    <xf numFmtId="4" fontId="58" fillId="16" borderId="96" xfId="352" applyNumberFormat="1" applyFont="1" applyFill="1" applyBorder="1" applyAlignment="1">
      <alignment horizontal="center" vertical="top" wrapText="1"/>
    </xf>
    <xf numFmtId="4" fontId="65" fillId="16" borderId="80" xfId="352" applyNumberFormat="1" applyFont="1" applyFill="1" applyBorder="1" applyAlignment="1">
      <alignment horizontal="center" vertical="top" wrapText="1"/>
    </xf>
    <xf numFmtId="4" fontId="58" fillId="16" borderId="80" xfId="352" applyNumberFormat="1" applyFont="1" applyFill="1" applyBorder="1" applyAlignment="1">
      <alignment horizontal="center" vertical="top" wrapText="1"/>
    </xf>
    <xf numFmtId="4" fontId="58" fillId="16" borderId="87" xfId="352" applyNumberFormat="1" applyFont="1" applyFill="1" applyBorder="1" applyAlignment="1">
      <alignment horizontal="center" vertical="top" wrapText="1"/>
    </xf>
    <xf numFmtId="3" fontId="58" fillId="16" borderId="94" xfId="352" applyNumberFormat="1" applyFont="1" applyFill="1" applyBorder="1" applyAlignment="1">
      <alignment horizontal="center" vertical="top" wrapText="1"/>
    </xf>
    <xf numFmtId="0" fontId="58" fillId="16" borderId="111" xfId="372" applyFont="1" applyFill="1" applyBorder="1" applyAlignment="1">
      <alignment horizontal="left" vertical="top"/>
    </xf>
    <xf numFmtId="9" fontId="55" fillId="16" borderId="95" xfId="352" applyNumberFormat="1" applyFont="1" applyFill="1" applyBorder="1" applyAlignment="1">
      <alignment horizontal="center" vertical="top" wrapText="1"/>
    </xf>
    <xf numFmtId="9" fontId="58" fillId="16" borderId="113" xfId="420" applyFont="1" applyFill="1" applyBorder="1" applyAlignment="1">
      <alignment horizontal="center" vertical="top" wrapText="1"/>
    </xf>
    <xf numFmtId="3" fontId="58" fillId="16" borderId="95" xfId="420" applyNumberFormat="1" applyFont="1" applyFill="1" applyBorder="1" applyAlignment="1">
      <alignment horizontal="center" vertical="center" wrapText="1"/>
    </xf>
    <xf numFmtId="9" fontId="58" fillId="16" borderId="97" xfId="420" applyFont="1" applyFill="1" applyBorder="1" applyAlignment="1">
      <alignment horizontal="center" vertical="center" wrapText="1"/>
    </xf>
    <xf numFmtId="9" fontId="58" fillId="16" borderId="82" xfId="420" applyFont="1" applyFill="1" applyBorder="1" applyAlignment="1">
      <alignment horizontal="center" vertical="center" wrapText="1"/>
    </xf>
    <xf numFmtId="9" fontId="58" fillId="16" borderId="83" xfId="420" applyFont="1" applyFill="1" applyBorder="1" applyAlignment="1">
      <alignment horizontal="center" vertical="center" wrapText="1"/>
    </xf>
    <xf numFmtId="9" fontId="65" fillId="16" borderId="111" xfId="420" applyFont="1" applyFill="1" applyBorder="1" applyAlignment="1">
      <alignment horizontal="center" vertical="top" wrapText="1"/>
    </xf>
    <xf numFmtId="4" fontId="65" fillId="16" borderId="92" xfId="352" applyNumberFormat="1" applyFont="1" applyFill="1" applyBorder="1" applyAlignment="1">
      <alignment horizontal="center" vertical="top" wrapText="1"/>
    </xf>
    <xf numFmtId="4" fontId="65" fillId="16" borderId="83" xfId="352" applyNumberFormat="1" applyFont="1" applyFill="1" applyBorder="1" applyAlignment="1">
      <alignment horizontal="center" vertical="top" wrapText="1"/>
    </xf>
    <xf numFmtId="2" fontId="66" fillId="16" borderId="92" xfId="352" applyNumberFormat="1" applyFont="1" applyFill="1" applyBorder="1" applyAlignment="1">
      <alignment horizontal="center" vertical="top" wrapText="1"/>
    </xf>
    <xf numFmtId="4" fontId="58" fillId="16" borderId="97" xfId="352" applyNumberFormat="1" applyFont="1" applyFill="1" applyBorder="1" applyAlignment="1">
      <alignment horizontal="center" vertical="top" wrapText="1"/>
    </xf>
    <xf numFmtId="4" fontId="65" fillId="16" borderId="82" xfId="352" applyNumberFormat="1" applyFont="1" applyFill="1" applyBorder="1" applyAlignment="1">
      <alignment horizontal="center" vertical="top" wrapText="1"/>
    </xf>
    <xf numFmtId="4" fontId="58" fillId="16" borderId="82" xfId="352" applyNumberFormat="1" applyFont="1" applyFill="1" applyBorder="1" applyAlignment="1">
      <alignment horizontal="center" vertical="top" wrapText="1"/>
    </xf>
    <xf numFmtId="4" fontId="58" fillId="16" borderId="88" xfId="352" applyNumberFormat="1" applyFont="1" applyFill="1" applyBorder="1" applyAlignment="1">
      <alignment horizontal="center" vertical="top" wrapText="1"/>
    </xf>
    <xf numFmtId="3" fontId="58" fillId="16" borderId="95" xfId="352" applyNumberFormat="1" applyFont="1" applyFill="1" applyBorder="1" applyAlignment="1">
      <alignment horizontal="center" vertical="top" wrapText="1"/>
    </xf>
    <xf numFmtId="0" fontId="55" fillId="0" borderId="61" xfId="352" applyFont="1" applyBorder="1"/>
    <xf numFmtId="4" fontId="58" fillId="16" borderId="112" xfId="352" applyNumberFormat="1" applyFont="1" applyFill="1" applyBorder="1" applyAlignment="1">
      <alignment vertical="top" wrapText="1"/>
    </xf>
    <xf numFmtId="4" fontId="58" fillId="16" borderId="66" xfId="352" applyNumberFormat="1" applyFont="1" applyFill="1" applyBorder="1" applyAlignment="1">
      <alignment vertical="top" wrapText="1"/>
    </xf>
    <xf numFmtId="4" fontId="58" fillId="16" borderId="114" xfId="352" applyNumberFormat="1" applyFont="1" applyFill="1" applyBorder="1" applyAlignment="1">
      <alignment vertical="top" wrapText="1"/>
    </xf>
    <xf numFmtId="3" fontId="58" fillId="16" borderId="66" xfId="352" applyNumberFormat="1" applyFont="1" applyFill="1" applyBorder="1" applyAlignment="1">
      <alignment horizontal="center" vertical="center" wrapText="1"/>
    </xf>
    <xf numFmtId="4" fontId="58" fillId="16" borderId="98" xfId="352" applyNumberFormat="1" applyFont="1" applyFill="1" applyBorder="1" applyAlignment="1">
      <alignment horizontal="center" vertical="center" wrapText="1"/>
    </xf>
    <xf numFmtId="4" fontId="58" fillId="16" borderId="84" xfId="352" applyNumberFormat="1" applyFont="1" applyFill="1" applyBorder="1" applyAlignment="1">
      <alignment horizontal="center" vertical="center" wrapText="1"/>
    </xf>
    <xf numFmtId="4" fontId="58" fillId="16" borderId="85" xfId="352" applyNumberFormat="1" applyFont="1" applyFill="1" applyBorder="1" applyAlignment="1">
      <alignment horizontal="center" vertical="center" wrapText="1"/>
    </xf>
    <xf numFmtId="4" fontId="65" fillId="16" borderId="112" xfId="352" applyNumberFormat="1" applyFont="1" applyFill="1" applyBorder="1" applyAlignment="1">
      <alignment vertical="top" wrapText="1"/>
    </xf>
    <xf numFmtId="4" fontId="65" fillId="16" borderId="93" xfId="352" applyNumberFormat="1" applyFont="1" applyFill="1" applyBorder="1" applyAlignment="1">
      <alignment vertical="top" wrapText="1"/>
    </xf>
    <xf numFmtId="4" fontId="65" fillId="16" borderId="85" xfId="352" applyNumberFormat="1" applyFont="1" applyFill="1" applyBorder="1" applyAlignment="1">
      <alignment horizontal="center" vertical="top" wrapText="1"/>
    </xf>
    <xf numFmtId="4" fontId="58" fillId="16" borderId="98" xfId="352" applyNumberFormat="1" applyFont="1" applyFill="1" applyBorder="1" applyAlignment="1">
      <alignment horizontal="center" vertical="top" wrapText="1"/>
    </xf>
    <xf numFmtId="4" fontId="65" fillId="16" borderId="84" xfId="352" applyNumberFormat="1" applyFont="1" applyFill="1" applyBorder="1" applyAlignment="1">
      <alignment horizontal="center" vertical="top" wrapText="1"/>
    </xf>
    <xf numFmtId="4" fontId="58" fillId="16" borderId="84" xfId="352" applyNumberFormat="1" applyFont="1" applyFill="1" applyBorder="1" applyAlignment="1">
      <alignment horizontal="center" vertical="top" wrapText="1"/>
    </xf>
    <xf numFmtId="4" fontId="58" fillId="16" borderId="89" xfId="352" applyNumberFormat="1" applyFont="1" applyFill="1" applyBorder="1" applyAlignment="1">
      <alignment horizontal="center" vertical="top" wrapText="1"/>
    </xf>
    <xf numFmtId="3" fontId="58" fillId="16" borderId="66" xfId="352" applyNumberFormat="1" applyFont="1" applyFill="1" applyBorder="1" applyAlignment="1">
      <alignment horizontal="center" vertical="top" wrapText="1"/>
    </xf>
    <xf numFmtId="4" fontId="58" fillId="16" borderId="72" xfId="352" applyNumberFormat="1" applyFont="1" applyFill="1" applyBorder="1" applyAlignment="1">
      <alignment vertical="top" wrapText="1"/>
    </xf>
    <xf numFmtId="4" fontId="58" fillId="16" borderId="3" xfId="352" applyNumberFormat="1" applyFont="1" applyFill="1" applyBorder="1" applyAlignment="1">
      <alignment vertical="top" wrapText="1"/>
    </xf>
    <xf numFmtId="4" fontId="58" fillId="16" borderId="72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center" wrapText="1"/>
    </xf>
    <xf numFmtId="4" fontId="58" fillId="16" borderId="4" xfId="352" applyNumberFormat="1" applyFont="1" applyFill="1" applyBorder="1" applyAlignment="1">
      <alignment horizontal="center" vertical="center" wrapText="1"/>
    </xf>
    <xf numFmtId="4" fontId="58" fillId="16" borderId="35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top" wrapText="1"/>
    </xf>
    <xf numFmtId="4" fontId="58" fillId="16" borderId="4" xfId="352" applyNumberFormat="1" applyFont="1" applyFill="1" applyBorder="1" applyAlignment="1">
      <alignment horizontal="center" vertical="top" wrapText="1"/>
    </xf>
    <xf numFmtId="4" fontId="58" fillId="16" borderId="15" xfId="352" applyNumberFormat="1" applyFont="1" applyFill="1" applyBorder="1" applyAlignment="1">
      <alignment horizontal="center" vertical="top" wrapText="1"/>
    </xf>
    <xf numFmtId="3" fontId="58" fillId="16" borderId="72" xfId="352" applyNumberFormat="1" applyFont="1" applyFill="1" applyBorder="1" applyAlignment="1">
      <alignment horizontal="center" vertical="top" wrapText="1"/>
    </xf>
    <xf numFmtId="0" fontId="55" fillId="0" borderId="79" xfId="352" applyFont="1" applyBorder="1"/>
    <xf numFmtId="4" fontId="58" fillId="16" borderId="76" xfId="352" applyNumberFormat="1" applyFont="1" applyFill="1" applyBorder="1" applyAlignment="1">
      <alignment vertical="top" wrapText="1"/>
    </xf>
    <xf numFmtId="4" fontId="58" fillId="16" borderId="86" xfId="352" applyNumberFormat="1" applyFont="1" applyFill="1" applyBorder="1" applyAlignment="1">
      <alignment vertical="top" wrapText="1"/>
    </xf>
    <xf numFmtId="4" fontId="58" fillId="16" borderId="76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center" wrapText="1"/>
    </xf>
    <xf numFmtId="4" fontId="58" fillId="16" borderId="56" xfId="352" applyNumberFormat="1" applyFont="1" applyFill="1" applyBorder="1" applyAlignment="1">
      <alignment horizontal="center" vertical="center" wrapText="1"/>
    </xf>
    <xf numFmtId="4" fontId="58" fillId="16" borderId="55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top" wrapText="1"/>
    </xf>
    <xf numFmtId="4" fontId="58" fillId="16" borderId="56" xfId="352" applyNumberFormat="1" applyFont="1" applyFill="1" applyBorder="1" applyAlignment="1">
      <alignment horizontal="center" vertical="top" wrapText="1"/>
    </xf>
    <xf numFmtId="4" fontId="58" fillId="16" borderId="59" xfId="352" applyNumberFormat="1" applyFont="1" applyFill="1" applyBorder="1" applyAlignment="1">
      <alignment horizontal="center" vertical="top" wrapText="1"/>
    </xf>
    <xf numFmtId="3" fontId="58" fillId="16" borderId="76" xfId="352" applyNumberFormat="1" applyFont="1" applyFill="1" applyBorder="1" applyAlignment="1">
      <alignment horizontal="center" vertical="top" wrapText="1"/>
    </xf>
    <xf numFmtId="4" fontId="58" fillId="16" borderId="75" xfId="352" applyNumberFormat="1" applyFont="1" applyFill="1" applyBorder="1" applyAlignment="1">
      <alignment vertical="top" wrapText="1"/>
    </xf>
    <xf numFmtId="4" fontId="58" fillId="16" borderId="67" xfId="352" applyNumberFormat="1" applyFont="1" applyFill="1" applyBorder="1" applyAlignment="1">
      <alignment vertical="top" wrapText="1"/>
    </xf>
    <xf numFmtId="4" fontId="58" fillId="16" borderId="109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vertical="top" wrapText="1"/>
    </xf>
    <xf numFmtId="4" fontId="58" fillId="16" borderId="48" xfId="352" applyNumberFormat="1" applyFont="1" applyFill="1" applyBorder="1" applyAlignment="1">
      <alignment vertical="top" wrapText="1"/>
    </xf>
    <xf numFmtId="4" fontId="58" fillId="16" borderId="51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horizontal="center" vertical="top" wrapText="1"/>
    </xf>
    <xf numFmtId="4" fontId="58" fillId="16" borderId="48" xfId="352" applyNumberFormat="1" applyFont="1" applyFill="1" applyBorder="1" applyAlignment="1">
      <alignment horizontal="center" vertical="top" wrapText="1"/>
    </xf>
    <xf numFmtId="4" fontId="58" fillId="16" borderId="49" xfId="352" applyNumberFormat="1" applyFont="1" applyFill="1" applyBorder="1" applyAlignment="1">
      <alignment horizontal="center" vertical="top" wrapText="1"/>
    </xf>
    <xf numFmtId="4" fontId="58" fillId="16" borderId="67" xfId="352" applyNumberFormat="1" applyFont="1" applyFill="1" applyBorder="1" applyAlignment="1">
      <alignment horizontal="center" vertical="top" wrapText="1"/>
    </xf>
    <xf numFmtId="0" fontId="55" fillId="0" borderId="0" xfId="352" applyFont="1" applyBorder="1"/>
    <xf numFmtId="4" fontId="58" fillId="0" borderId="58" xfId="352" applyNumberFormat="1" applyFont="1" applyFill="1" applyBorder="1" applyAlignment="1">
      <alignment vertical="top" wrapText="1"/>
    </xf>
    <xf numFmtId="4" fontId="65" fillId="0" borderId="58" xfId="352" applyNumberFormat="1" applyFont="1" applyFill="1" applyBorder="1" applyAlignment="1">
      <alignment vertical="center" wrapText="1"/>
    </xf>
    <xf numFmtId="3" fontId="65" fillId="0" borderId="58" xfId="352" applyNumberFormat="1" applyFont="1" applyFill="1" applyBorder="1" applyAlignment="1">
      <alignment horizontal="center" vertical="center" wrapText="1"/>
    </xf>
    <xf numFmtId="4" fontId="58" fillId="0" borderId="0" xfId="352" applyNumberFormat="1" applyFont="1" applyFill="1" applyBorder="1" applyAlignment="1">
      <alignment horizontal="center" vertical="top" wrapText="1"/>
    </xf>
    <xf numFmtId="1" fontId="58" fillId="16" borderId="26" xfId="352" applyNumberFormat="1" applyFont="1" applyFill="1" applyBorder="1" applyAlignment="1">
      <alignment horizontal="center" vertical="center" wrapText="1"/>
    </xf>
    <xf numFmtId="1" fontId="58" fillId="16" borderId="4" xfId="352" applyNumberFormat="1" applyFont="1" applyFill="1" applyBorder="1" applyAlignment="1">
      <alignment horizontal="center" vertical="center" wrapText="1"/>
    </xf>
    <xf numFmtId="1" fontId="58" fillId="0" borderId="0" xfId="352" applyNumberFormat="1" applyFont="1" applyFill="1" applyBorder="1" applyAlignment="1">
      <alignment horizontal="center" vertical="top" wrapText="1"/>
    </xf>
    <xf numFmtId="1" fontId="58" fillId="16" borderId="4" xfId="352" applyNumberFormat="1" applyFont="1" applyFill="1" applyBorder="1" applyAlignment="1">
      <alignment horizontal="center"/>
    </xf>
    <xf numFmtId="1" fontId="55" fillId="16" borderId="4" xfId="352" applyNumberFormat="1" applyFont="1" applyFill="1" applyBorder="1" applyAlignment="1">
      <alignment horizontal="center"/>
    </xf>
    <xf numFmtId="1" fontId="55" fillId="0" borderId="0" xfId="352" applyNumberFormat="1" applyFont="1" applyFill="1" applyBorder="1" applyAlignment="1">
      <alignment horizontal="center"/>
    </xf>
    <xf numFmtId="1" fontId="58" fillId="0" borderId="0" xfId="352" applyNumberFormat="1" applyFont="1" applyFill="1" applyBorder="1" applyAlignment="1">
      <alignment horizontal="center"/>
    </xf>
    <xf numFmtId="0" fontId="58" fillId="0" borderId="86" xfId="372" applyFont="1" applyFill="1" applyBorder="1" applyAlignment="1">
      <alignment horizontal="left" vertical="top"/>
    </xf>
    <xf numFmtId="0" fontId="55" fillId="0" borderId="86" xfId="352" applyFont="1" applyBorder="1"/>
    <xf numFmtId="0" fontId="55" fillId="0" borderId="0" xfId="352" applyFont="1" applyFill="1" applyBorder="1"/>
    <xf numFmtId="1" fontId="58" fillId="0" borderId="0" xfId="352" applyNumberFormat="1" applyFont="1" applyBorder="1" applyAlignment="1">
      <alignment horizontal="center"/>
    </xf>
    <xf numFmtId="0" fontId="58" fillId="0" borderId="0" xfId="372" applyFont="1" applyFill="1" applyBorder="1" applyAlignment="1">
      <alignment horizontal="left" vertical="top"/>
    </xf>
    <xf numFmtId="0" fontId="78" fillId="0" borderId="45" xfId="372" applyFont="1" applyFill="1" applyBorder="1" applyAlignment="1">
      <alignment horizontal="left" vertical="top"/>
    </xf>
    <xf numFmtId="0" fontId="78" fillId="0" borderId="44" xfId="372" applyFont="1" applyFill="1" applyBorder="1" applyAlignment="1">
      <alignment horizontal="left" vertical="top"/>
    </xf>
    <xf numFmtId="1" fontId="58" fillId="16" borderId="46" xfId="352" applyNumberFormat="1" applyFont="1" applyFill="1" applyBorder="1" applyAlignment="1">
      <alignment horizontal="center" vertical="top" wrapText="1"/>
    </xf>
    <xf numFmtId="0" fontId="55" fillId="0" borderId="21" xfId="352" applyFont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/>
    </xf>
    <xf numFmtId="0" fontId="55" fillId="0" borderId="4" xfId="352" applyFont="1" applyBorder="1" applyAlignment="1">
      <alignment horizontal="center" vertical="center"/>
    </xf>
    <xf numFmtId="1" fontId="58" fillId="0" borderId="0" xfId="352" applyNumberFormat="1" applyFont="1" applyFill="1" applyBorder="1" applyAlignment="1">
      <alignment horizontal="center" vertical="center" wrapText="1"/>
    </xf>
    <xf numFmtId="186" fontId="58" fillId="0" borderId="0" xfId="352" applyNumberFormat="1" applyFont="1" applyFill="1" applyBorder="1" applyAlignment="1">
      <alignment horizontal="center" vertical="center" wrapText="1"/>
    </xf>
    <xf numFmtId="186" fontId="58" fillId="16" borderId="35" xfId="352" applyNumberFormat="1" applyFont="1" applyFill="1" applyBorder="1" applyAlignment="1">
      <alignment horizontal="center" vertical="center"/>
    </xf>
    <xf numFmtId="10" fontId="58" fillId="16" borderId="35" xfId="352" applyNumberFormat="1" applyFont="1" applyFill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 wrapText="1"/>
    </xf>
    <xf numFmtId="0" fontId="55" fillId="0" borderId="50" xfId="352" applyFont="1" applyBorder="1" applyAlignment="1">
      <alignment horizontal="center" vertical="center"/>
    </xf>
    <xf numFmtId="0" fontId="58" fillId="0" borderId="48" xfId="372" applyFont="1" applyFill="1" applyBorder="1" applyAlignment="1">
      <alignment horizontal="left" vertical="center"/>
    </xf>
    <xf numFmtId="0" fontId="55" fillId="0" borderId="48" xfId="352" applyFont="1" applyBorder="1" applyAlignment="1">
      <alignment horizontal="center" vertical="center"/>
    </xf>
    <xf numFmtId="9" fontId="58" fillId="16" borderId="51" xfId="352" applyNumberFormat="1" applyFont="1" applyFill="1" applyBorder="1" applyAlignment="1">
      <alignment horizontal="center" vertical="center"/>
    </xf>
    <xf numFmtId="0" fontId="58" fillId="30" borderId="30" xfId="352" applyFont="1" applyFill="1" applyBorder="1" applyAlignment="1">
      <alignment horizontal="center" vertical="center" wrapText="1"/>
    </xf>
    <xf numFmtId="3" fontId="58" fillId="30" borderId="2" xfId="352" applyNumberFormat="1" applyFont="1" applyFill="1" applyBorder="1" applyAlignment="1">
      <alignment horizontal="center" vertical="center" wrapText="1"/>
    </xf>
    <xf numFmtId="3" fontId="58" fillId="30" borderId="30" xfId="352" applyNumberFormat="1" applyFont="1" applyFill="1" applyBorder="1" applyAlignment="1">
      <alignment horizontal="center" vertical="center" wrapText="1"/>
    </xf>
    <xf numFmtId="3" fontId="58" fillId="30" borderId="31" xfId="352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horizontal="center" vertical="center" wrapText="1"/>
    </xf>
    <xf numFmtId="4" fontId="58" fillId="30" borderId="31" xfId="352" applyNumberFormat="1" applyFont="1" applyFill="1" applyBorder="1" applyAlignment="1">
      <alignment horizontal="left" vertical="center" wrapText="1"/>
    </xf>
    <xf numFmtId="1" fontId="58" fillId="29" borderId="35" xfId="352" applyNumberFormat="1" applyFont="1" applyFill="1" applyBorder="1" applyAlignment="1">
      <alignment horizontal="center" vertical="center" wrapText="1"/>
    </xf>
    <xf numFmtId="2" fontId="58" fillId="29" borderId="35" xfId="352" applyNumberFormat="1" applyFont="1" applyFill="1" applyBorder="1" applyAlignment="1">
      <alignment horizontal="center" vertical="center" wrapText="1"/>
    </xf>
    <xf numFmtId="4" fontId="58" fillId="29" borderId="35" xfId="352" applyNumberFormat="1" applyFont="1" applyFill="1" applyBorder="1" applyAlignment="1">
      <alignment horizontal="center" vertical="center" wrapText="1"/>
    </xf>
    <xf numFmtId="4" fontId="33" fillId="0" borderId="63" xfId="363" applyNumberFormat="1" applyFont="1" applyFill="1" applyBorder="1" applyAlignment="1">
      <alignment vertical="center" wrapText="1"/>
    </xf>
    <xf numFmtId="4" fontId="33" fillId="0" borderId="77" xfId="363" applyNumberFormat="1" applyFont="1" applyFill="1" applyBorder="1" applyAlignment="1">
      <alignment vertical="center" wrapText="1"/>
    </xf>
    <xf numFmtId="3" fontId="33" fillId="0" borderId="69" xfId="1318" applyNumberFormat="1" applyFont="1" applyFill="1" applyBorder="1" applyAlignment="1">
      <alignment horizontal="center" vertical="top"/>
    </xf>
    <xf numFmtId="0" fontId="58" fillId="34" borderId="57" xfId="1318" applyFont="1" applyFill="1" applyBorder="1" applyAlignment="1">
      <alignment horizontal="center" vertical="center" wrapText="1"/>
    </xf>
    <xf numFmtId="1" fontId="58" fillId="34" borderId="57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4" borderId="24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4" borderId="57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4" borderId="2" xfId="352" applyFont="1" applyFill="1" applyBorder="1" applyAlignment="1">
      <alignment horizontal="center" vertical="top"/>
    </xf>
    <xf numFmtId="0" fontId="55" fillId="34" borderId="30" xfId="352" applyFont="1" applyFill="1" applyBorder="1" applyAlignment="1">
      <alignment horizontal="center" vertical="top"/>
    </xf>
    <xf numFmtId="0" fontId="55" fillId="34" borderId="36" xfId="352" applyFont="1" applyFill="1" applyBorder="1" applyAlignment="1">
      <alignment vertical="top"/>
    </xf>
    <xf numFmtId="0" fontId="55" fillId="34" borderId="40" xfId="352" applyFont="1" applyFill="1" applyBorder="1" applyAlignment="1">
      <alignment horizontal="center" vertical="top"/>
    </xf>
    <xf numFmtId="0" fontId="55" fillId="34" borderId="32" xfId="352" applyFont="1" applyFill="1" applyBorder="1" applyAlignment="1">
      <alignment horizontal="center" vertical="top"/>
    </xf>
    <xf numFmtId="2" fontId="58" fillId="34" borderId="32" xfId="352" applyNumberFormat="1" applyFont="1" applyFill="1" applyBorder="1" applyAlignment="1">
      <alignment horizontal="center" vertical="top" wrapText="1"/>
    </xf>
    <xf numFmtId="0" fontId="55" fillId="34" borderId="36" xfId="352" applyFont="1" applyFill="1" applyBorder="1" applyAlignment="1">
      <alignment horizontal="center" vertical="top"/>
    </xf>
    <xf numFmtId="0" fontId="33" fillId="34" borderId="0" xfId="352" applyFont="1" applyFill="1"/>
    <xf numFmtId="0" fontId="58" fillId="35" borderId="39" xfId="1318" applyFont="1" applyFill="1" applyBorder="1" applyAlignment="1">
      <alignment horizontal="center" vertical="center" wrapText="1"/>
    </xf>
    <xf numFmtId="1" fontId="58" fillId="35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5" borderId="17" xfId="352" applyFont="1" applyFill="1" applyBorder="1" applyAlignment="1">
      <alignment horizontal="center" vertical="top"/>
    </xf>
    <xf numFmtId="0" fontId="55" fillId="35" borderId="28" xfId="352" applyFont="1" applyFill="1" applyBorder="1" applyAlignment="1">
      <alignment horizontal="center" vertical="top"/>
    </xf>
    <xf numFmtId="0" fontId="55" fillId="35" borderId="37" xfId="352" applyFont="1" applyFill="1" applyBorder="1" applyAlignment="1">
      <alignment vertical="top"/>
    </xf>
    <xf numFmtId="0" fontId="55" fillId="35" borderId="68" xfId="352" applyFont="1" applyFill="1" applyBorder="1" applyAlignment="1">
      <alignment horizontal="center" vertical="top"/>
    </xf>
    <xf numFmtId="0" fontId="55" fillId="35" borderId="29" xfId="352" applyFont="1" applyFill="1" applyBorder="1" applyAlignment="1">
      <alignment horizontal="center" vertical="top"/>
    </xf>
    <xf numFmtId="2" fontId="58" fillId="35" borderId="29" xfId="352" applyNumberFormat="1" applyFont="1" applyFill="1" applyBorder="1" applyAlignment="1">
      <alignment horizontal="center" vertical="top" wrapText="1"/>
    </xf>
    <xf numFmtId="0" fontId="55" fillId="35" borderId="37" xfId="352" applyFont="1" applyFill="1" applyBorder="1" applyAlignment="1">
      <alignment horizontal="center" vertical="top"/>
    </xf>
    <xf numFmtId="0" fontId="33" fillId="35" borderId="0" xfId="352" applyFont="1" applyFill="1"/>
    <xf numFmtId="2" fontId="58" fillId="30" borderId="8" xfId="352" applyNumberFormat="1" applyFont="1" applyFill="1" applyBorder="1" applyAlignment="1">
      <alignment horizontal="center" vertical="center" wrapText="1"/>
    </xf>
    <xf numFmtId="4" fontId="58" fillId="30" borderId="2" xfId="352" applyNumberFormat="1" applyFont="1" applyFill="1" applyBorder="1" applyAlignment="1">
      <alignment horizontal="center" vertical="center" wrapText="1"/>
    </xf>
    <xf numFmtId="2" fontId="33" fillId="0" borderId="60" xfId="0" applyNumberFormat="1" applyFont="1" applyBorder="1" applyAlignment="1">
      <alignment horizontal="center" vertical="center" wrapText="1"/>
    </xf>
    <xf numFmtId="194" fontId="58" fillId="16" borderId="35" xfId="352" applyNumberFormat="1" applyFont="1" applyFill="1" applyBorder="1" applyAlignment="1">
      <alignment horizontal="center" vertical="center"/>
    </xf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/>
    <xf numFmtId="4" fontId="56" fillId="28" borderId="0" xfId="350" applyFont="1" applyFill="1" applyAlignment="1">
      <alignment horizontal="center" vertical="center" wrapText="1"/>
    </xf>
    <xf numFmtId="4" fontId="56" fillId="28" borderId="0" xfId="350" applyFont="1" applyFill="1" applyAlignment="1">
      <alignment horizontal="left" vertical="center" wrapText="1"/>
    </xf>
    <xf numFmtId="4" fontId="56" fillId="28" borderId="0" xfId="350" applyFont="1" applyFill="1" applyAlignment="1">
      <alignment vertical="center"/>
    </xf>
    <xf numFmtId="4" fontId="56" fillId="28" borderId="0" xfId="350" applyFont="1" applyFill="1">
      <alignment vertical="center"/>
    </xf>
    <xf numFmtId="0" fontId="33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0" fontId="80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/>
    <xf numFmtId="0" fontId="81" fillId="28" borderId="0" xfId="327" applyFont="1" applyFill="1" applyAlignment="1"/>
    <xf numFmtId="0" fontId="33" fillId="28" borderId="0" xfId="350" applyNumberFormat="1" applyFont="1" applyFill="1" applyAlignment="1"/>
    <xf numFmtId="4" fontId="33" fillId="28" borderId="0" xfId="350" applyFont="1" applyFill="1">
      <alignment vertical="center"/>
    </xf>
    <xf numFmtId="0" fontId="82" fillId="28" borderId="0" xfId="327" applyFont="1" applyFill="1" applyAlignment="1">
      <alignment horizontal="center"/>
    </xf>
    <xf numFmtId="0" fontId="82" fillId="28" borderId="0" xfId="327" applyFont="1" applyFill="1" applyAlignment="1">
      <alignment horizontal="left"/>
    </xf>
    <xf numFmtId="3" fontId="82" fillId="28" borderId="0" xfId="327" applyNumberFormat="1" applyFont="1" applyFill="1" applyAlignment="1">
      <alignment horizontal="center"/>
    </xf>
    <xf numFmtId="0" fontId="0" fillId="28" borderId="0" xfId="327" applyFont="1" applyFill="1"/>
    <xf numFmtId="0" fontId="82" fillId="28" borderId="33" xfId="327" applyNumberFormat="1" applyFont="1" applyFill="1" applyBorder="1" applyAlignment="1">
      <alignment horizontal="center" vertical="center" wrapText="1"/>
    </xf>
    <xf numFmtId="0" fontId="82" fillId="28" borderId="8" xfId="327" applyNumberFormat="1" applyFont="1" applyFill="1" applyBorder="1" applyAlignment="1">
      <alignment horizontal="center" vertical="center" wrapText="1"/>
    </xf>
    <xf numFmtId="0" fontId="82" fillId="28" borderId="39" xfId="327" applyNumberFormat="1" applyFont="1" applyFill="1" applyBorder="1" applyAlignment="1">
      <alignment horizontal="center" vertical="center" wrapText="1"/>
    </xf>
    <xf numFmtId="3" fontId="82" fillId="28" borderId="8" xfId="327" applyNumberFormat="1" applyFont="1" applyFill="1" applyBorder="1" applyAlignment="1">
      <alignment horizontal="center" vertical="center" wrapText="1"/>
    </xf>
    <xf numFmtId="0" fontId="1" fillId="28" borderId="8" xfId="327" applyFont="1" applyFill="1" applyBorder="1" applyAlignment="1">
      <alignment horizontal="center" vertical="center" wrapText="1"/>
    </xf>
    <xf numFmtId="0" fontId="1" fillId="28" borderId="33" xfId="327" applyFont="1" applyFill="1" applyBorder="1" applyAlignment="1">
      <alignment horizontal="center" vertical="center" wrapText="1"/>
    </xf>
    <xf numFmtId="0" fontId="1" fillId="28" borderId="39" xfId="327" applyFont="1" applyFill="1" applyBorder="1" applyAlignment="1">
      <alignment horizontal="center" vertical="center" wrapText="1"/>
    </xf>
    <xf numFmtId="3" fontId="1" fillId="28" borderId="8" xfId="327" applyNumberFormat="1" applyFont="1" applyFill="1" applyBorder="1" applyAlignment="1">
      <alignment horizontal="center" vertical="center" wrapText="1"/>
    </xf>
    <xf numFmtId="0" fontId="1" fillId="28" borderId="0" xfId="327" applyFont="1" applyFill="1" applyBorder="1"/>
    <xf numFmtId="0" fontId="1" fillId="28" borderId="0" xfId="327" applyFont="1" applyFill="1"/>
    <xf numFmtId="49" fontId="10" fillId="28" borderId="60" xfId="0" applyNumberFormat="1" applyFont="1" applyFill="1" applyBorder="1" applyAlignment="1">
      <alignment horizontal="center" vertical="center" wrapText="1"/>
    </xf>
    <xf numFmtId="0" fontId="10" fillId="28" borderId="63" xfId="0" applyFont="1" applyFill="1" applyBorder="1" applyAlignment="1">
      <alignment horizontal="left" vertical="center" wrapText="1"/>
    </xf>
    <xf numFmtId="0" fontId="10" fillId="28" borderId="63" xfId="0" applyFont="1" applyFill="1" applyBorder="1" applyAlignment="1">
      <alignment horizontal="center" vertical="center" wrapText="1"/>
    </xf>
    <xf numFmtId="0" fontId="1" fillId="28" borderId="45" xfId="327" applyFont="1" applyFill="1" applyBorder="1" applyAlignment="1">
      <alignment horizontal="center" vertical="center" wrapText="1"/>
    </xf>
    <xf numFmtId="0" fontId="10" fillId="28" borderId="44" xfId="0" applyFont="1" applyFill="1" applyBorder="1" applyAlignment="1">
      <alignment horizontal="center" vertical="center" wrapText="1"/>
    </xf>
    <xf numFmtId="3" fontId="1" fillId="28" borderId="46" xfId="327" applyNumberFormat="1" applyFont="1" applyFill="1" applyBorder="1" applyAlignment="1">
      <alignment horizontal="center" vertical="center" wrapText="1"/>
    </xf>
    <xf numFmtId="0" fontId="10" fillId="28" borderId="52" xfId="0" applyFont="1" applyFill="1" applyBorder="1" applyAlignment="1">
      <alignment horizontal="center" vertical="center" wrapText="1"/>
    </xf>
    <xf numFmtId="0" fontId="10" fillId="28" borderId="26" xfId="0" applyFont="1" applyFill="1" applyBorder="1" applyAlignment="1">
      <alignment horizontal="center" vertical="center" wrapText="1"/>
    </xf>
    <xf numFmtId="3" fontId="10" fillId="28" borderId="53" xfId="0" applyNumberFormat="1" applyFont="1" applyFill="1" applyBorder="1" applyAlignment="1">
      <alignment horizontal="center" vertical="center" wrapText="1"/>
    </xf>
    <xf numFmtId="0" fontId="10" fillId="28" borderId="72" xfId="0" applyFont="1" applyFill="1" applyBorder="1" applyAlignment="1">
      <alignment horizontal="left" vertical="center" wrapText="1"/>
    </xf>
    <xf numFmtId="0" fontId="10" fillId="28" borderId="72" xfId="0" applyFont="1" applyFill="1" applyBorder="1" applyAlignment="1">
      <alignment horizontal="center" vertical="center" wrapText="1"/>
    </xf>
    <xf numFmtId="0" fontId="1" fillId="28" borderId="21" xfId="327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0" fontId="10" fillId="28" borderId="21" xfId="0" applyFont="1" applyFill="1" applyBorder="1" applyAlignment="1">
      <alignment horizontal="center" vertical="center" wrapText="1"/>
    </xf>
    <xf numFmtId="49" fontId="1" fillId="28" borderId="0" xfId="327" applyNumberFormat="1" applyFont="1" applyFill="1"/>
    <xf numFmtId="0" fontId="1" fillId="28" borderId="4" xfId="327" applyFont="1" applyFill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28" fillId="28" borderId="72" xfId="0" applyFont="1" applyFill="1" applyBorder="1" applyAlignment="1">
      <alignment horizontal="left" vertical="center" wrapText="1"/>
    </xf>
    <xf numFmtId="0" fontId="28" fillId="28" borderId="72" xfId="0" applyFont="1" applyFill="1" applyBorder="1" applyAlignment="1">
      <alignment horizontal="center" vertical="center" wrapText="1"/>
    </xf>
    <xf numFmtId="0" fontId="28" fillId="28" borderId="21" xfId="0" applyFont="1" applyFill="1" applyBorder="1" applyAlignment="1">
      <alignment horizontal="center" vertical="center" wrapText="1"/>
    </xf>
    <xf numFmtId="49" fontId="10" fillId="28" borderId="21" xfId="0" applyNumberFormat="1" applyFont="1" applyFill="1" applyBorder="1" applyAlignment="1">
      <alignment horizontal="center" vertical="center" wrapText="1"/>
    </xf>
    <xf numFmtId="0" fontId="10" fillId="28" borderId="67" xfId="0" applyFont="1" applyFill="1" applyBorder="1" applyAlignment="1">
      <alignment horizontal="left" vertical="center" wrapText="1"/>
    </xf>
    <xf numFmtId="0" fontId="10" fillId="28" borderId="67" xfId="0" applyFont="1" applyFill="1" applyBorder="1" applyAlignment="1">
      <alignment horizontal="center" vertical="center" wrapText="1"/>
    </xf>
    <xf numFmtId="0" fontId="10" fillId="28" borderId="50" xfId="0" applyFont="1" applyFill="1" applyBorder="1" applyAlignment="1">
      <alignment horizontal="center" vertical="center" wrapText="1"/>
    </xf>
    <xf numFmtId="0" fontId="10" fillId="28" borderId="48" xfId="0" applyFont="1" applyFill="1" applyBorder="1" applyAlignment="1">
      <alignment horizontal="center" vertical="center" wrapText="1"/>
    </xf>
    <xf numFmtId="0" fontId="1" fillId="28" borderId="50" xfId="327" applyFont="1" applyFill="1" applyBorder="1" applyAlignment="1">
      <alignment horizontal="center" vertical="center" wrapText="1"/>
    </xf>
    <xf numFmtId="0" fontId="1" fillId="28" borderId="48" xfId="327" applyFont="1" applyFill="1" applyBorder="1" applyAlignment="1">
      <alignment horizontal="center" vertical="center" wrapText="1"/>
    </xf>
    <xf numFmtId="3" fontId="10" fillId="28" borderId="51" xfId="0" applyNumberFormat="1" applyFont="1" applyFill="1" applyBorder="1" applyAlignment="1">
      <alignment horizontal="center" vertical="center" wrapText="1"/>
    </xf>
    <xf numFmtId="0" fontId="10" fillId="28" borderId="69" xfId="0" applyFont="1" applyFill="1" applyBorder="1" applyAlignment="1">
      <alignment horizontal="left" vertical="top" wrapText="1"/>
    </xf>
    <xf numFmtId="0" fontId="10" fillId="28" borderId="99" xfId="0" applyFont="1" applyFill="1" applyBorder="1" applyAlignment="1">
      <alignment horizontal="center" vertical="center" wrapText="1"/>
    </xf>
    <xf numFmtId="49" fontId="10" fillId="28" borderId="52" xfId="0" applyNumberFormat="1" applyFont="1" applyFill="1" applyBorder="1" applyAlignment="1">
      <alignment horizontal="center" vertical="center" wrapText="1"/>
    </xf>
    <xf numFmtId="3" fontId="1" fillId="28" borderId="53" xfId="327" applyNumberFormat="1" applyFont="1" applyFill="1" applyBorder="1" applyAlignment="1">
      <alignment horizontal="center" vertical="center" wrapText="1"/>
    </xf>
    <xf numFmtId="0" fontId="1" fillId="28" borderId="52" xfId="327" applyFont="1" applyFill="1" applyBorder="1" applyAlignment="1">
      <alignment horizontal="center" vertical="center" wrapText="1"/>
    </xf>
    <xf numFmtId="0" fontId="1" fillId="28" borderId="26" xfId="327" applyFont="1" applyFill="1" applyBorder="1" applyAlignment="1">
      <alignment horizontal="center" vertical="center" wrapText="1"/>
    </xf>
    <xf numFmtId="0" fontId="10" fillId="28" borderId="72" xfId="0" applyFont="1" applyFill="1" applyBorder="1" applyAlignment="1">
      <alignment horizontal="left" vertical="top" wrapText="1"/>
    </xf>
    <xf numFmtId="0" fontId="10" fillId="28" borderId="3" xfId="0" applyFont="1" applyFill="1" applyBorder="1" applyAlignment="1">
      <alignment horizontal="center" vertical="center" wrapText="1"/>
    </xf>
    <xf numFmtId="0" fontId="10" fillId="28" borderId="67" xfId="0" applyFont="1" applyFill="1" applyBorder="1" applyAlignment="1">
      <alignment horizontal="left" vertical="top" wrapText="1"/>
    </xf>
    <xf numFmtId="49" fontId="10" fillId="28" borderId="50" xfId="0" applyNumberFormat="1" applyFont="1" applyFill="1" applyBorder="1" applyAlignment="1">
      <alignment horizontal="center" vertical="center" wrapText="1"/>
    </xf>
    <xf numFmtId="3" fontId="1" fillId="28" borderId="51" xfId="327" applyNumberFormat="1" applyFont="1" applyFill="1" applyBorder="1" applyAlignment="1">
      <alignment horizontal="center" vertical="center" wrapText="1"/>
    </xf>
    <xf numFmtId="0" fontId="10" fillId="28" borderId="26" xfId="0" applyFont="1" applyFill="1" applyBorder="1" applyAlignment="1">
      <alignment horizontal="left" vertical="top" wrapText="1"/>
    </xf>
    <xf numFmtId="0" fontId="10" fillId="28" borderId="4" xfId="0" applyFont="1" applyFill="1" applyBorder="1" applyAlignment="1">
      <alignment horizontal="center" vertical="top" wrapText="1"/>
    </xf>
    <xf numFmtId="49" fontId="1" fillId="28" borderId="26" xfId="327" applyNumberFormat="1" applyFont="1" applyFill="1" applyBorder="1" applyAlignment="1">
      <alignment horizontal="center" vertical="center" wrapText="1"/>
    </xf>
    <xf numFmtId="49" fontId="10" fillId="28" borderId="26" xfId="0" applyNumberFormat="1" applyFont="1" applyFill="1" applyBorder="1" applyAlignment="1">
      <alignment horizontal="center" vertical="top" wrapText="1"/>
    </xf>
    <xf numFmtId="49" fontId="10" fillId="28" borderId="26" xfId="0" applyNumberFormat="1" applyFont="1" applyFill="1" applyBorder="1" applyAlignment="1">
      <alignment vertical="center" wrapText="1"/>
    </xf>
    <xf numFmtId="3" fontId="10" fillId="28" borderId="26" xfId="0" applyNumberFormat="1" applyFont="1" applyFill="1" applyBorder="1" applyAlignment="1">
      <alignment vertical="center" wrapText="1"/>
    </xf>
    <xf numFmtId="0" fontId="10" fillId="28" borderId="4" xfId="0" applyFont="1" applyFill="1" applyBorder="1" applyAlignment="1">
      <alignment horizontal="left" vertical="top" wrapText="1"/>
    </xf>
    <xf numFmtId="49" fontId="1" fillId="28" borderId="4" xfId="327" applyNumberFormat="1" applyFont="1" applyFill="1" applyBorder="1" applyAlignment="1">
      <alignment horizontal="center" vertical="center" wrapText="1"/>
    </xf>
    <xf numFmtId="49" fontId="10" fillId="28" borderId="4" xfId="0" applyNumberFormat="1" applyFont="1" applyFill="1" applyBorder="1" applyAlignment="1">
      <alignment horizontal="center" vertical="top" wrapText="1"/>
    </xf>
    <xf numFmtId="49" fontId="10" fillId="28" borderId="4" xfId="0" applyNumberFormat="1" applyFont="1" applyFill="1" applyBorder="1" applyAlignment="1">
      <alignment vertical="center" wrapText="1"/>
    </xf>
    <xf numFmtId="3" fontId="10" fillId="28" borderId="4" xfId="0" applyNumberFormat="1" applyFont="1" applyFill="1" applyBorder="1" applyAlignment="1">
      <alignment vertical="center" wrapText="1"/>
    </xf>
    <xf numFmtId="0" fontId="1" fillId="28" borderId="4" xfId="327" applyFont="1" applyFill="1" applyBorder="1" applyAlignment="1">
      <alignment horizontal="center"/>
    </xf>
    <xf numFmtId="3" fontId="1" fillId="28" borderId="4" xfId="327" applyNumberFormat="1" applyFont="1" applyFill="1" applyBorder="1" applyAlignment="1">
      <alignment horizontal="center"/>
    </xf>
    <xf numFmtId="0" fontId="1" fillId="28" borderId="56" xfId="327" applyFont="1" applyFill="1" applyBorder="1" applyAlignment="1">
      <alignment horizontal="center"/>
    </xf>
    <xf numFmtId="3" fontId="82" fillId="28" borderId="65" xfId="327" applyNumberFormat="1" applyFont="1" applyFill="1" applyBorder="1" applyAlignment="1">
      <alignment horizontal="center"/>
    </xf>
    <xf numFmtId="3" fontId="1" fillId="28" borderId="0" xfId="327" applyNumberFormat="1" applyFill="1"/>
    <xf numFmtId="193" fontId="5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0" borderId="73" xfId="352" applyFont="1" applyBorder="1" applyAlignment="1">
      <alignment horizontal="center"/>
    </xf>
    <xf numFmtId="0" fontId="55" fillId="0" borderId="64" xfId="352" applyFont="1" applyBorder="1" applyAlignment="1">
      <alignment horizontal="center"/>
    </xf>
    <xf numFmtId="0" fontId="55" fillId="0" borderId="77" xfId="352" applyFont="1" applyBorder="1" applyAlignment="1">
      <alignment horizontal="center"/>
    </xf>
    <xf numFmtId="0" fontId="55" fillId="0" borderId="20" xfId="371" applyFont="1" applyFill="1" applyBorder="1" applyAlignment="1" applyProtection="1">
      <alignment horizontal="center" vertical="center" wrapText="1"/>
      <protection locked="0"/>
    </xf>
    <xf numFmtId="187" fontId="55" fillId="0" borderId="55" xfId="371" applyNumberFormat="1" applyFont="1" applyFill="1" applyBorder="1" applyAlignment="1" applyProtection="1">
      <alignment horizontal="center" vertical="center" wrapText="1"/>
      <protection locked="0"/>
    </xf>
    <xf numFmtId="187" fontId="55" fillId="0" borderId="34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" xfId="371" applyFont="1" applyFill="1" applyBorder="1" applyAlignment="1" applyProtection="1">
      <alignment horizontal="center" vertical="center" wrapText="1"/>
      <protection locked="0"/>
    </xf>
    <xf numFmtId="0" fontId="55" fillId="0" borderId="56" xfId="371" applyFont="1" applyFill="1" applyBorder="1" applyAlignment="1" applyProtection="1">
      <alignment horizontal="center" vertical="center" wrapText="1"/>
      <protection locked="0"/>
    </xf>
    <xf numFmtId="0" fontId="55" fillId="0" borderId="19" xfId="371" applyFont="1" applyFill="1" applyBorder="1" applyAlignment="1" applyProtection="1">
      <alignment horizontal="center" vertical="center" wrapText="1"/>
      <protection locked="0"/>
    </xf>
    <xf numFmtId="186" fontId="65" fillId="0" borderId="18" xfId="352" applyNumberFormat="1" applyFont="1" applyFill="1" applyBorder="1" applyAlignment="1">
      <alignment horizontal="left" vertical="center" wrapText="1"/>
    </xf>
    <xf numFmtId="186" fontId="65" fillId="0" borderId="0" xfId="352" applyNumberFormat="1" applyFont="1" applyFill="1" applyBorder="1" applyAlignment="1">
      <alignment horizontal="left" vertical="center" wrapText="1"/>
    </xf>
    <xf numFmtId="4" fontId="58" fillId="25" borderId="15" xfId="352" applyNumberFormat="1" applyFont="1" applyFill="1" applyBorder="1" applyAlignment="1">
      <alignment vertical="top" wrapText="1"/>
    </xf>
    <xf numFmtId="4" fontId="58" fillId="25" borderId="38" xfId="352" applyNumberFormat="1" applyFont="1" applyFill="1" applyBorder="1" applyAlignment="1">
      <alignment vertical="top" wrapText="1"/>
    </xf>
    <xf numFmtId="0" fontId="55" fillId="0" borderId="56" xfId="370" applyFont="1" applyFill="1" applyBorder="1" applyAlignment="1">
      <alignment horizontal="center" vertical="center" wrapText="1"/>
    </xf>
    <xf numFmtId="0" fontId="55" fillId="0" borderId="19" xfId="370" applyFont="1" applyFill="1" applyBorder="1" applyAlignment="1">
      <alignment horizontal="center" vertical="center" wrapText="1"/>
    </xf>
    <xf numFmtId="4" fontId="58" fillId="25" borderId="59" xfId="352" applyNumberFormat="1" applyFont="1" applyFill="1" applyBorder="1" applyAlignment="1">
      <alignment vertical="top" wrapText="1"/>
    </xf>
    <xf numFmtId="4" fontId="58" fillId="25" borderId="71" xfId="352" applyNumberFormat="1" applyFont="1" applyFill="1" applyBorder="1" applyAlignment="1">
      <alignment vertical="top" wrapText="1"/>
    </xf>
    <xf numFmtId="4" fontId="58" fillId="25" borderId="60" xfId="352" applyNumberFormat="1" applyFont="1" applyFill="1" applyBorder="1" applyAlignment="1">
      <alignment vertical="top" wrapText="1"/>
    </xf>
    <xf numFmtId="4" fontId="58" fillId="25" borderId="78" xfId="352" applyNumberFormat="1" applyFont="1" applyFill="1" applyBorder="1" applyAlignment="1">
      <alignment vertical="top" wrapText="1"/>
    </xf>
    <xf numFmtId="4" fontId="58" fillId="16" borderId="59" xfId="352" applyNumberFormat="1" applyFont="1" applyFill="1" applyBorder="1" applyAlignment="1">
      <alignment horizontal="center" vertical="center" wrapText="1"/>
    </xf>
    <xf numFmtId="4" fontId="58" fillId="16" borderId="26" xfId="352" applyNumberFormat="1" applyFont="1" applyFill="1" applyBorder="1" applyAlignment="1">
      <alignment horizontal="center" vertical="center" wrapText="1"/>
    </xf>
    <xf numFmtId="4" fontId="58" fillId="29" borderId="4" xfId="352" applyNumberFormat="1" applyFont="1" applyFill="1" applyBorder="1" applyAlignment="1">
      <alignment horizontal="center" vertical="center" wrapText="1"/>
    </xf>
    <xf numFmtId="0" fontId="28" fillId="29" borderId="4" xfId="352" applyFont="1" applyFill="1" applyBorder="1" applyAlignment="1">
      <alignment horizontal="center" vertical="center" wrapText="1"/>
    </xf>
    <xf numFmtId="0" fontId="66" fillId="0" borderId="0" xfId="352" applyFont="1" applyAlignment="1">
      <alignment horizontal="center" vertical="center"/>
    </xf>
    <xf numFmtId="0" fontId="55" fillId="0" borderId="55" xfId="371" applyFont="1" applyFill="1" applyBorder="1" applyAlignment="1" applyProtection="1">
      <alignment horizontal="center" vertical="center" wrapText="1"/>
      <protection locked="0"/>
    </xf>
    <xf numFmtId="0" fontId="55" fillId="0" borderId="34" xfId="371" applyFont="1" applyFill="1" applyBorder="1" applyAlignment="1" applyProtection="1">
      <alignment horizontal="center" vertical="center" wrapText="1"/>
      <protection locked="0"/>
    </xf>
    <xf numFmtId="187" fontId="55" fillId="0" borderId="73" xfId="371" applyNumberFormat="1" applyFont="1" applyFill="1" applyBorder="1" applyAlignment="1" applyProtection="1">
      <alignment horizontal="center" vertical="center"/>
      <protection locked="0"/>
    </xf>
    <xf numFmtId="187" fontId="55" fillId="0" borderId="77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56" xfId="371" applyNumberFormat="1" applyFont="1" applyFill="1" applyBorder="1" applyAlignment="1" applyProtection="1">
      <alignment horizontal="center" vertical="center"/>
      <protection locked="0"/>
    </xf>
    <xf numFmtId="0" fontId="55" fillId="0" borderId="15" xfId="352" applyFont="1" applyBorder="1" applyAlignment="1">
      <alignment horizontal="center"/>
    </xf>
    <xf numFmtId="0" fontId="55" fillId="0" borderId="3" xfId="352" applyFont="1" applyBorder="1" applyAlignment="1">
      <alignment horizontal="center"/>
    </xf>
    <xf numFmtId="0" fontId="55" fillId="0" borderId="90" xfId="352" applyFont="1" applyBorder="1" applyAlignment="1">
      <alignment horizontal="center"/>
    </xf>
    <xf numFmtId="0" fontId="55" fillId="0" borderId="54" xfId="371" applyFont="1" applyFill="1" applyBorder="1" applyAlignment="1" applyProtection="1">
      <alignment horizontal="center" vertical="center" wrapText="1"/>
      <protection locked="0"/>
    </xf>
    <xf numFmtId="0" fontId="55" fillId="0" borderId="18" xfId="371" applyFont="1" applyFill="1" applyBorder="1" applyAlignment="1" applyProtection="1">
      <alignment horizontal="center" vertical="center" wrapText="1"/>
      <protection locked="0"/>
    </xf>
    <xf numFmtId="0" fontId="58" fillId="0" borderId="0" xfId="352" applyFont="1" applyFill="1" applyAlignment="1">
      <alignment horizontal="center" vertical="top"/>
    </xf>
    <xf numFmtId="1" fontId="58" fillId="0" borderId="0" xfId="352" applyNumberFormat="1" applyFont="1" applyFill="1" applyBorder="1" applyAlignment="1">
      <alignment horizontal="center" vertical="top" wrapText="1"/>
    </xf>
    <xf numFmtId="0" fontId="55" fillId="0" borderId="59" xfId="352" applyFont="1" applyBorder="1" applyAlignment="1">
      <alignment horizontal="center"/>
    </xf>
    <xf numFmtId="0" fontId="55" fillId="0" borderId="86" xfId="352" applyFont="1" applyBorder="1" applyAlignment="1">
      <alignment horizontal="center"/>
    </xf>
    <xf numFmtId="0" fontId="55" fillId="0" borderId="38" xfId="352" applyFont="1" applyBorder="1" applyAlignment="1">
      <alignment horizontal="center"/>
    </xf>
    <xf numFmtId="0" fontId="55" fillId="0" borderId="23" xfId="370" applyFont="1" applyFill="1" applyBorder="1" applyAlignment="1">
      <alignment horizontal="center" vertical="center" wrapText="1"/>
    </xf>
    <xf numFmtId="0" fontId="65" fillId="0" borderId="0" xfId="352" applyFont="1" applyFill="1" applyBorder="1" applyAlignment="1">
      <alignment horizontal="center" vertical="top"/>
    </xf>
    <xf numFmtId="0" fontId="55" fillId="0" borderId="73" xfId="371" applyFont="1" applyFill="1" applyBorder="1" applyAlignment="1" applyProtection="1">
      <alignment horizontal="center" vertical="center" wrapText="1"/>
      <protection locked="0"/>
    </xf>
    <xf numFmtId="0" fontId="55" fillId="0" borderId="74" xfId="371" applyFont="1" applyFill="1" applyBorder="1" applyAlignment="1" applyProtection="1">
      <alignment horizontal="center" vertical="center" wrapText="1"/>
      <protection locked="0"/>
    </xf>
    <xf numFmtId="0" fontId="55" fillId="0" borderId="79" xfId="371" applyFont="1" applyFill="1" applyBorder="1" applyAlignment="1" applyProtection="1">
      <alignment horizontal="center" vertical="center" wrapText="1"/>
      <protection locked="0"/>
    </xf>
    <xf numFmtId="0" fontId="55" fillId="0" borderId="63" xfId="371" applyFont="1" applyFill="1" applyBorder="1" applyAlignment="1" applyProtection="1">
      <alignment horizontal="center" vertical="center" wrapText="1"/>
      <protection locked="0"/>
    </xf>
    <xf numFmtId="0" fontId="55" fillId="0" borderId="72" xfId="371" applyFont="1" applyFill="1" applyBorder="1" applyAlignment="1" applyProtection="1">
      <alignment horizontal="center" vertical="center" wrapText="1"/>
      <protection locked="0"/>
    </xf>
    <xf numFmtId="0" fontId="55" fillId="0" borderId="76" xfId="371" applyFont="1" applyFill="1" applyBorder="1" applyAlignment="1" applyProtection="1">
      <alignment horizontal="center" vertical="center" wrapText="1"/>
      <protection locked="0"/>
    </xf>
    <xf numFmtId="0" fontId="55" fillId="0" borderId="64" xfId="371" applyFont="1" applyFill="1" applyBorder="1" applyAlignment="1" applyProtection="1">
      <alignment horizontal="center" vertical="center" wrapText="1"/>
      <protection locked="0"/>
    </xf>
    <xf numFmtId="0" fontId="55" fillId="0" borderId="3" xfId="371" applyFont="1" applyFill="1" applyBorder="1" applyAlignment="1" applyProtection="1">
      <alignment horizontal="center" vertical="center" wrapText="1"/>
      <protection locked="0"/>
    </xf>
    <xf numFmtId="0" fontId="55" fillId="0" borderId="86" xfId="371" applyFont="1" applyFill="1" applyBorder="1" applyAlignment="1" applyProtection="1">
      <alignment horizontal="center" vertical="center" wrapText="1"/>
      <protection locked="0"/>
    </xf>
    <xf numFmtId="4" fontId="33" fillId="0" borderId="57" xfId="350" applyFont="1" applyBorder="1" applyAlignment="1">
      <alignment horizontal="center" vertical="center" wrapText="1"/>
    </xf>
    <xf numFmtId="4" fontId="33" fillId="0" borderId="65" xfId="350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20" xfId="350" applyFont="1" applyBorder="1" applyAlignment="1">
      <alignment horizontal="center" vertical="center" wrapText="1"/>
    </xf>
    <xf numFmtId="4" fontId="53" fillId="0" borderId="3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33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9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4" xfId="350" applyFont="1" applyBorder="1" applyAlignment="1">
      <alignment horizontal="center" vertical="center" wrapText="1"/>
    </xf>
    <xf numFmtId="4" fontId="33" fillId="0" borderId="61" xfId="350" applyFont="1" applyBorder="1" applyAlignment="1">
      <alignment horizontal="center" vertical="center" wrapText="1"/>
    </xf>
    <xf numFmtId="0" fontId="56" fillId="0" borderId="46" xfId="327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45" xfId="327" applyNumberFormat="1" applyFont="1" applyFill="1" applyBorder="1" applyAlignment="1">
      <alignment horizontal="center" vertical="center" wrapText="1"/>
    </xf>
    <xf numFmtId="49" fontId="56" fillId="0" borderId="21" xfId="327" applyNumberFormat="1" applyFont="1" applyFill="1" applyBorder="1" applyAlignment="1">
      <alignment horizontal="center" vertical="center" wrapText="1"/>
    </xf>
    <xf numFmtId="49" fontId="56" fillId="0" borderId="4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7" xfId="327" applyNumberFormat="1" applyFont="1" applyFill="1" applyBorder="1" applyAlignment="1">
      <alignment horizontal="center" vertical="center" wrapText="1"/>
    </xf>
    <xf numFmtId="49" fontId="56" fillId="0" borderId="26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82" fillId="28" borderId="0" xfId="327" applyFont="1" applyFill="1" applyAlignment="1">
      <alignment horizontal="center"/>
    </xf>
    <xf numFmtId="0" fontId="0" fillId="28" borderId="0" xfId="327" applyFont="1" applyFill="1" applyAlignment="1">
      <alignment horizontal="center"/>
    </xf>
    <xf numFmtId="0" fontId="1" fillId="28" borderId="0" xfId="327" applyFill="1" applyAlignment="1">
      <alignment horizontal="center"/>
    </xf>
    <xf numFmtId="0" fontId="33" fillId="28" borderId="0" xfId="327" applyFont="1" applyFill="1" applyAlignment="1">
      <alignment horizontal="center" vertical="center"/>
    </xf>
    <xf numFmtId="4" fontId="79" fillId="28" borderId="0" xfId="350" applyFont="1" applyFill="1" applyAlignment="1">
      <alignment horizontal="center" vertical="center" wrapText="1"/>
    </xf>
    <xf numFmtId="1" fontId="33" fillId="28" borderId="0" xfId="327" applyNumberFormat="1" applyFont="1" applyFill="1" applyAlignment="1">
      <alignment horizontal="left" vertical="center" wrapText="1"/>
    </xf>
    <xf numFmtId="0" fontId="83" fillId="28" borderId="0" xfId="327" applyFont="1" applyFill="1" applyAlignment="1">
      <alignment horizontal="center" vertical="center" wrapText="1"/>
    </xf>
    <xf numFmtId="0" fontId="82" fillId="28" borderId="63" xfId="327" applyNumberFormat="1" applyFont="1" applyFill="1" applyBorder="1" applyAlignment="1">
      <alignment horizontal="center" vertical="center" wrapText="1"/>
    </xf>
    <xf numFmtId="0" fontId="82" fillId="28" borderId="72" xfId="327" applyNumberFormat="1" applyFont="1" applyFill="1" applyBorder="1" applyAlignment="1">
      <alignment horizontal="center" vertical="center" wrapText="1"/>
    </xf>
    <xf numFmtId="0" fontId="82" fillId="28" borderId="67" xfId="327" applyNumberFormat="1" applyFont="1" applyFill="1" applyBorder="1" applyAlignment="1">
      <alignment horizontal="center" vertical="center" wrapText="1"/>
    </xf>
    <xf numFmtId="0" fontId="82" fillId="28" borderId="57" xfId="327" applyNumberFormat="1" applyFont="1" applyFill="1" applyBorder="1" applyAlignment="1">
      <alignment horizontal="center" vertical="center" wrapText="1"/>
    </xf>
    <xf numFmtId="0" fontId="82" fillId="28" borderId="70" xfId="327" applyNumberFormat="1" applyFont="1" applyFill="1" applyBorder="1" applyAlignment="1">
      <alignment horizontal="center" vertical="center" wrapText="1"/>
    </xf>
    <xf numFmtId="0" fontId="82" fillId="28" borderId="65" xfId="327" applyNumberFormat="1" applyFont="1" applyFill="1" applyBorder="1" applyAlignment="1">
      <alignment horizontal="center" vertical="center" wrapText="1"/>
    </xf>
    <xf numFmtId="0" fontId="82" fillId="28" borderId="40" xfId="327" applyNumberFormat="1" applyFont="1" applyFill="1" applyBorder="1" applyAlignment="1">
      <alignment horizontal="center" vertical="center" wrapText="1"/>
    </xf>
    <xf numFmtId="0" fontId="82" fillId="28" borderId="32" xfId="327" applyNumberFormat="1" applyFont="1" applyFill="1" applyBorder="1" applyAlignment="1">
      <alignment horizontal="center" vertical="center" wrapText="1"/>
    </xf>
    <xf numFmtId="0" fontId="82" fillId="28" borderId="36" xfId="327" applyNumberFormat="1" applyFont="1" applyFill="1" applyBorder="1" applyAlignment="1">
      <alignment horizontal="center" vertical="center" wrapText="1"/>
    </xf>
    <xf numFmtId="0" fontId="82" fillId="28" borderId="43" xfId="327" applyNumberFormat="1" applyFont="1" applyFill="1" applyBorder="1" applyAlignment="1">
      <alignment horizontal="center" vertical="center" wrapText="1"/>
    </xf>
    <xf numFmtId="0" fontId="82" fillId="28" borderId="27" xfId="327" applyNumberFormat="1" applyFont="1" applyFill="1" applyBorder="1" applyAlignment="1">
      <alignment horizontal="center" vertical="center" wrapText="1"/>
    </xf>
    <xf numFmtId="0" fontId="82" fillId="28" borderId="115" xfId="327" applyNumberFormat="1" applyFont="1" applyFill="1" applyBorder="1" applyAlignment="1">
      <alignment horizontal="center" vertical="center" wrapText="1"/>
    </xf>
    <xf numFmtId="0" fontId="84" fillId="28" borderId="24" xfId="327" applyNumberFormat="1" applyFont="1" applyFill="1" applyBorder="1" applyAlignment="1">
      <alignment horizontal="center" vertical="center" wrapText="1"/>
    </xf>
    <xf numFmtId="0" fontId="84" fillId="28" borderId="58" xfId="327" applyNumberFormat="1" applyFont="1" applyFill="1" applyBorder="1" applyAlignment="1">
      <alignment horizontal="center" vertical="center" wrapText="1"/>
    </xf>
    <xf numFmtId="0" fontId="84" fillId="28" borderId="25" xfId="327" applyNumberFormat="1" applyFont="1" applyFill="1" applyBorder="1" applyAlignment="1">
      <alignment horizontal="center" vertical="center" wrapText="1"/>
    </xf>
    <xf numFmtId="0" fontId="82" fillId="28" borderId="61" xfId="327" applyFont="1" applyFill="1" applyBorder="1" applyAlignment="1">
      <alignment horizontal="right" vertical="center" wrapText="1"/>
    </xf>
    <xf numFmtId="0" fontId="82" fillId="28" borderId="17" xfId="327" applyFont="1" applyFill="1" applyBorder="1" applyAlignment="1">
      <alignment horizontal="right" vertical="center" wrapText="1"/>
    </xf>
    <xf numFmtId="0" fontId="82" fillId="28" borderId="116" xfId="327" applyFont="1" applyFill="1" applyBorder="1" applyAlignment="1">
      <alignment horizontal="right" vertical="center" wrapText="1"/>
    </xf>
    <xf numFmtId="0" fontId="82" fillId="28" borderId="61" xfId="327" applyFont="1" applyFill="1" applyBorder="1" applyAlignment="1">
      <alignment horizontal="center"/>
    </xf>
    <xf numFmtId="0" fontId="82" fillId="28" borderId="116" xfId="327" applyFont="1" applyFill="1" applyBorder="1" applyAlignment="1">
      <alignment horizontal="center"/>
    </xf>
    <xf numFmtId="0" fontId="1" fillId="28" borderId="0" xfId="327" applyFill="1" applyAlignment="1">
      <alignment horizontal="left" vertical="center" wrapText="1"/>
    </xf>
  </cellXfs>
  <cellStyles count="16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9%20&#1042;&#1051;-6&#1082;&#1042;%20&#8470;1,2%20&#1050;&#1057;%20&#8470;104%20&#1057;-&#1055;&#1086;&#1082;&#1091;&#1088;/&#1056;&#1072;&#1089;&#1095;&#1077;&#1090;/&#1042;&#1051;-6&#1082;&#1042;%20&#8470;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9%20&#1042;&#1051;-6&#1082;&#1042;%20&#8470;1,2%20&#1050;&#1057;%20&#8470;104%20&#1057;-&#1055;&#1086;&#1082;&#1091;&#1088;/&#1056;&#1072;&#1089;&#1095;&#1077;&#1090;/&#1042;&#1051;-6&#1082;&#1042;%20&#8470;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9%20&#1042;&#1051;-6&#1082;&#1042;%20&#8470;1,2%20&#1050;&#1057;%20&#8470;104%20&#1057;-&#1055;&#1086;&#1082;&#1091;&#1088;/&#1056;&#1072;&#1089;&#1095;&#1077;&#1090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"Обустройство Северо-Покурского месторождения нефти. Куст скважин №100, 101, 102, 103, 104, 105, 24 бис"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10">
          <cell r="B10" t="str">
            <v>ВЛ-6кВ №2 на куст скважин №104</v>
          </cell>
        </row>
        <row r="11">
          <cell r="A11" t="str">
            <v>04-07-01</v>
          </cell>
          <cell r="B11" t="str">
            <v>Электрические воздушные линии 6 кВ №2, 47 этап. Куст скважин №104</v>
          </cell>
        </row>
      </sheetData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5">
          <cell r="B25" t="str">
            <v>"Обустройство Северо-Покурского месторождения нефти. Куст скважин №100, 101, 102, 103, 104, 105, 24 бис"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2"/>
  <sheetViews>
    <sheetView showGridLines="0" view="pageBreakPreview" zoomScale="70" zoomScaleSheetLayoutView="70" workbookViewId="0">
      <pane xSplit="2" topLeftCell="S1" activePane="topRight" state="frozen"/>
      <selection activeCell="A8" sqref="A8"/>
      <selection pane="topRight" activeCell="O20" sqref="O20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customHeight="1" x14ac:dyDescent="0.2">
      <c r="A1" s="524" t="s">
        <v>37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  <c r="O1" s="524"/>
      <c r="P1" s="524"/>
      <c r="Q1" s="524"/>
      <c r="R1" s="524"/>
      <c r="S1" s="524"/>
      <c r="T1" s="524"/>
      <c r="U1" s="524"/>
      <c r="V1" s="524"/>
      <c r="W1" s="524"/>
      <c r="X1" s="524"/>
      <c r="Y1" s="143" t="s">
        <v>116</v>
      </c>
    </row>
    <row r="2" spans="1:25" ht="13.5" x14ac:dyDescent="0.2">
      <c r="A2" s="144"/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  <c r="O2" s="524"/>
      <c r="P2" s="524"/>
      <c r="Q2" s="524"/>
      <c r="R2" s="524"/>
      <c r="S2" s="524"/>
      <c r="T2" s="145"/>
      <c r="U2" s="145"/>
      <c r="V2" s="3"/>
      <c r="W2" s="145"/>
      <c r="X2" s="146"/>
      <c r="Y2" s="143"/>
    </row>
    <row r="3" spans="1:25" ht="14.25" thickBot="1" x14ac:dyDescent="0.25">
      <c r="A3" s="144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3"/>
      <c r="N3" s="3"/>
      <c r="O3" s="3"/>
      <c r="P3" s="3"/>
      <c r="Q3" s="3"/>
      <c r="R3" s="145"/>
      <c r="S3" s="3"/>
      <c r="T3" s="145"/>
      <c r="U3" s="145"/>
      <c r="V3" s="3"/>
      <c r="W3" s="146"/>
      <c r="X3" s="530"/>
      <c r="Y3" s="530"/>
    </row>
    <row r="4" spans="1:25" ht="12.75" customHeight="1" x14ac:dyDescent="0.2">
      <c r="A4" s="531" t="s">
        <v>18</v>
      </c>
      <c r="B4" s="531" t="s">
        <v>38</v>
      </c>
      <c r="C4" s="534" t="s">
        <v>39</v>
      </c>
      <c r="D4" s="537" t="s">
        <v>66</v>
      </c>
      <c r="E4" s="489" t="s">
        <v>40</v>
      </c>
      <c r="F4" s="490"/>
      <c r="G4" s="490"/>
      <c r="H4" s="490"/>
      <c r="I4" s="490"/>
      <c r="J4" s="490"/>
      <c r="K4" s="490"/>
      <c r="L4" s="491"/>
      <c r="M4" s="489" t="s">
        <v>21</v>
      </c>
      <c r="N4" s="490"/>
      <c r="O4" s="490"/>
      <c r="P4" s="490"/>
      <c r="Q4" s="490"/>
      <c r="R4" s="490"/>
      <c r="S4" s="490"/>
      <c r="T4" s="490"/>
      <c r="U4" s="490"/>
      <c r="V4" s="490"/>
      <c r="W4" s="490"/>
      <c r="X4" s="490"/>
      <c r="Y4" s="491"/>
    </row>
    <row r="5" spans="1:25" ht="12.75" customHeight="1" thickBot="1" x14ac:dyDescent="0.25">
      <c r="A5" s="532"/>
      <c r="B5" s="532"/>
      <c r="C5" s="535"/>
      <c r="D5" s="538"/>
      <c r="E5" s="492" t="s">
        <v>41</v>
      </c>
      <c r="F5" s="519" t="s">
        <v>22</v>
      </c>
      <c r="G5" s="520"/>
      <c r="H5" s="520"/>
      <c r="I5" s="520"/>
      <c r="J5" s="520"/>
      <c r="K5" s="520"/>
      <c r="L5" s="521"/>
      <c r="M5" s="522" t="s">
        <v>111</v>
      </c>
      <c r="N5" s="526" t="s">
        <v>22</v>
      </c>
      <c r="O5" s="527"/>
      <c r="P5" s="520"/>
      <c r="Q5" s="528"/>
      <c r="R5" s="502" t="s">
        <v>42</v>
      </c>
      <c r="S5" s="502" t="s">
        <v>23</v>
      </c>
      <c r="T5" s="502" t="s">
        <v>43</v>
      </c>
      <c r="U5" s="502" t="s">
        <v>44</v>
      </c>
      <c r="V5" s="502" t="s">
        <v>24</v>
      </c>
      <c r="W5" s="502" t="s">
        <v>45</v>
      </c>
      <c r="X5" s="502" t="s">
        <v>46</v>
      </c>
      <c r="Y5" s="493" t="s">
        <v>47</v>
      </c>
    </row>
    <row r="6" spans="1:25" ht="44.25" customHeight="1" thickBot="1" x14ac:dyDescent="0.25">
      <c r="A6" s="532"/>
      <c r="B6" s="532"/>
      <c r="C6" s="535"/>
      <c r="D6" s="538"/>
      <c r="E6" s="492"/>
      <c r="F6" s="495" t="s">
        <v>48</v>
      </c>
      <c r="G6" s="496" t="s">
        <v>49</v>
      </c>
      <c r="H6" s="496" t="s">
        <v>50</v>
      </c>
      <c r="I6" s="496" t="s">
        <v>51</v>
      </c>
      <c r="J6" s="496" t="s">
        <v>52</v>
      </c>
      <c r="K6" s="496" t="s">
        <v>45</v>
      </c>
      <c r="L6" s="513" t="s">
        <v>46</v>
      </c>
      <c r="M6" s="523"/>
      <c r="N6" s="515" t="s">
        <v>53</v>
      </c>
      <c r="O6" s="516"/>
      <c r="P6" s="517" t="s">
        <v>19</v>
      </c>
      <c r="Q6" s="518"/>
      <c r="R6" s="503"/>
      <c r="S6" s="503"/>
      <c r="T6" s="503"/>
      <c r="U6" s="503"/>
      <c r="V6" s="503"/>
      <c r="W6" s="503"/>
      <c r="X6" s="503"/>
      <c r="Y6" s="494"/>
    </row>
    <row r="7" spans="1:25" ht="83.25" customHeight="1" thickBot="1" x14ac:dyDescent="0.25">
      <c r="A7" s="533"/>
      <c r="B7" s="533"/>
      <c r="C7" s="536"/>
      <c r="D7" s="539"/>
      <c r="E7" s="492"/>
      <c r="F7" s="496"/>
      <c r="G7" s="497"/>
      <c r="H7" s="497"/>
      <c r="I7" s="497"/>
      <c r="J7" s="497"/>
      <c r="K7" s="497"/>
      <c r="L7" s="514"/>
      <c r="M7" s="523"/>
      <c r="N7" s="130" t="s">
        <v>54</v>
      </c>
      <c r="O7" s="131" t="s">
        <v>55</v>
      </c>
      <c r="P7" s="140" t="s">
        <v>54</v>
      </c>
      <c r="Q7" s="141" t="s">
        <v>55</v>
      </c>
      <c r="R7" s="529"/>
      <c r="S7" s="503"/>
      <c r="T7" s="503"/>
      <c r="U7" s="503"/>
      <c r="V7" s="503"/>
      <c r="W7" s="503"/>
      <c r="X7" s="503"/>
      <c r="Y7" s="494"/>
    </row>
    <row r="8" spans="1:25" ht="13.5" thickBot="1" x14ac:dyDescent="0.25">
      <c r="A8" s="147">
        <v>1</v>
      </c>
      <c r="B8" s="148">
        <f t="shared" ref="B8:Y8" si="0">A8+1</f>
        <v>2</v>
      </c>
      <c r="C8" s="149">
        <f t="shared" si="0"/>
        <v>3</v>
      </c>
      <c r="D8" s="150">
        <f t="shared" si="0"/>
        <v>4</v>
      </c>
      <c r="E8" s="151">
        <f t="shared" si="0"/>
        <v>5</v>
      </c>
      <c r="F8" s="152">
        <f t="shared" si="0"/>
        <v>6</v>
      </c>
      <c r="G8" s="152">
        <f t="shared" si="0"/>
        <v>7</v>
      </c>
      <c r="H8" s="152">
        <f t="shared" si="0"/>
        <v>8</v>
      </c>
      <c r="I8" s="152">
        <f t="shared" si="0"/>
        <v>9</v>
      </c>
      <c r="J8" s="152">
        <f t="shared" si="0"/>
        <v>10</v>
      </c>
      <c r="K8" s="152">
        <f t="shared" si="0"/>
        <v>11</v>
      </c>
      <c r="L8" s="153">
        <f t="shared" si="0"/>
        <v>12</v>
      </c>
      <c r="M8" s="126">
        <f t="shared" si="0"/>
        <v>13</v>
      </c>
      <c r="N8" s="20">
        <f t="shared" si="0"/>
        <v>14</v>
      </c>
      <c r="O8" s="132">
        <f t="shared" si="0"/>
        <v>15</v>
      </c>
      <c r="P8" s="20">
        <f t="shared" si="0"/>
        <v>16</v>
      </c>
      <c r="Q8" s="132">
        <f t="shared" si="0"/>
        <v>17</v>
      </c>
      <c r="R8" s="154">
        <f t="shared" si="0"/>
        <v>18</v>
      </c>
      <c r="S8" s="21">
        <f t="shared" si="0"/>
        <v>19</v>
      </c>
      <c r="T8" s="21">
        <f t="shared" si="0"/>
        <v>20</v>
      </c>
      <c r="U8" s="21">
        <f t="shared" si="0"/>
        <v>21</v>
      </c>
      <c r="V8" s="21">
        <f t="shared" si="0"/>
        <v>22</v>
      </c>
      <c r="W8" s="21">
        <f t="shared" si="0"/>
        <v>23</v>
      </c>
      <c r="X8" s="21">
        <f t="shared" si="0"/>
        <v>24</v>
      </c>
      <c r="Y8" s="132">
        <f t="shared" si="0"/>
        <v>25</v>
      </c>
    </row>
    <row r="9" spans="1:25" ht="14.25" hidden="1" thickBot="1" x14ac:dyDescent="0.25">
      <c r="A9" s="155"/>
      <c r="B9" s="156"/>
      <c r="C9" s="157"/>
      <c r="D9" s="22"/>
      <c r="E9" s="22"/>
      <c r="F9" s="22"/>
      <c r="G9" s="22"/>
      <c r="H9" s="22"/>
      <c r="I9" s="22"/>
      <c r="J9" s="22"/>
      <c r="K9" s="22"/>
      <c r="L9" s="22"/>
      <c r="M9" s="22"/>
      <c r="N9" s="133"/>
      <c r="O9" s="134"/>
      <c r="P9" s="133"/>
      <c r="Q9" s="134"/>
      <c r="R9" s="22"/>
      <c r="S9" s="22"/>
      <c r="T9" s="158"/>
      <c r="U9" s="22"/>
      <c r="V9" s="22"/>
      <c r="W9" s="22"/>
      <c r="X9" s="22"/>
      <c r="Y9" s="159"/>
    </row>
    <row r="10" spans="1:25" s="388" customFormat="1" ht="53.25" customHeight="1" thickBot="1" x14ac:dyDescent="0.25">
      <c r="A10" s="377" t="s">
        <v>67</v>
      </c>
      <c r="B10" s="378" t="str">
        <f>[5]Ф.8!$B$9</f>
        <v>"Обустройство Северо-Покурского месторождения нефти. Куст скважин №100, 101, 102, 103, 104, 105, 24 бис"</v>
      </c>
      <c r="C10" s="379"/>
      <c r="D10" s="380"/>
      <c r="E10" s="380"/>
      <c r="F10" s="380"/>
      <c r="G10" s="380"/>
      <c r="H10" s="380"/>
      <c r="I10" s="380"/>
      <c r="J10" s="380"/>
      <c r="K10" s="380"/>
      <c r="L10" s="380"/>
      <c r="M10" s="381"/>
      <c r="N10" s="382"/>
      <c r="O10" s="383"/>
      <c r="P10" s="382"/>
      <c r="Q10" s="383"/>
      <c r="R10" s="384"/>
      <c r="S10" s="385"/>
      <c r="T10" s="386"/>
      <c r="U10" s="385"/>
      <c r="V10" s="385"/>
      <c r="W10" s="385"/>
      <c r="X10" s="385"/>
      <c r="Y10" s="387"/>
    </row>
    <row r="11" spans="1:25" s="399" customFormat="1" ht="36.75" customHeight="1" thickBot="1" x14ac:dyDescent="0.25">
      <c r="A11" s="389" t="s">
        <v>68</v>
      </c>
      <c r="B11" s="390" t="str">
        <f>[6]Ф.8!$B$10</f>
        <v>ВЛ-6кВ №2 на куст скважин №104</v>
      </c>
      <c r="C11" s="391" t="s">
        <v>324</v>
      </c>
      <c r="D11" s="488">
        <v>2.5205000000000002</v>
      </c>
      <c r="E11" s="391"/>
      <c r="F11" s="391"/>
      <c r="G11" s="391"/>
      <c r="H11" s="391"/>
      <c r="I11" s="391"/>
      <c r="J11" s="391"/>
      <c r="K11" s="391"/>
      <c r="L11" s="391"/>
      <c r="M11" s="392"/>
      <c r="N11" s="393"/>
      <c r="O11" s="394"/>
      <c r="P11" s="393"/>
      <c r="Q11" s="394"/>
      <c r="R11" s="395"/>
      <c r="S11" s="396"/>
      <c r="T11" s="397"/>
      <c r="U11" s="396"/>
      <c r="V11" s="396"/>
      <c r="W11" s="396"/>
      <c r="X11" s="396"/>
      <c r="Y11" s="398"/>
    </row>
    <row r="12" spans="1:25" ht="31.5" customHeight="1" thickBot="1" x14ac:dyDescent="0.25">
      <c r="A12" s="402" t="str">
        <f>[6]Ф.8!$A$11</f>
        <v>04-07-01</v>
      </c>
      <c r="B12" s="374" t="str">
        <f>[6]Ф.8!$B$11</f>
        <v>Электрические воздушные линии 6 кВ №2, 47 этап. Куст скважин №104</v>
      </c>
      <c r="C12" s="375"/>
      <c r="D12" s="376"/>
      <c r="E12" s="376">
        <f t="shared" ref="E12" si="1">G12+H12+F12+K12+L12</f>
        <v>1176505</v>
      </c>
      <c r="F12" s="376">
        <v>901153</v>
      </c>
      <c r="G12" s="376">
        <v>60500</v>
      </c>
      <c r="H12" s="376">
        <v>96523</v>
      </c>
      <c r="I12" s="376">
        <v>0</v>
      </c>
      <c r="J12" s="376">
        <v>11732</v>
      </c>
      <c r="K12" s="376">
        <v>74002</v>
      </c>
      <c r="L12" s="376">
        <v>44327</v>
      </c>
      <c r="M12" s="161"/>
      <c r="N12" s="135"/>
      <c r="O12" s="136"/>
      <c r="P12" s="135"/>
      <c r="Q12" s="136"/>
      <c r="R12" s="162"/>
      <c r="S12" s="23"/>
      <c r="T12" s="163"/>
      <c r="U12" s="163"/>
      <c r="V12" s="23"/>
      <c r="W12" s="163"/>
      <c r="X12" s="164"/>
      <c r="Y12" s="165"/>
    </row>
    <row r="13" spans="1:25" s="369" customFormat="1" ht="28.5" customHeight="1" thickBot="1" x14ac:dyDescent="0.25">
      <c r="A13" s="365"/>
      <c r="B13" s="370" t="s">
        <v>26</v>
      </c>
      <c r="C13" s="400"/>
      <c r="D13" s="401"/>
      <c r="E13" s="168">
        <f t="shared" ref="E13:L13" si="2">SUM(E12:E12)</f>
        <v>1176505</v>
      </c>
      <c r="F13" s="169">
        <f t="shared" si="2"/>
        <v>901153</v>
      </c>
      <c r="G13" s="170">
        <f t="shared" si="2"/>
        <v>60500</v>
      </c>
      <c r="H13" s="170">
        <f t="shared" si="2"/>
        <v>96523</v>
      </c>
      <c r="I13" s="170">
        <f t="shared" si="2"/>
        <v>0</v>
      </c>
      <c r="J13" s="170">
        <f t="shared" si="2"/>
        <v>11732</v>
      </c>
      <c r="K13" s="170">
        <f t="shared" si="2"/>
        <v>74002</v>
      </c>
      <c r="L13" s="171">
        <f t="shared" si="2"/>
        <v>44327</v>
      </c>
      <c r="M13" s="366">
        <f>O13+Q13</f>
        <v>2818613</v>
      </c>
      <c r="N13" s="367"/>
      <c r="O13" s="171">
        <f>'Приложение 3 к форме 8.2'!F154</f>
        <v>2743440</v>
      </c>
      <c r="P13" s="367"/>
      <c r="Q13" s="171">
        <f>'Приложение 3 к форме 8.2'!I154</f>
        <v>75173</v>
      </c>
      <c r="R13" s="169"/>
      <c r="S13" s="193"/>
      <c r="T13" s="170"/>
      <c r="U13" s="170"/>
      <c r="V13" s="193"/>
      <c r="W13" s="170"/>
      <c r="X13" s="368"/>
      <c r="Y13" s="168"/>
    </row>
    <row r="14" spans="1:25" ht="23.25" customHeight="1" thickBot="1" x14ac:dyDescent="0.25">
      <c r="A14" s="172"/>
      <c r="B14" s="173" t="s">
        <v>25</v>
      </c>
      <c r="C14" s="174"/>
      <c r="D14" s="175"/>
      <c r="E14" s="176"/>
      <c r="F14" s="177"/>
      <c r="G14" s="178"/>
      <c r="H14" s="178"/>
      <c r="I14" s="178"/>
      <c r="J14" s="178"/>
      <c r="K14" s="178"/>
      <c r="L14" s="179"/>
      <c r="M14" s="180"/>
      <c r="N14" s="181"/>
      <c r="O14" s="182"/>
      <c r="P14" s="181"/>
      <c r="Q14" s="182"/>
      <c r="R14" s="183"/>
      <c r="S14" s="184"/>
      <c r="T14" s="185"/>
      <c r="U14" s="185"/>
      <c r="V14" s="184"/>
      <c r="W14" s="185"/>
      <c r="X14" s="186"/>
      <c r="Y14" s="187"/>
    </row>
    <row r="15" spans="1:25" s="25" customFormat="1" ht="23.25" customHeight="1" thickBot="1" x14ac:dyDescent="0.25">
      <c r="A15" s="188"/>
      <c r="B15" s="189" t="s">
        <v>27</v>
      </c>
      <c r="C15" s="190"/>
      <c r="D15" s="191"/>
      <c r="E15" s="168"/>
      <c r="F15" s="192"/>
      <c r="G15" s="193"/>
      <c r="H15" s="193"/>
      <c r="I15" s="193"/>
      <c r="J15" s="193"/>
      <c r="K15" s="193"/>
      <c r="L15" s="194"/>
      <c r="M15" s="195"/>
      <c r="N15" s="196"/>
      <c r="O15" s="197"/>
      <c r="P15" s="196"/>
      <c r="Q15" s="197"/>
      <c r="R15" s="198"/>
      <c r="S15" s="199"/>
      <c r="T15" s="200"/>
      <c r="U15" s="200"/>
      <c r="V15" s="199"/>
      <c r="W15" s="200"/>
      <c r="X15" s="201"/>
      <c r="Y15" s="168"/>
    </row>
    <row r="16" spans="1:25" ht="23.25" hidden="1" customHeight="1" x14ac:dyDescent="0.2">
      <c r="A16" s="202"/>
      <c r="B16" s="203" t="s">
        <v>17</v>
      </c>
      <c r="C16" s="204"/>
      <c r="D16" s="205"/>
      <c r="E16" s="160"/>
      <c r="F16" s="206"/>
      <c r="G16" s="207"/>
      <c r="H16" s="207"/>
      <c r="I16" s="207"/>
      <c r="J16" s="207"/>
      <c r="K16" s="207"/>
      <c r="L16" s="208"/>
      <c r="M16" s="209"/>
      <c r="N16" s="210"/>
      <c r="O16" s="211"/>
      <c r="P16" s="210"/>
      <c r="Q16" s="211"/>
      <c r="R16" s="212"/>
      <c r="S16" s="213"/>
      <c r="T16" s="214"/>
      <c r="U16" s="214"/>
      <c r="V16" s="213"/>
      <c r="W16" s="214"/>
      <c r="X16" s="215"/>
      <c r="Y16" s="216"/>
    </row>
    <row r="17" spans="1:25" ht="25.5" customHeight="1" x14ac:dyDescent="0.2">
      <c r="A17" s="217"/>
      <c r="B17" s="218" t="s">
        <v>56</v>
      </c>
      <c r="C17" s="219"/>
      <c r="D17" s="220"/>
      <c r="E17" s="166"/>
      <c r="F17" s="221"/>
      <c r="G17" s="222"/>
      <c r="H17" s="222"/>
      <c r="I17" s="222"/>
      <c r="J17" s="222"/>
      <c r="K17" s="222"/>
      <c r="L17" s="223"/>
      <c r="M17" s="224"/>
      <c r="N17" s="225"/>
      <c r="O17" s="226"/>
      <c r="P17" s="225"/>
      <c r="Q17" s="226"/>
      <c r="R17" s="227"/>
      <c r="S17" s="228"/>
      <c r="T17" s="229"/>
      <c r="U17" s="229"/>
      <c r="V17" s="228"/>
      <c r="W17" s="229"/>
      <c r="X17" s="230"/>
      <c r="Y17" s="24"/>
    </row>
    <row r="18" spans="1:25" ht="25.5" customHeight="1" x14ac:dyDescent="0.2">
      <c r="A18" s="217"/>
      <c r="B18" s="231" t="s">
        <v>57</v>
      </c>
      <c r="C18" s="232"/>
      <c r="D18" s="220"/>
      <c r="E18" s="166">
        <f>E13*D47</f>
        <v>74743</v>
      </c>
      <c r="F18" s="221"/>
      <c r="G18" s="222"/>
      <c r="H18" s="222"/>
      <c r="I18" s="222"/>
      <c r="J18" s="222"/>
      <c r="K18" s="222"/>
      <c r="L18" s="223"/>
      <c r="M18" s="224"/>
      <c r="N18" s="233"/>
      <c r="O18" s="226"/>
      <c r="P18" s="233"/>
      <c r="Q18" s="226"/>
      <c r="R18" s="227"/>
      <c r="S18" s="228"/>
      <c r="T18" s="229"/>
      <c r="U18" s="229"/>
      <c r="V18" s="228"/>
      <c r="W18" s="229"/>
      <c r="X18" s="230"/>
      <c r="Y18" s="24"/>
    </row>
    <row r="19" spans="1:25" ht="25.5" customHeight="1" x14ac:dyDescent="0.2">
      <c r="A19" s="217"/>
      <c r="B19" s="234" t="s">
        <v>70</v>
      </c>
      <c r="C19" s="232"/>
      <c r="D19" s="220"/>
      <c r="E19" s="166"/>
      <c r="F19" s="221"/>
      <c r="G19" s="222"/>
      <c r="H19" s="222"/>
      <c r="I19" s="222"/>
      <c r="J19" s="222"/>
      <c r="K19" s="222"/>
      <c r="L19" s="223"/>
      <c r="M19" s="224"/>
      <c r="N19" s="233"/>
      <c r="O19" s="226"/>
      <c r="P19" s="233"/>
      <c r="Q19" s="226"/>
      <c r="R19" s="227"/>
      <c r="S19" s="228"/>
      <c r="T19" s="229"/>
      <c r="U19" s="229"/>
      <c r="V19" s="228"/>
      <c r="W19" s="229"/>
      <c r="X19" s="230"/>
      <c r="Y19" s="24"/>
    </row>
    <row r="20" spans="1:25" ht="25.5" customHeight="1" x14ac:dyDescent="0.2">
      <c r="A20" s="217"/>
      <c r="B20" s="234" t="s">
        <v>112</v>
      </c>
      <c r="C20" s="232"/>
      <c r="D20" s="220"/>
      <c r="E20" s="166"/>
      <c r="F20" s="221"/>
      <c r="G20" s="222"/>
      <c r="H20" s="222"/>
      <c r="I20" s="222"/>
      <c r="J20" s="222"/>
      <c r="K20" s="222"/>
      <c r="L20" s="223"/>
      <c r="M20" s="224"/>
      <c r="N20" s="233"/>
      <c r="O20" s="226"/>
      <c r="P20" s="233"/>
      <c r="Q20" s="226"/>
      <c r="R20" s="227"/>
      <c r="S20" s="228"/>
      <c r="T20" s="229"/>
      <c r="U20" s="229"/>
      <c r="V20" s="228"/>
      <c r="W20" s="229"/>
      <c r="X20" s="230"/>
      <c r="Y20" s="24"/>
    </row>
    <row r="21" spans="1:25" ht="25.5" customHeight="1" x14ac:dyDescent="0.2">
      <c r="A21" s="217"/>
      <c r="B21" s="235" t="s">
        <v>113</v>
      </c>
      <c r="C21" s="236"/>
      <c r="D21" s="220"/>
      <c r="E21" s="166"/>
      <c r="F21" s="221"/>
      <c r="G21" s="222"/>
      <c r="H21" s="222"/>
      <c r="I21" s="222"/>
      <c r="J21" s="222"/>
      <c r="K21" s="222"/>
      <c r="L21" s="223"/>
      <c r="M21" s="224"/>
      <c r="N21" s="233"/>
      <c r="O21" s="226"/>
      <c r="P21" s="233"/>
      <c r="Q21" s="226"/>
      <c r="R21" s="227"/>
      <c r="S21" s="228"/>
      <c r="T21" s="229"/>
      <c r="U21" s="229"/>
      <c r="V21" s="228"/>
      <c r="W21" s="229"/>
      <c r="X21" s="230"/>
      <c r="Y21" s="24"/>
    </row>
    <row r="22" spans="1:25" ht="84.75" hidden="1" customHeight="1" x14ac:dyDescent="0.2">
      <c r="A22" s="217"/>
      <c r="B22" s="235" t="s">
        <v>73</v>
      </c>
      <c r="C22" s="236"/>
      <c r="D22" s="220"/>
      <c r="E22" s="166"/>
      <c r="F22" s="221"/>
      <c r="G22" s="222"/>
      <c r="H22" s="222"/>
      <c r="I22" s="222"/>
      <c r="J22" s="222"/>
      <c r="K22" s="222"/>
      <c r="L22" s="223"/>
      <c r="M22" s="224"/>
      <c r="N22" s="233"/>
      <c r="O22" s="226"/>
      <c r="P22" s="233"/>
      <c r="Q22" s="226"/>
      <c r="R22" s="227"/>
      <c r="S22" s="228"/>
      <c r="T22" s="229"/>
      <c r="U22" s="229"/>
      <c r="V22" s="228"/>
      <c r="W22" s="229"/>
      <c r="X22" s="230"/>
      <c r="Y22" s="24"/>
    </row>
    <row r="23" spans="1:25" ht="23.25" hidden="1" customHeight="1" x14ac:dyDescent="0.2">
      <c r="A23" s="217"/>
      <c r="B23" s="235" t="s">
        <v>71</v>
      </c>
      <c r="C23" s="236"/>
      <c r="D23" s="220"/>
      <c r="E23" s="166"/>
      <c r="F23" s="221"/>
      <c r="G23" s="222"/>
      <c r="H23" s="222"/>
      <c r="I23" s="222"/>
      <c r="J23" s="222"/>
      <c r="K23" s="222"/>
      <c r="L23" s="223"/>
      <c r="M23" s="224"/>
      <c r="N23" s="233"/>
      <c r="O23" s="226"/>
      <c r="P23" s="233"/>
      <c r="Q23" s="226"/>
      <c r="R23" s="227"/>
      <c r="S23" s="228"/>
      <c r="T23" s="229"/>
      <c r="U23" s="229"/>
      <c r="V23" s="228"/>
      <c r="W23" s="229"/>
      <c r="X23" s="230"/>
      <c r="Y23" s="24"/>
    </row>
    <row r="24" spans="1:25" ht="31.5" customHeight="1" thickBot="1" x14ac:dyDescent="0.25">
      <c r="A24" s="217"/>
      <c r="B24" s="235" t="s">
        <v>58</v>
      </c>
      <c r="C24" s="236"/>
      <c r="D24" s="220"/>
      <c r="E24" s="166"/>
      <c r="F24" s="221"/>
      <c r="G24" s="222"/>
      <c r="H24" s="222"/>
      <c r="I24" s="222"/>
      <c r="J24" s="222"/>
      <c r="K24" s="222"/>
      <c r="L24" s="223"/>
      <c r="M24" s="224"/>
      <c r="N24" s="233"/>
      <c r="O24" s="226"/>
      <c r="P24" s="233"/>
      <c r="Q24" s="226"/>
      <c r="R24" s="227"/>
      <c r="S24" s="228"/>
      <c r="T24" s="229"/>
      <c r="U24" s="229"/>
      <c r="V24" s="228"/>
      <c r="W24" s="229"/>
      <c r="X24" s="230"/>
      <c r="Y24" s="24"/>
    </row>
    <row r="25" spans="1:25" s="25" customFormat="1" ht="23.25" customHeight="1" thickBot="1" x14ac:dyDescent="0.25">
      <c r="A25" s="188"/>
      <c r="B25" s="189" t="s">
        <v>28</v>
      </c>
      <c r="C25" s="190"/>
      <c r="D25" s="191"/>
      <c r="E25" s="168">
        <f>E13+E18+E19</f>
        <v>1251248</v>
      </c>
      <c r="F25" s="169">
        <f t="shared" ref="F25:L25" si="3">F13</f>
        <v>901153</v>
      </c>
      <c r="G25" s="170">
        <f t="shared" si="3"/>
        <v>60500</v>
      </c>
      <c r="H25" s="170">
        <f t="shared" si="3"/>
        <v>96523</v>
      </c>
      <c r="I25" s="170">
        <f t="shared" si="3"/>
        <v>0</v>
      </c>
      <c r="J25" s="170">
        <f t="shared" si="3"/>
        <v>11732</v>
      </c>
      <c r="K25" s="170">
        <f t="shared" si="3"/>
        <v>74002</v>
      </c>
      <c r="L25" s="171">
        <f t="shared" si="3"/>
        <v>44327</v>
      </c>
      <c r="M25" s="195"/>
      <c r="N25" s="196"/>
      <c r="O25" s="197"/>
      <c r="P25" s="196"/>
      <c r="Q25" s="197"/>
      <c r="R25" s="198"/>
      <c r="S25" s="199"/>
      <c r="T25" s="200"/>
      <c r="U25" s="200"/>
      <c r="V25" s="199"/>
      <c r="W25" s="200"/>
      <c r="X25" s="201"/>
      <c r="Y25" s="168"/>
    </row>
    <row r="26" spans="1:25" ht="13.5" x14ac:dyDescent="0.2">
      <c r="A26" s="217"/>
      <c r="B26" s="237"/>
      <c r="C26" s="238"/>
      <c r="D26" s="220"/>
      <c r="E26" s="166"/>
      <c r="F26" s="221"/>
      <c r="G26" s="222"/>
      <c r="H26" s="222"/>
      <c r="I26" s="222"/>
      <c r="J26" s="222"/>
      <c r="K26" s="222"/>
      <c r="L26" s="223"/>
      <c r="M26" s="224"/>
      <c r="N26" s="239"/>
      <c r="O26" s="226"/>
      <c r="P26" s="239"/>
      <c r="Q26" s="226"/>
      <c r="R26" s="227"/>
      <c r="S26" s="228"/>
      <c r="T26" s="229"/>
      <c r="U26" s="229"/>
      <c r="V26" s="228"/>
      <c r="W26" s="229"/>
      <c r="X26" s="230"/>
      <c r="Y26" s="24"/>
    </row>
    <row r="27" spans="1:25" ht="13.5" x14ac:dyDescent="0.2">
      <c r="A27" s="217"/>
      <c r="B27" s="237" t="s">
        <v>29</v>
      </c>
      <c r="C27" s="232"/>
      <c r="D27" s="220"/>
      <c r="E27" s="166"/>
      <c r="F27" s="221"/>
      <c r="G27" s="222"/>
      <c r="H27" s="222"/>
      <c r="I27" s="222"/>
      <c r="J27" s="222"/>
      <c r="K27" s="222"/>
      <c r="L27" s="223"/>
      <c r="M27" s="224"/>
      <c r="N27" s="233"/>
      <c r="O27" s="226"/>
      <c r="P27" s="233"/>
      <c r="Q27" s="226"/>
      <c r="R27" s="227"/>
      <c r="S27" s="228"/>
      <c r="T27" s="229"/>
      <c r="U27" s="229"/>
      <c r="V27" s="228"/>
      <c r="W27" s="229"/>
      <c r="X27" s="230"/>
      <c r="Y27" s="24"/>
    </row>
    <row r="28" spans="1:25" ht="13.5" customHeight="1" thickBot="1" x14ac:dyDescent="0.25">
      <c r="A28" s="240"/>
      <c r="B28" s="241"/>
      <c r="C28" s="242"/>
      <c r="D28" s="243"/>
      <c r="E28" s="167"/>
      <c r="F28" s="244"/>
      <c r="G28" s="245"/>
      <c r="H28" s="245"/>
      <c r="I28" s="245"/>
      <c r="J28" s="245"/>
      <c r="K28" s="245"/>
      <c r="L28" s="246"/>
      <c r="M28" s="247"/>
      <c r="N28" s="248"/>
      <c r="O28" s="249"/>
      <c r="P28" s="248"/>
      <c r="Q28" s="249"/>
      <c r="R28" s="250"/>
      <c r="S28" s="251"/>
      <c r="T28" s="252"/>
      <c r="U28" s="252"/>
      <c r="V28" s="251"/>
      <c r="W28" s="252"/>
      <c r="X28" s="253"/>
      <c r="Y28" s="254"/>
    </row>
    <row r="29" spans="1:25" ht="13.5" x14ac:dyDescent="0.2">
      <c r="A29" s="172"/>
      <c r="B29" s="255" t="s">
        <v>30</v>
      </c>
      <c r="C29" s="256"/>
      <c r="D29" s="257"/>
      <c r="E29" s="258"/>
      <c r="F29" s="259"/>
      <c r="G29" s="260"/>
      <c r="H29" s="260"/>
      <c r="I29" s="260"/>
      <c r="J29" s="260"/>
      <c r="K29" s="260"/>
      <c r="L29" s="261"/>
      <c r="M29" s="262"/>
      <c r="N29" s="263"/>
      <c r="O29" s="264"/>
      <c r="P29" s="263"/>
      <c r="Q29" s="264"/>
      <c r="R29" s="265"/>
      <c r="S29" s="266"/>
      <c r="T29" s="267"/>
      <c r="U29" s="267"/>
      <c r="V29" s="266"/>
      <c r="W29" s="267"/>
      <c r="X29" s="268"/>
      <c r="Y29" s="269"/>
    </row>
    <row r="30" spans="1:25" ht="13.5" x14ac:dyDescent="0.2">
      <c r="A30" s="172"/>
      <c r="B30" s="270" t="s">
        <v>31</v>
      </c>
      <c r="C30" s="271">
        <v>0.18</v>
      </c>
      <c r="D30" s="272"/>
      <c r="E30" s="273"/>
      <c r="F30" s="274"/>
      <c r="G30" s="275"/>
      <c r="H30" s="275"/>
      <c r="I30" s="275"/>
      <c r="J30" s="275"/>
      <c r="K30" s="275"/>
      <c r="L30" s="276"/>
      <c r="M30" s="277"/>
      <c r="N30" s="278"/>
      <c r="O30" s="279"/>
      <c r="P30" s="280"/>
      <c r="Q30" s="279"/>
      <c r="R30" s="281"/>
      <c r="S30" s="282"/>
      <c r="T30" s="283"/>
      <c r="U30" s="283"/>
      <c r="V30" s="282"/>
      <c r="W30" s="283"/>
      <c r="X30" s="284"/>
      <c r="Y30" s="285"/>
    </row>
    <row r="31" spans="1:25" ht="14.25" thickBot="1" x14ac:dyDescent="0.25">
      <c r="A31" s="286"/>
      <c r="B31" s="287" t="s">
        <v>32</v>
      </c>
      <c r="C31" s="288"/>
      <c r="D31" s="289"/>
      <c r="E31" s="290"/>
      <c r="F31" s="291"/>
      <c r="G31" s="292"/>
      <c r="H31" s="292"/>
      <c r="I31" s="292"/>
      <c r="J31" s="292"/>
      <c r="K31" s="292"/>
      <c r="L31" s="293"/>
      <c r="M31" s="294"/>
      <c r="N31" s="295"/>
      <c r="O31" s="296"/>
      <c r="P31" s="295"/>
      <c r="Q31" s="296"/>
      <c r="R31" s="297"/>
      <c r="S31" s="298"/>
      <c r="T31" s="299"/>
      <c r="U31" s="299"/>
      <c r="V31" s="298"/>
      <c r="W31" s="299"/>
      <c r="X31" s="300"/>
      <c r="Y31" s="301"/>
    </row>
    <row r="32" spans="1:25" ht="13.5" x14ac:dyDescent="0.2">
      <c r="A32" s="217"/>
      <c r="B32" s="142" t="s">
        <v>59</v>
      </c>
      <c r="C32" s="302"/>
      <c r="D32" s="303"/>
      <c r="E32" s="304"/>
      <c r="F32" s="305"/>
      <c r="G32" s="306"/>
      <c r="H32" s="306"/>
      <c r="I32" s="306"/>
      <c r="J32" s="306"/>
      <c r="K32" s="306"/>
      <c r="L32" s="307"/>
      <c r="M32" s="127"/>
      <c r="N32" s="17"/>
      <c r="O32" s="137"/>
      <c r="P32" s="17"/>
      <c r="Q32" s="137"/>
      <c r="R32" s="308"/>
      <c r="S32" s="4"/>
      <c r="T32" s="309"/>
      <c r="U32" s="309"/>
      <c r="V32" s="4"/>
      <c r="W32" s="309"/>
      <c r="X32" s="310"/>
      <c r="Y32" s="311"/>
    </row>
    <row r="33" spans="1:25" ht="13.5" x14ac:dyDescent="0.2">
      <c r="A33" s="312"/>
      <c r="B33" s="142" t="s">
        <v>60</v>
      </c>
      <c r="C33" s="313"/>
      <c r="D33" s="314"/>
      <c r="E33" s="315"/>
      <c r="F33" s="316"/>
      <c r="G33" s="317"/>
      <c r="H33" s="317"/>
      <c r="I33" s="317"/>
      <c r="J33" s="317"/>
      <c r="K33" s="317"/>
      <c r="L33" s="318"/>
      <c r="M33" s="128"/>
      <c r="N33" s="18"/>
      <c r="O33" s="138"/>
      <c r="P33" s="18"/>
      <c r="Q33" s="138"/>
      <c r="R33" s="319"/>
      <c r="S33" s="5"/>
      <c r="T33" s="320"/>
      <c r="U33" s="320"/>
      <c r="V33" s="5"/>
      <c r="W33" s="320"/>
      <c r="X33" s="321"/>
      <c r="Y33" s="322"/>
    </row>
    <row r="34" spans="1:25" ht="14.25" thickBot="1" x14ac:dyDescent="0.25">
      <c r="A34" s="240"/>
      <c r="B34" s="323"/>
      <c r="C34" s="324"/>
      <c r="D34" s="325"/>
      <c r="E34" s="324"/>
      <c r="F34" s="326"/>
      <c r="G34" s="327"/>
      <c r="H34" s="327"/>
      <c r="I34" s="327"/>
      <c r="J34" s="327"/>
      <c r="K34" s="327"/>
      <c r="L34" s="328"/>
      <c r="M34" s="129"/>
      <c r="N34" s="19"/>
      <c r="O34" s="139"/>
      <c r="P34" s="19"/>
      <c r="Q34" s="139"/>
      <c r="R34" s="329"/>
      <c r="S34" s="6"/>
      <c r="T34" s="330"/>
      <c r="U34" s="330"/>
      <c r="V34" s="6"/>
      <c r="W34" s="330"/>
      <c r="X34" s="331"/>
      <c r="Y34" s="332"/>
    </row>
    <row r="35" spans="1:25" ht="36" customHeight="1" x14ac:dyDescent="0.2">
      <c r="A35" s="333"/>
      <c r="B35" s="334"/>
      <c r="C35" s="175"/>
      <c r="D35" s="175"/>
      <c r="E35" s="175"/>
      <c r="F35" s="175"/>
      <c r="G35" s="175"/>
      <c r="H35" s="175"/>
      <c r="I35" s="175"/>
      <c r="J35" s="175"/>
      <c r="K35" s="335"/>
      <c r="L35" s="335"/>
      <c r="M35" s="335"/>
      <c r="N35" s="335"/>
      <c r="O35" s="335"/>
      <c r="P35" s="335"/>
      <c r="Q35" s="335"/>
      <c r="R35" s="335"/>
      <c r="S35" s="335"/>
      <c r="T35" s="335"/>
      <c r="U35" s="335"/>
      <c r="V35" s="335"/>
      <c r="W35" s="335"/>
      <c r="X35" s="335"/>
      <c r="Y35" s="336"/>
    </row>
    <row r="36" spans="1:25" ht="12.75" customHeight="1" x14ac:dyDescent="0.2">
      <c r="A36" s="144"/>
      <c r="B36" s="504"/>
      <c r="C36" s="505"/>
      <c r="D36" s="508" t="s">
        <v>61</v>
      </c>
      <c r="E36" s="510" t="s">
        <v>62</v>
      </c>
      <c r="F36" s="511"/>
      <c r="G36" s="511"/>
      <c r="H36" s="337"/>
      <c r="I36" s="337"/>
      <c r="J36" s="144"/>
      <c r="K36" s="512"/>
      <c r="L36" s="512"/>
      <c r="M36" s="512"/>
      <c r="N36" s="512"/>
      <c r="O36" s="512"/>
      <c r="P36" s="512"/>
      <c r="Q36" s="512"/>
      <c r="R36" s="512"/>
      <c r="S36" s="512"/>
      <c r="T36" s="512"/>
      <c r="U36" s="512"/>
      <c r="V36" s="512"/>
      <c r="W36" s="512"/>
      <c r="X36" s="512"/>
      <c r="Y36" s="512"/>
    </row>
    <row r="37" spans="1:25" ht="19.5" customHeight="1" x14ac:dyDescent="0.2">
      <c r="A37" s="144"/>
      <c r="B37" s="506"/>
      <c r="C37" s="507"/>
      <c r="D37" s="509"/>
      <c r="E37" s="338">
        <v>2015</v>
      </c>
      <c r="F37" s="338">
        <v>2016</v>
      </c>
      <c r="G37" s="339">
        <v>2017</v>
      </c>
      <c r="H37" s="340"/>
      <c r="I37" s="340"/>
      <c r="J37" s="340"/>
      <c r="K37" s="512"/>
      <c r="L37" s="512"/>
      <c r="M37" s="512"/>
      <c r="N37" s="512"/>
      <c r="O37" s="512"/>
      <c r="P37" s="512"/>
      <c r="Q37" s="512"/>
      <c r="R37" s="512"/>
      <c r="S37" s="512"/>
      <c r="T37" s="512"/>
      <c r="U37" s="512"/>
      <c r="V37" s="512"/>
      <c r="W37" s="512"/>
      <c r="X37" s="512"/>
      <c r="Y37" s="512"/>
    </row>
    <row r="38" spans="1:25" ht="29.25" customHeight="1" x14ac:dyDescent="0.25">
      <c r="A38" s="144"/>
      <c r="B38" s="500" t="s">
        <v>63</v>
      </c>
      <c r="C38" s="501"/>
      <c r="D38" s="341"/>
      <c r="E38" s="342"/>
      <c r="F38" s="342"/>
      <c r="G38" s="342"/>
      <c r="H38" s="343"/>
      <c r="I38" s="343"/>
      <c r="J38" s="343"/>
      <c r="K38" s="344"/>
      <c r="L38" s="343"/>
      <c r="M38" s="9"/>
      <c r="N38" s="9"/>
      <c r="O38" s="10"/>
      <c r="P38" s="9"/>
      <c r="Q38" s="9"/>
      <c r="R38" s="144"/>
      <c r="T38" s="144"/>
      <c r="U38" s="144"/>
      <c r="W38" s="144"/>
      <c r="X38" s="144"/>
      <c r="Y38" s="144"/>
    </row>
    <row r="39" spans="1:25" ht="13.5" x14ac:dyDescent="0.25">
      <c r="A39" s="333"/>
      <c r="B39" s="345"/>
      <c r="C39" s="346"/>
      <c r="D39" s="346"/>
      <c r="E39" s="346"/>
      <c r="F39" s="333"/>
      <c r="G39" s="333"/>
      <c r="H39" s="333"/>
      <c r="I39" s="333"/>
      <c r="J39" s="333"/>
      <c r="K39" s="333"/>
      <c r="L39" s="333"/>
      <c r="M39" s="12"/>
      <c r="N39" s="12"/>
      <c r="O39" s="12"/>
      <c r="P39" s="12"/>
      <c r="Q39" s="13"/>
      <c r="R39" s="347"/>
      <c r="S39" s="10"/>
      <c r="T39" s="347"/>
      <c r="U39" s="347"/>
      <c r="V39" s="10"/>
      <c r="W39" s="344"/>
      <c r="X39" s="348"/>
      <c r="Y39" s="144"/>
    </row>
    <row r="40" spans="1:25" ht="13.5" x14ac:dyDescent="0.25">
      <c r="A40" s="349" t="s">
        <v>110</v>
      </c>
      <c r="B40" s="349"/>
      <c r="C40" s="349"/>
      <c r="D40" s="349"/>
      <c r="E40" s="349"/>
      <c r="F40" s="333"/>
      <c r="G40" s="333"/>
      <c r="H40" s="333"/>
      <c r="I40" s="333"/>
      <c r="J40" s="333"/>
      <c r="K40" s="333"/>
      <c r="L40" s="333"/>
      <c r="M40" s="12"/>
      <c r="N40" s="12"/>
      <c r="O40" s="12"/>
      <c r="P40" s="12"/>
      <c r="Q40" s="13"/>
      <c r="R40" s="347"/>
      <c r="S40" s="10"/>
      <c r="T40" s="347"/>
      <c r="U40" s="347"/>
      <c r="V40" s="10"/>
      <c r="W40" s="344"/>
      <c r="X40" s="348"/>
      <c r="Y40" s="144"/>
    </row>
    <row r="41" spans="1:25" ht="14.25" thickBot="1" x14ac:dyDescent="0.3">
      <c r="A41" s="349"/>
      <c r="B41" s="349"/>
      <c r="C41" s="349"/>
      <c r="D41" s="349"/>
      <c r="E41" s="349"/>
      <c r="F41" s="333"/>
      <c r="G41" s="333"/>
      <c r="H41" s="333"/>
      <c r="I41" s="333"/>
      <c r="J41" s="333"/>
      <c r="K41" s="333"/>
      <c r="L41" s="333"/>
      <c r="M41" s="12"/>
      <c r="N41" s="12"/>
      <c r="O41" s="12"/>
      <c r="P41" s="12"/>
      <c r="Q41" s="13"/>
      <c r="R41" s="347"/>
      <c r="S41" s="10"/>
      <c r="T41" s="347"/>
      <c r="U41" s="347"/>
      <c r="V41" s="10"/>
      <c r="W41" s="344"/>
      <c r="X41" s="348"/>
      <c r="Y41" s="144"/>
    </row>
    <row r="42" spans="1:25" ht="13.5" x14ac:dyDescent="0.25">
      <c r="A42" s="350"/>
      <c r="B42" s="351"/>
      <c r="C42" s="351"/>
      <c r="D42" s="352" t="s">
        <v>33</v>
      </c>
      <c r="E42" s="525"/>
      <c r="F42" s="525"/>
      <c r="G42" s="525"/>
      <c r="H42" s="525"/>
      <c r="I42" s="525"/>
      <c r="J42" s="525"/>
      <c r="K42" s="347"/>
      <c r="L42" s="347"/>
      <c r="M42" s="10"/>
      <c r="N42" s="13"/>
      <c r="O42" s="15"/>
      <c r="P42" s="13"/>
      <c r="R42" s="144"/>
      <c r="T42" s="144"/>
      <c r="U42" s="144"/>
      <c r="W42" s="144"/>
      <c r="X42" s="144"/>
      <c r="Y42" s="144"/>
    </row>
    <row r="43" spans="1:25" ht="13.5" x14ac:dyDescent="0.25">
      <c r="A43" s="353">
        <v>1</v>
      </c>
      <c r="B43" s="354" t="s">
        <v>72</v>
      </c>
      <c r="C43" s="355" t="s">
        <v>64</v>
      </c>
      <c r="D43" s="371"/>
      <c r="E43" s="356"/>
      <c r="F43" s="356"/>
      <c r="G43" s="356"/>
      <c r="H43" s="356"/>
      <c r="I43" s="356"/>
      <c r="J43" s="356"/>
      <c r="K43" s="347"/>
      <c r="L43" s="347"/>
      <c r="M43" s="10"/>
      <c r="N43" s="13"/>
      <c r="O43" s="15"/>
      <c r="P43" s="13"/>
      <c r="R43" s="144"/>
      <c r="T43" s="144"/>
      <c r="U43" s="144"/>
      <c r="W43" s="144"/>
      <c r="X43" s="144"/>
      <c r="Y43" s="144"/>
    </row>
    <row r="44" spans="1:25" ht="15.75" customHeight="1" x14ac:dyDescent="0.25">
      <c r="A44" s="353">
        <v>2</v>
      </c>
      <c r="B44" s="354" t="s">
        <v>34</v>
      </c>
      <c r="C44" s="355"/>
      <c r="D44" s="372"/>
      <c r="E44" s="498"/>
      <c r="F44" s="499"/>
      <c r="G44" s="499"/>
      <c r="H44" s="499"/>
      <c r="I44" s="499"/>
      <c r="J44" s="357"/>
      <c r="K44" s="347"/>
      <c r="L44" s="347"/>
      <c r="M44" s="10"/>
      <c r="N44" s="13"/>
      <c r="O44" s="15"/>
      <c r="P44" s="13"/>
      <c r="R44" s="144"/>
      <c r="T44" s="144"/>
      <c r="U44" s="144"/>
      <c r="W44" s="144"/>
      <c r="X44" s="144"/>
      <c r="Y44" s="144"/>
    </row>
    <row r="45" spans="1:25" ht="13.5" customHeight="1" x14ac:dyDescent="0.25">
      <c r="A45" s="353">
        <v>3</v>
      </c>
      <c r="B45" s="354" t="s">
        <v>65</v>
      </c>
      <c r="C45" s="355"/>
      <c r="D45" s="373"/>
      <c r="E45" s="498"/>
      <c r="F45" s="499"/>
      <c r="G45" s="499"/>
      <c r="H45" s="499"/>
      <c r="I45" s="499"/>
      <c r="J45" s="347"/>
      <c r="K45" s="347"/>
      <c r="L45" s="347"/>
      <c r="M45" s="10"/>
      <c r="N45" s="13"/>
      <c r="O45" s="15"/>
      <c r="P45" s="13"/>
      <c r="R45" s="144"/>
      <c r="T45" s="144"/>
      <c r="U45" s="144"/>
      <c r="W45" s="144"/>
      <c r="X45" s="144"/>
      <c r="Y45" s="144"/>
    </row>
    <row r="46" spans="1:25" ht="13.5" x14ac:dyDescent="0.25">
      <c r="A46" s="353">
        <v>4</v>
      </c>
      <c r="B46" s="354" t="s">
        <v>25</v>
      </c>
      <c r="C46" s="355" t="s">
        <v>20</v>
      </c>
      <c r="D46" s="358">
        <v>3.5000000000000003E-2</v>
      </c>
      <c r="E46" s="344"/>
      <c r="F46" s="344"/>
      <c r="G46" s="347"/>
      <c r="H46" s="347"/>
      <c r="I46" s="347"/>
      <c r="J46" s="347"/>
      <c r="K46" s="347"/>
      <c r="L46" s="347"/>
      <c r="M46" s="10"/>
      <c r="N46" s="13"/>
      <c r="O46" s="15"/>
      <c r="P46" s="13"/>
      <c r="R46" s="144"/>
      <c r="T46" s="144"/>
      <c r="U46" s="144"/>
      <c r="W46" s="144"/>
      <c r="X46" s="144"/>
      <c r="Y46" s="144"/>
    </row>
    <row r="47" spans="1:25" ht="13.5" x14ac:dyDescent="0.25">
      <c r="A47" s="353">
        <v>5</v>
      </c>
      <c r="B47" s="354" t="s">
        <v>1</v>
      </c>
      <c r="C47" s="355" t="s">
        <v>20</v>
      </c>
      <c r="D47" s="403">
        <v>6.3530000000000003E-2</v>
      </c>
      <c r="E47" s="344"/>
      <c r="F47" s="344"/>
      <c r="G47" s="347"/>
      <c r="H47" s="347"/>
      <c r="I47" s="347"/>
      <c r="J47" s="347"/>
      <c r="K47" s="347"/>
      <c r="L47" s="347"/>
      <c r="M47" s="10"/>
      <c r="N47" s="13"/>
      <c r="O47" s="15"/>
      <c r="P47" s="13"/>
      <c r="R47" s="144"/>
      <c r="T47" s="144"/>
      <c r="U47" s="144"/>
      <c r="W47" s="144"/>
      <c r="X47" s="144"/>
      <c r="Y47" s="144"/>
    </row>
    <row r="48" spans="1:25" ht="13.5" x14ac:dyDescent="0.25">
      <c r="A48" s="353">
        <v>6</v>
      </c>
      <c r="B48" s="354" t="s">
        <v>29</v>
      </c>
      <c r="C48" s="355" t="s">
        <v>20</v>
      </c>
      <c r="D48" s="358">
        <v>1.4999999999999999E-2</v>
      </c>
      <c r="E48" s="344"/>
      <c r="F48" s="344"/>
      <c r="G48" s="347"/>
      <c r="H48" s="347"/>
      <c r="I48" s="347"/>
      <c r="J48" s="347"/>
      <c r="K48" s="347"/>
      <c r="L48" s="347"/>
      <c r="M48" s="10"/>
      <c r="N48" s="13"/>
      <c r="O48" s="15"/>
      <c r="P48" s="13"/>
      <c r="R48" s="144"/>
      <c r="T48" s="144"/>
      <c r="U48" s="144"/>
      <c r="W48" s="144"/>
      <c r="X48" s="144"/>
      <c r="Y48" s="144"/>
    </row>
    <row r="49" spans="1:25" ht="27" x14ac:dyDescent="0.25">
      <c r="A49" s="353">
        <v>7</v>
      </c>
      <c r="B49" s="360" t="s">
        <v>69</v>
      </c>
      <c r="C49" s="355" t="s">
        <v>20</v>
      </c>
      <c r="D49" s="358">
        <v>1.4999999999999999E-2</v>
      </c>
      <c r="E49" s="344"/>
      <c r="F49" s="344"/>
      <c r="G49" s="347"/>
      <c r="H49" s="347"/>
      <c r="I49" s="347"/>
      <c r="J49" s="347"/>
      <c r="K49" s="347"/>
      <c r="L49" s="347"/>
      <c r="M49" s="10"/>
      <c r="N49" s="13"/>
      <c r="O49" s="15"/>
      <c r="P49" s="13"/>
      <c r="R49" s="144"/>
      <c r="T49" s="144"/>
      <c r="U49" s="144"/>
      <c r="W49" s="144"/>
      <c r="X49" s="144"/>
      <c r="Y49" s="144"/>
    </row>
    <row r="50" spans="1:25" ht="13.5" x14ac:dyDescent="0.25">
      <c r="A50" s="353">
        <v>8</v>
      </c>
      <c r="B50" s="354" t="s">
        <v>35</v>
      </c>
      <c r="C50" s="355" t="s">
        <v>20</v>
      </c>
      <c r="D50" s="359">
        <f>(K13/(G13+J13))*0.85</f>
        <v>0.87080000000000002</v>
      </c>
      <c r="E50" s="498"/>
      <c r="F50" s="499"/>
      <c r="G50" s="499"/>
      <c r="H50" s="499"/>
      <c r="I50" s="499"/>
      <c r="J50" s="347"/>
      <c r="K50" s="347"/>
      <c r="L50" s="347"/>
      <c r="M50" s="10"/>
      <c r="N50" s="13"/>
      <c r="O50" s="15"/>
      <c r="P50" s="13"/>
      <c r="R50" s="144"/>
      <c r="T50" s="144"/>
      <c r="U50" s="144"/>
      <c r="W50" s="144"/>
      <c r="X50" s="144"/>
      <c r="Y50" s="144"/>
    </row>
    <row r="51" spans="1:25" ht="14.25" thickBot="1" x14ac:dyDescent="0.3">
      <c r="A51" s="361">
        <v>9</v>
      </c>
      <c r="B51" s="362" t="s">
        <v>36</v>
      </c>
      <c r="C51" s="363" t="s">
        <v>20</v>
      </c>
      <c r="D51" s="364">
        <f>(L13/(G13+J13))*0.8</f>
        <v>0.49</v>
      </c>
      <c r="E51" s="498"/>
      <c r="F51" s="499"/>
      <c r="G51" s="499"/>
      <c r="H51" s="499"/>
      <c r="I51" s="499"/>
      <c r="J51" s="347"/>
      <c r="K51" s="347"/>
      <c r="L51" s="347"/>
      <c r="M51" s="10"/>
      <c r="N51" s="13"/>
      <c r="O51" s="15"/>
      <c r="P51" s="13"/>
      <c r="R51" s="144"/>
      <c r="T51" s="144"/>
      <c r="U51" s="144"/>
      <c r="W51" s="144"/>
      <c r="X51" s="144"/>
      <c r="Y51" s="144"/>
    </row>
    <row r="52" spans="1:25" ht="13.5" x14ac:dyDescent="0.25">
      <c r="A52" s="16"/>
      <c r="B52" s="1"/>
      <c r="C52" s="16"/>
      <c r="D52" s="7"/>
      <c r="E52" s="7"/>
      <c r="P52" s="12"/>
      <c r="Q52" s="13"/>
      <c r="R52" s="8"/>
      <c r="S52" s="13"/>
      <c r="T52" s="14"/>
      <c r="U52" s="14"/>
      <c r="V52" s="10"/>
      <c r="W52" s="14"/>
      <c r="X52" s="14"/>
      <c r="Y52" s="8"/>
    </row>
  </sheetData>
  <sheetProtection insertRows="0" deleteRows="0"/>
  <protectedRanges>
    <protectedRange sqref="A2:S3 N13:Q13 Y20:Y24 D44:D45 E42:Y63 A52:D63 H35:Y41 B10:L12" name="Диапазон1"/>
  </protectedRanges>
  <mergeCells count="40">
    <mergeCell ref="A1:X1"/>
    <mergeCell ref="E42:J42"/>
    <mergeCell ref="E44:I44"/>
    <mergeCell ref="E45:I45"/>
    <mergeCell ref="E50:I50"/>
    <mergeCell ref="X5:X7"/>
    <mergeCell ref="N5:Q5"/>
    <mergeCell ref="R5:R7"/>
    <mergeCell ref="J6:J7"/>
    <mergeCell ref="S5:S7"/>
    <mergeCell ref="B2:S2"/>
    <mergeCell ref="X3:Y3"/>
    <mergeCell ref="A4:A7"/>
    <mergeCell ref="B4:B7"/>
    <mergeCell ref="C4:C7"/>
    <mergeCell ref="D4:D7"/>
    <mergeCell ref="E51:I51"/>
    <mergeCell ref="B38:C38"/>
    <mergeCell ref="U5:U7"/>
    <mergeCell ref="V5:V7"/>
    <mergeCell ref="W5:W7"/>
    <mergeCell ref="B36:C37"/>
    <mergeCell ref="D36:D37"/>
    <mergeCell ref="E36:G36"/>
    <mergeCell ref="K36:Y37"/>
    <mergeCell ref="T5:T7"/>
    <mergeCell ref="K6:K7"/>
    <mergeCell ref="L6:L7"/>
    <mergeCell ref="N6:O6"/>
    <mergeCell ref="P6:Q6"/>
    <mergeCell ref="F5:L5"/>
    <mergeCell ref="M5:M7"/>
    <mergeCell ref="E4:L4"/>
    <mergeCell ref="M4:Y4"/>
    <mergeCell ref="E5:E7"/>
    <mergeCell ref="Y5:Y7"/>
    <mergeCell ref="F6:F7"/>
    <mergeCell ref="G6:G7"/>
    <mergeCell ref="H6:H7"/>
    <mergeCell ref="I6:I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" customWidth="1"/>
    <col min="2" max="2" width="25.140625" style="30" customWidth="1"/>
    <col min="3" max="3" width="7.140625" style="30" customWidth="1"/>
    <col min="4" max="4" width="10.7109375" style="30" customWidth="1"/>
    <col min="5" max="5" width="9.7109375" style="30" customWidth="1"/>
    <col min="6" max="6" width="8.28515625" style="30" customWidth="1"/>
    <col min="7" max="7" width="8.42578125" style="30" customWidth="1"/>
    <col min="8" max="9" width="9.42578125" style="30" customWidth="1"/>
    <col min="10" max="10" width="11.7109375" style="30" customWidth="1"/>
    <col min="11" max="16384" width="9.140625" style="30"/>
  </cols>
  <sheetData>
    <row r="1" spans="1:16" s="27" customFormat="1" ht="12" x14ac:dyDescent="0.2">
      <c r="A1" s="26" t="s">
        <v>74</v>
      </c>
      <c r="B1" s="26"/>
      <c r="C1" s="26"/>
      <c r="D1" s="26"/>
      <c r="E1" s="26"/>
      <c r="I1" s="547" t="s">
        <v>114</v>
      </c>
      <c r="J1" s="547"/>
    </row>
    <row r="2" spans="1:16" s="29" customFormat="1" x14ac:dyDescent="0.2">
      <c r="A2" s="28" t="s">
        <v>75</v>
      </c>
    </row>
    <row r="3" spans="1:16" x14ac:dyDescent="0.2">
      <c r="A3" s="548" t="s">
        <v>76</v>
      </c>
      <c r="B3" s="548"/>
      <c r="C3" s="548"/>
      <c r="D3" s="548"/>
      <c r="E3" s="548"/>
      <c r="F3" s="548"/>
      <c r="G3" s="548"/>
      <c r="H3" s="548"/>
      <c r="I3" s="548"/>
      <c r="J3" s="548"/>
    </row>
    <row r="4" spans="1:16" ht="15" customHeight="1" x14ac:dyDescent="0.2">
      <c r="A4" s="549" t="s">
        <v>67</v>
      </c>
      <c r="B4" s="549"/>
      <c r="C4" s="549"/>
      <c r="D4" s="549"/>
      <c r="E4" s="549"/>
      <c r="F4" s="549"/>
      <c r="G4" s="549"/>
      <c r="H4" s="549"/>
      <c r="I4" s="549"/>
      <c r="J4" s="549"/>
      <c r="K4" s="31"/>
      <c r="L4" s="31"/>
      <c r="M4" s="31"/>
      <c r="N4" s="32"/>
      <c r="O4" s="32"/>
      <c r="P4" s="32"/>
    </row>
    <row r="5" spans="1:16" ht="15" customHeight="1" thickBot="1" x14ac:dyDescent="0.25">
      <c r="A5" s="549" t="s">
        <v>68</v>
      </c>
      <c r="B5" s="549"/>
      <c r="C5" s="549"/>
      <c r="D5" s="549"/>
      <c r="E5" s="549"/>
      <c r="F5" s="549"/>
      <c r="G5" s="549"/>
      <c r="H5" s="549"/>
      <c r="I5" s="549"/>
      <c r="J5" s="549"/>
      <c r="K5" s="31"/>
      <c r="L5" s="31"/>
      <c r="M5" s="31"/>
    </row>
    <row r="6" spans="1:16" ht="20.25" customHeight="1" x14ac:dyDescent="0.2">
      <c r="A6" s="540" t="s">
        <v>77</v>
      </c>
      <c r="B6" s="540" t="s">
        <v>78</v>
      </c>
      <c r="C6" s="540" t="s">
        <v>79</v>
      </c>
      <c r="D6" s="540" t="s">
        <v>80</v>
      </c>
      <c r="E6" s="540" t="s">
        <v>81</v>
      </c>
      <c r="F6" s="540" t="s">
        <v>82</v>
      </c>
      <c r="G6" s="552" t="s">
        <v>83</v>
      </c>
      <c r="H6" s="540" t="s">
        <v>84</v>
      </c>
      <c r="I6" s="540" t="s">
        <v>85</v>
      </c>
      <c r="J6" s="540" t="s">
        <v>86</v>
      </c>
    </row>
    <row r="7" spans="1:16" ht="68.25" customHeight="1" thickBot="1" x14ac:dyDescent="0.25">
      <c r="A7" s="541"/>
      <c r="B7" s="541"/>
      <c r="C7" s="541"/>
      <c r="D7" s="541"/>
      <c r="E7" s="541"/>
      <c r="F7" s="541"/>
      <c r="G7" s="553"/>
      <c r="H7" s="541"/>
      <c r="I7" s="541"/>
      <c r="J7" s="541"/>
    </row>
    <row r="8" spans="1:16" ht="25.5" customHeight="1" thickBot="1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4">
        <v>6</v>
      </c>
      <c r="G8" s="34">
        <v>7</v>
      </c>
      <c r="H8" s="33">
        <v>8</v>
      </c>
      <c r="I8" s="33">
        <v>9</v>
      </c>
      <c r="J8" s="34">
        <v>10</v>
      </c>
    </row>
    <row r="9" spans="1:16" ht="13.5" hidden="1" thickBot="1" x14ac:dyDescent="0.25">
      <c r="A9" s="542" t="s">
        <v>87</v>
      </c>
      <c r="B9" s="35" t="s">
        <v>88</v>
      </c>
      <c r="C9" s="36">
        <v>0</v>
      </c>
      <c r="D9" s="36">
        <v>140</v>
      </c>
      <c r="E9" s="36">
        <v>28</v>
      </c>
      <c r="F9" s="37">
        <f>D9/E9</f>
        <v>5</v>
      </c>
      <c r="G9" s="36">
        <f>1746</f>
        <v>1746</v>
      </c>
      <c r="H9" s="37">
        <f>F9*G9</f>
        <v>8730</v>
      </c>
      <c r="I9" s="36">
        <f>C9</f>
        <v>0</v>
      </c>
      <c r="J9" s="38">
        <f>H9*I9</f>
        <v>0</v>
      </c>
    </row>
    <row r="10" spans="1:16" ht="25.5" hidden="1" customHeight="1" x14ac:dyDescent="0.2">
      <c r="A10" s="543"/>
      <c r="B10" s="39" t="s">
        <v>89</v>
      </c>
      <c r="C10" s="36">
        <v>0</v>
      </c>
      <c r="D10" s="36">
        <v>140</v>
      </c>
      <c r="E10" s="36">
        <v>28</v>
      </c>
      <c r="F10" s="37">
        <f>D10/E10</f>
        <v>5</v>
      </c>
      <c r="G10" s="36">
        <f>1746</f>
        <v>1746</v>
      </c>
      <c r="H10" s="37">
        <f>F10*G10</f>
        <v>8730</v>
      </c>
      <c r="I10" s="36">
        <f>C10</f>
        <v>0</v>
      </c>
      <c r="J10" s="38">
        <f>H10*I10</f>
        <v>0</v>
      </c>
    </row>
    <row r="11" spans="1:16" ht="13.5" hidden="1" thickBot="1" x14ac:dyDescent="0.25">
      <c r="A11" s="543"/>
      <c r="B11" s="40" t="s">
        <v>90</v>
      </c>
      <c r="C11" s="41">
        <v>0</v>
      </c>
      <c r="D11" s="42">
        <v>140</v>
      </c>
      <c r="E11" s="42">
        <v>28</v>
      </c>
      <c r="F11" s="43">
        <f>D11/E11</f>
        <v>5</v>
      </c>
      <c r="G11" s="42">
        <f>1746</f>
        <v>1746</v>
      </c>
      <c r="H11" s="43">
        <f>F11*G11</f>
        <v>8730</v>
      </c>
      <c r="I11" s="42">
        <f>C11</f>
        <v>0</v>
      </c>
      <c r="J11" s="44">
        <f>H11*I11</f>
        <v>0</v>
      </c>
    </row>
    <row r="12" spans="1:16" ht="12.75" hidden="1" customHeight="1" x14ac:dyDescent="0.2">
      <c r="A12" s="45"/>
      <c r="B12" s="46"/>
      <c r="C12" s="47"/>
      <c r="D12" s="47"/>
      <c r="E12" s="47"/>
      <c r="F12" s="48"/>
      <c r="G12" s="47"/>
      <c r="H12" s="48"/>
      <c r="I12" s="47"/>
      <c r="J12" s="49">
        <f>H12*I12</f>
        <v>0</v>
      </c>
    </row>
    <row r="13" spans="1:16" ht="12.75" hidden="1" customHeight="1" x14ac:dyDescent="0.2">
      <c r="A13" s="50"/>
      <c r="B13" s="51"/>
      <c r="C13" s="41"/>
      <c r="D13" s="41"/>
      <c r="E13" s="41"/>
      <c r="F13" s="43"/>
      <c r="G13" s="41"/>
      <c r="H13" s="43"/>
      <c r="I13" s="41"/>
      <c r="J13" s="44">
        <f>H13*I13</f>
        <v>0</v>
      </c>
    </row>
    <row r="14" spans="1:16" ht="12.75" customHeight="1" x14ac:dyDescent="0.2">
      <c r="A14" s="52"/>
      <c r="B14" s="53"/>
      <c r="C14" s="47"/>
      <c r="D14" s="47"/>
      <c r="E14" s="47"/>
      <c r="F14" s="48"/>
      <c r="G14" s="47"/>
      <c r="H14" s="48"/>
      <c r="I14" s="47"/>
      <c r="J14" s="49"/>
    </row>
    <row r="15" spans="1:16" x14ac:dyDescent="0.2">
      <c r="A15" s="54"/>
      <c r="B15" s="55"/>
      <c r="C15" s="56"/>
      <c r="D15" s="56"/>
      <c r="E15" s="56"/>
      <c r="F15" s="57"/>
      <c r="G15" s="56"/>
      <c r="H15" s="57"/>
      <c r="I15" s="56"/>
      <c r="J15" s="58"/>
    </row>
    <row r="16" spans="1:16" s="27" customFormat="1" x14ac:dyDescent="0.2">
      <c r="A16" s="54"/>
      <c r="B16" s="55"/>
      <c r="C16" s="56"/>
      <c r="D16" s="56"/>
      <c r="E16" s="56"/>
      <c r="F16" s="57"/>
      <c r="G16" s="56"/>
      <c r="H16" s="57"/>
      <c r="I16" s="56"/>
      <c r="J16" s="58"/>
    </row>
    <row r="17" spans="1:10" s="27" customFormat="1" ht="26.25" customHeight="1" x14ac:dyDescent="0.2">
      <c r="A17" s="59"/>
      <c r="B17" s="60"/>
      <c r="C17" s="56"/>
      <c r="D17" s="56"/>
      <c r="E17" s="56"/>
      <c r="F17" s="57"/>
      <c r="G17" s="61"/>
      <c r="H17" s="57"/>
      <c r="I17" s="56"/>
      <c r="J17" s="58"/>
    </row>
    <row r="18" spans="1:10" s="27" customFormat="1" ht="26.25" customHeight="1" thickBot="1" x14ac:dyDescent="0.25">
      <c r="A18" s="62"/>
      <c r="B18" s="63"/>
      <c r="C18" s="64"/>
      <c r="D18" s="64"/>
      <c r="E18" s="64"/>
      <c r="F18" s="65"/>
      <c r="G18" s="66"/>
      <c r="H18" s="65"/>
      <c r="I18" s="64"/>
      <c r="J18" s="67"/>
    </row>
    <row r="19" spans="1:10" ht="13.5" thickBot="1" x14ac:dyDescent="0.25">
      <c r="A19" s="544" t="s">
        <v>91</v>
      </c>
      <c r="B19" s="545"/>
      <c r="C19" s="545"/>
      <c r="D19" s="545"/>
      <c r="E19" s="545"/>
      <c r="F19" s="545"/>
      <c r="G19" s="545"/>
      <c r="H19" s="545"/>
      <c r="I19" s="546"/>
      <c r="J19" s="68">
        <f>SUM(J14:J18)</f>
        <v>0</v>
      </c>
    </row>
    <row r="22" spans="1:10" ht="12.75" customHeight="1" x14ac:dyDescent="0.2">
      <c r="A22" s="69" t="s">
        <v>92</v>
      </c>
      <c r="B22" s="70"/>
      <c r="C22" s="550" t="s">
        <v>93</v>
      </c>
      <c r="D22" s="550"/>
      <c r="E22" s="70"/>
      <c r="F22" s="550" t="s">
        <v>94</v>
      </c>
      <c r="G22" s="550"/>
      <c r="H22" s="550"/>
    </row>
    <row r="23" spans="1:10" x14ac:dyDescent="0.2">
      <c r="A23" s="70"/>
      <c r="B23" s="70"/>
      <c r="C23" s="70"/>
      <c r="D23" s="70"/>
      <c r="E23" s="70"/>
      <c r="F23" s="551" t="s">
        <v>95</v>
      </c>
      <c r="G23" s="551"/>
      <c r="H23" s="551"/>
    </row>
    <row r="24" spans="1:10" x14ac:dyDescent="0.2">
      <c r="G24" s="71"/>
    </row>
    <row r="25" spans="1:10" x14ac:dyDescent="0.2">
      <c r="G25" s="71"/>
    </row>
    <row r="26" spans="1:10" x14ac:dyDescent="0.2">
      <c r="G26" s="71"/>
    </row>
    <row r="27" spans="1:10" x14ac:dyDescent="0.2">
      <c r="G27" s="71"/>
    </row>
    <row r="28" spans="1:10" x14ac:dyDescent="0.2">
      <c r="G28" s="71"/>
    </row>
    <row r="29" spans="1:10" x14ac:dyDescent="0.2">
      <c r="G29" s="71"/>
    </row>
    <row r="30" spans="1:10" x14ac:dyDescent="0.2">
      <c r="G30" s="71"/>
    </row>
    <row r="31" spans="1:10" x14ac:dyDescent="0.2">
      <c r="G31" s="72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73" customWidth="1"/>
    <col min="2" max="2" width="39.140625" style="73" customWidth="1"/>
    <col min="3" max="4" width="11.7109375" style="75" customWidth="1"/>
    <col min="5" max="5" width="6.140625" style="75" customWidth="1"/>
    <col min="6" max="6" width="9.140625" style="75"/>
    <col min="7" max="7" width="7.85546875" style="75" customWidth="1"/>
    <col min="8" max="8" width="6.28515625" style="75" customWidth="1"/>
    <col min="9" max="9" width="7" style="75" customWidth="1"/>
    <col min="10" max="10" width="6.7109375" style="75" customWidth="1"/>
    <col min="11" max="11" width="9.85546875" style="75" customWidth="1"/>
    <col min="12" max="12" width="7.42578125" style="75" customWidth="1"/>
    <col min="13" max="13" width="10.85546875" style="75" customWidth="1"/>
    <col min="14" max="16384" width="9.140625" style="73"/>
  </cols>
  <sheetData>
    <row r="1" spans="1:18" x14ac:dyDescent="0.2">
      <c r="A1" s="28" t="s">
        <v>96</v>
      </c>
      <c r="C1" s="74"/>
      <c r="D1" s="74"/>
      <c r="K1" s="558" t="s">
        <v>115</v>
      </c>
      <c r="L1" s="558"/>
      <c r="M1" s="558"/>
    </row>
    <row r="2" spans="1:18" s="29" customFormat="1" x14ac:dyDescent="0.2">
      <c r="A2" s="28" t="s">
        <v>75</v>
      </c>
    </row>
    <row r="5" spans="1:18" x14ac:dyDescent="0.2">
      <c r="A5" s="559" t="s">
        <v>97</v>
      </c>
      <c r="B5" s="559"/>
      <c r="C5" s="559"/>
      <c r="D5" s="559"/>
      <c r="E5" s="559"/>
      <c r="F5" s="559"/>
      <c r="G5" s="559"/>
      <c r="H5" s="559"/>
      <c r="I5" s="559"/>
      <c r="J5" s="559"/>
      <c r="K5" s="559"/>
      <c r="L5" s="559"/>
      <c r="M5" s="559"/>
    </row>
    <row r="6" spans="1:18" x14ac:dyDescent="0.2">
      <c r="A6" s="549" t="s">
        <v>67</v>
      </c>
      <c r="B6" s="549"/>
      <c r="C6" s="549"/>
      <c r="D6" s="549"/>
      <c r="E6" s="549"/>
      <c r="F6" s="549"/>
      <c r="G6" s="549"/>
      <c r="H6" s="549"/>
      <c r="I6" s="549"/>
      <c r="J6" s="549"/>
      <c r="K6" s="549"/>
      <c r="L6" s="549"/>
      <c r="M6" s="549"/>
      <c r="N6" s="31"/>
    </row>
    <row r="7" spans="1:18" ht="13.5" thickBot="1" x14ac:dyDescent="0.25">
      <c r="A7" s="549" t="s">
        <v>68</v>
      </c>
      <c r="B7" s="549"/>
      <c r="C7" s="549"/>
      <c r="D7" s="549"/>
      <c r="E7" s="549"/>
      <c r="F7" s="549"/>
      <c r="G7" s="549"/>
      <c r="H7" s="549"/>
      <c r="I7" s="549"/>
      <c r="J7" s="549"/>
      <c r="K7" s="549"/>
      <c r="L7" s="549"/>
      <c r="M7" s="549"/>
      <c r="N7" s="31"/>
    </row>
    <row r="8" spans="1:18" ht="20.25" customHeight="1" x14ac:dyDescent="0.2">
      <c r="A8" s="560" t="s">
        <v>0</v>
      </c>
      <c r="B8" s="562" t="s">
        <v>98</v>
      </c>
      <c r="C8" s="564" t="s">
        <v>99</v>
      </c>
      <c r="D8" s="564" t="s">
        <v>100</v>
      </c>
      <c r="E8" s="562" t="s">
        <v>85</v>
      </c>
      <c r="F8" s="562" t="s">
        <v>2</v>
      </c>
      <c r="G8" s="562" t="s">
        <v>101</v>
      </c>
      <c r="H8" s="562" t="s">
        <v>102</v>
      </c>
      <c r="I8" s="562"/>
      <c r="J8" s="562"/>
      <c r="K8" s="562" t="s">
        <v>103</v>
      </c>
      <c r="L8" s="562"/>
      <c r="M8" s="554" t="s">
        <v>104</v>
      </c>
    </row>
    <row r="9" spans="1:18" s="78" customFormat="1" ht="42" customHeight="1" x14ac:dyDescent="0.25">
      <c r="A9" s="561"/>
      <c r="B9" s="563"/>
      <c r="C9" s="565"/>
      <c r="D9" s="565"/>
      <c r="E9" s="563"/>
      <c r="F9" s="563"/>
      <c r="G9" s="563"/>
      <c r="H9" s="76" t="s">
        <v>105</v>
      </c>
      <c r="I9" s="76" t="s">
        <v>106</v>
      </c>
      <c r="J9" s="76" t="s">
        <v>3</v>
      </c>
      <c r="K9" s="76" t="s">
        <v>107</v>
      </c>
      <c r="L9" s="76" t="s">
        <v>108</v>
      </c>
      <c r="M9" s="555"/>
      <c r="N9" s="77"/>
    </row>
    <row r="10" spans="1:18" s="82" customFormat="1" ht="13.5" thickBot="1" x14ac:dyDescent="0.25">
      <c r="A10" s="79" t="s">
        <v>4</v>
      </c>
      <c r="B10" s="80" t="s">
        <v>5</v>
      </c>
      <c r="C10" s="80" t="s">
        <v>6</v>
      </c>
      <c r="D10" s="80" t="s">
        <v>7</v>
      </c>
      <c r="E10" s="80" t="s">
        <v>8</v>
      </c>
      <c r="F10" s="80" t="s">
        <v>9</v>
      </c>
      <c r="G10" s="80" t="s">
        <v>10</v>
      </c>
      <c r="H10" s="80" t="s">
        <v>11</v>
      </c>
      <c r="I10" s="80" t="s">
        <v>12</v>
      </c>
      <c r="J10" s="80" t="s">
        <v>13</v>
      </c>
      <c r="K10" s="80" t="s">
        <v>14</v>
      </c>
      <c r="L10" s="80" t="s">
        <v>15</v>
      </c>
      <c r="M10" s="81" t="s">
        <v>16</v>
      </c>
      <c r="N10" s="73"/>
    </row>
    <row r="11" spans="1:18" s="92" customFormat="1" ht="13.5" thickTop="1" x14ac:dyDescent="0.2">
      <c r="A11" s="83"/>
      <c r="B11" s="84"/>
      <c r="C11" s="85"/>
      <c r="D11" s="86"/>
      <c r="E11" s="86"/>
      <c r="F11" s="87"/>
      <c r="G11" s="87"/>
      <c r="H11" s="88"/>
      <c r="I11" s="88"/>
      <c r="J11" s="88"/>
      <c r="K11" s="89"/>
      <c r="L11" s="90"/>
      <c r="M11" s="91"/>
      <c r="N11" s="78"/>
    </row>
    <row r="12" spans="1:18" s="92" customFormat="1" x14ac:dyDescent="0.2">
      <c r="A12" s="93"/>
      <c r="B12" s="94"/>
      <c r="C12" s="95"/>
      <c r="D12" s="96"/>
      <c r="E12" s="97"/>
      <c r="F12" s="98"/>
      <c r="G12" s="98"/>
      <c r="H12" s="99"/>
      <c r="I12" s="99"/>
      <c r="J12" s="99"/>
      <c r="K12" s="97"/>
      <c r="L12" s="97"/>
      <c r="M12" s="100"/>
      <c r="N12" s="101"/>
      <c r="O12" s="102"/>
      <c r="P12" s="102"/>
      <c r="Q12" s="102"/>
      <c r="R12" s="102"/>
    </row>
    <row r="13" spans="1:18" s="92" customFormat="1" x14ac:dyDescent="0.2">
      <c r="A13" s="103"/>
      <c r="B13" s="104"/>
      <c r="C13" s="105"/>
      <c r="D13" s="106"/>
      <c r="E13" s="107"/>
      <c r="F13" s="108"/>
      <c r="G13" s="108"/>
      <c r="H13" s="109"/>
      <c r="I13" s="109"/>
      <c r="J13" s="109"/>
      <c r="K13" s="107"/>
      <c r="L13" s="107"/>
      <c r="M13" s="110"/>
      <c r="N13" s="102"/>
      <c r="O13" s="102"/>
      <c r="P13" s="102"/>
      <c r="Q13" s="102"/>
      <c r="R13" s="102"/>
    </row>
    <row r="14" spans="1:18" s="92" customFormat="1" x14ac:dyDescent="0.2">
      <c r="A14" s="103"/>
      <c r="B14" s="104"/>
      <c r="C14" s="105"/>
      <c r="D14" s="106"/>
      <c r="E14" s="107"/>
      <c r="F14" s="108"/>
      <c r="G14" s="108"/>
      <c r="H14" s="109"/>
      <c r="I14" s="109"/>
      <c r="J14" s="109"/>
      <c r="K14" s="107"/>
      <c r="L14" s="107"/>
      <c r="M14" s="110"/>
      <c r="N14" s="102"/>
      <c r="O14" s="102"/>
      <c r="P14" s="102"/>
      <c r="Q14" s="102"/>
      <c r="R14" s="102"/>
    </row>
    <row r="15" spans="1:18" s="92" customFormat="1" x14ac:dyDescent="0.2">
      <c r="A15" s="103"/>
      <c r="B15" s="104"/>
      <c r="C15" s="105"/>
      <c r="D15" s="106"/>
      <c r="E15" s="107"/>
      <c r="F15" s="108"/>
      <c r="G15" s="108"/>
      <c r="H15" s="109"/>
      <c r="I15" s="109"/>
      <c r="J15" s="109"/>
      <c r="K15" s="107"/>
      <c r="L15" s="107"/>
      <c r="M15" s="110"/>
      <c r="N15" s="102"/>
      <c r="O15" s="102"/>
      <c r="P15" s="102"/>
      <c r="Q15" s="102"/>
      <c r="R15" s="102"/>
    </row>
    <row r="16" spans="1:18" s="92" customFormat="1" x14ac:dyDescent="0.2">
      <c r="A16" s="103"/>
      <c r="B16" s="104"/>
      <c r="C16" s="105"/>
      <c r="D16" s="106"/>
      <c r="E16" s="107"/>
      <c r="F16" s="108"/>
      <c r="G16" s="108"/>
      <c r="H16" s="109"/>
      <c r="I16" s="109"/>
      <c r="J16" s="109"/>
      <c r="K16" s="107"/>
      <c r="L16" s="107"/>
      <c r="M16" s="110"/>
      <c r="N16" s="102"/>
      <c r="O16" s="102"/>
      <c r="P16" s="102"/>
      <c r="Q16" s="102"/>
      <c r="R16" s="102"/>
    </row>
    <row r="17" spans="1:18" s="92" customFormat="1" x14ac:dyDescent="0.2">
      <c r="A17" s="103"/>
      <c r="B17" s="104"/>
      <c r="C17" s="105"/>
      <c r="D17" s="106"/>
      <c r="E17" s="107"/>
      <c r="F17" s="108"/>
      <c r="G17" s="108"/>
      <c r="H17" s="109"/>
      <c r="I17" s="109"/>
      <c r="J17" s="109"/>
      <c r="K17" s="107"/>
      <c r="L17" s="107"/>
      <c r="M17" s="110"/>
      <c r="N17" s="102"/>
      <c r="O17" s="102"/>
      <c r="P17" s="102"/>
      <c r="Q17" s="102"/>
      <c r="R17" s="102"/>
    </row>
    <row r="18" spans="1:18" s="111" customFormat="1" x14ac:dyDescent="0.2">
      <c r="A18" s="103"/>
      <c r="B18" s="104"/>
      <c r="C18" s="105"/>
      <c r="D18" s="106"/>
      <c r="E18" s="107"/>
      <c r="F18" s="108"/>
      <c r="G18" s="108"/>
      <c r="H18" s="109"/>
      <c r="I18" s="109"/>
      <c r="J18" s="109"/>
      <c r="K18" s="107"/>
      <c r="L18" s="107"/>
      <c r="M18" s="110"/>
      <c r="N18" s="102"/>
      <c r="O18" s="73"/>
      <c r="P18" s="73"/>
      <c r="Q18" s="73"/>
      <c r="R18" s="73"/>
    </row>
    <row r="19" spans="1:18" ht="13.5" thickBot="1" x14ac:dyDescent="0.25">
      <c r="A19" s="112"/>
      <c r="B19" s="113"/>
      <c r="C19" s="114"/>
      <c r="D19" s="115"/>
      <c r="E19" s="116"/>
      <c r="F19" s="87"/>
      <c r="G19" s="87"/>
      <c r="H19" s="88"/>
      <c r="I19" s="88"/>
      <c r="J19" s="88"/>
      <c r="K19" s="89"/>
      <c r="L19" s="90"/>
      <c r="M19" s="91"/>
      <c r="N19" s="102"/>
    </row>
    <row r="20" spans="1:18" ht="14.25" thickTop="1" thickBot="1" x14ac:dyDescent="0.25">
      <c r="A20" s="117"/>
      <c r="B20" s="118" t="s">
        <v>109</v>
      </c>
      <c r="C20" s="119"/>
      <c r="D20" s="120"/>
      <c r="E20" s="121"/>
      <c r="F20" s="122"/>
      <c r="G20" s="122"/>
      <c r="H20" s="122"/>
      <c r="I20" s="122"/>
      <c r="J20" s="122"/>
      <c r="K20" s="122"/>
      <c r="L20" s="121"/>
      <c r="M20" s="123">
        <v>0</v>
      </c>
    </row>
    <row r="21" spans="1:18" ht="13.5" thickTop="1" x14ac:dyDescent="0.2">
      <c r="J21" s="556"/>
      <c r="K21" s="557"/>
      <c r="M21" s="124"/>
    </row>
    <row r="22" spans="1:18" s="70" customFormat="1" x14ac:dyDescent="0.2">
      <c r="B22" s="69" t="s">
        <v>92</v>
      </c>
      <c r="D22" s="550" t="s">
        <v>93</v>
      </c>
      <c r="E22" s="550"/>
      <c r="G22" s="550" t="s">
        <v>94</v>
      </c>
      <c r="H22" s="550"/>
      <c r="I22" s="550"/>
    </row>
    <row r="23" spans="1:18" s="70" customFormat="1" x14ac:dyDescent="0.2">
      <c r="G23" s="551" t="s">
        <v>95</v>
      </c>
      <c r="H23" s="551"/>
      <c r="I23" s="551"/>
    </row>
    <row r="24" spans="1:18" s="70" customFormat="1" x14ac:dyDescent="0.2"/>
    <row r="25" spans="1:18" x14ac:dyDescent="0.2">
      <c r="J25" s="556"/>
      <c r="K25" s="557"/>
      <c r="M25" s="124"/>
    </row>
    <row r="26" spans="1:18" x14ac:dyDescent="0.2">
      <c r="K26" s="125"/>
      <c r="M26" s="124"/>
    </row>
    <row r="27" spans="1:18" x14ac:dyDescent="0.2">
      <c r="K27" s="566"/>
    </row>
    <row r="28" spans="1:18" x14ac:dyDescent="0.2">
      <c r="K28" s="567"/>
    </row>
    <row r="29" spans="1:18" x14ac:dyDescent="0.2">
      <c r="K29" s="567"/>
    </row>
    <row r="30" spans="1:18" x14ac:dyDescent="0.2">
      <c r="K30" s="567"/>
    </row>
    <row r="31" spans="1:18" x14ac:dyDescent="0.2">
      <c r="K31" s="567"/>
    </row>
    <row r="32" spans="1:18" x14ac:dyDescent="0.2">
      <c r="K32" s="567"/>
    </row>
    <row r="33" spans="11:11" x14ac:dyDescent="0.2">
      <c r="K33" s="567"/>
    </row>
    <row r="34" spans="11:11" x14ac:dyDescent="0.2">
      <c r="K34" s="567"/>
    </row>
    <row r="35" spans="11:11" x14ac:dyDescent="0.2">
      <c r="K35" s="567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6"/>
  <sheetViews>
    <sheetView tabSelected="1" view="pageBreakPreview" zoomScale="115" zoomScaleNormal="100" zoomScaleSheetLayoutView="115" workbookViewId="0">
      <selection activeCell="K154" sqref="K154"/>
    </sheetView>
  </sheetViews>
  <sheetFormatPr defaultRowHeight="12.75" x14ac:dyDescent="0.2"/>
  <cols>
    <col min="1" max="1" width="10.85546875" style="404" customWidth="1"/>
    <col min="2" max="2" width="31.140625" style="405" customWidth="1"/>
    <col min="3" max="3" width="9.85546875" style="404" bestFit="1" customWidth="1"/>
    <col min="4" max="4" width="7.5703125" style="404" customWidth="1"/>
    <col min="5" max="5" width="9.85546875" style="404" customWidth="1"/>
    <col min="6" max="6" width="12.28515625" style="404" customWidth="1"/>
    <col min="7" max="7" width="9.85546875" style="404" customWidth="1"/>
    <col min="8" max="8" width="13" style="404" customWidth="1"/>
    <col min="9" max="9" width="15.140625" style="487" customWidth="1"/>
    <col min="10" max="16384" width="9.140625" style="404"/>
  </cols>
  <sheetData>
    <row r="1" spans="1:16" x14ac:dyDescent="0.2">
      <c r="D1" s="406"/>
      <c r="E1" s="406"/>
      <c r="F1" s="406"/>
      <c r="G1" s="406"/>
      <c r="H1" s="569" t="s">
        <v>325</v>
      </c>
      <c r="I1" s="570"/>
    </row>
    <row r="2" spans="1:16" x14ac:dyDescent="0.2">
      <c r="D2" s="406"/>
      <c r="E2" s="406"/>
      <c r="F2" s="571"/>
      <c r="G2" s="571"/>
      <c r="H2" s="571"/>
      <c r="I2" s="571"/>
    </row>
    <row r="3" spans="1:16" s="410" customFormat="1" ht="12" x14ac:dyDescent="0.2">
      <c r="A3" s="407" t="s">
        <v>117</v>
      </c>
      <c r="B3" s="408" t="s">
        <v>118</v>
      </c>
      <c r="C3" s="407"/>
      <c r="D3" s="407"/>
      <c r="E3" s="407"/>
      <c r="F3" s="407"/>
      <c r="G3" s="407"/>
      <c r="H3" s="572"/>
      <c r="I3" s="572"/>
      <c r="J3" s="409"/>
    </row>
    <row r="4" spans="1:16" s="406" customFormat="1" x14ac:dyDescent="0.2">
      <c r="A4" s="411" t="s">
        <v>75</v>
      </c>
      <c r="B4" s="411"/>
      <c r="C4" s="411"/>
      <c r="D4" s="411"/>
      <c r="E4" s="411"/>
      <c r="F4" s="411"/>
      <c r="G4" s="411"/>
      <c r="H4" s="411"/>
      <c r="I4" s="412"/>
    </row>
    <row r="5" spans="1:16" s="417" customFormat="1" ht="28.5" customHeight="1" x14ac:dyDescent="0.2">
      <c r="A5" s="413" t="s">
        <v>67</v>
      </c>
      <c r="B5" s="573" t="str">
        <f>[7]лот!$B$25</f>
        <v>"Обустройство Северо-Покурского месторождения нефти. Куст скважин №100, 101, 102, 103, 104, 105, 24 бис"</v>
      </c>
      <c r="C5" s="573"/>
      <c r="D5" s="573"/>
      <c r="E5" s="573"/>
      <c r="F5" s="573"/>
      <c r="G5" s="573"/>
      <c r="H5" s="573"/>
      <c r="I5" s="573"/>
      <c r="J5" s="414"/>
      <c r="K5" s="415"/>
      <c r="L5" s="415"/>
      <c r="M5" s="415"/>
      <c r="N5" s="416"/>
      <c r="O5" s="416"/>
      <c r="P5" s="416"/>
    </row>
    <row r="6" spans="1:16" s="417" customFormat="1" ht="13.5" x14ac:dyDescent="0.2">
      <c r="A6" s="413" t="s">
        <v>68</v>
      </c>
      <c r="B6" s="573" t="str">
        <f>[6]Ф.8!B10</f>
        <v>ВЛ-6кВ №2 на куст скважин №104</v>
      </c>
      <c r="C6" s="573"/>
      <c r="D6" s="573"/>
      <c r="E6" s="573"/>
      <c r="F6" s="573"/>
      <c r="G6" s="573"/>
      <c r="H6" s="573"/>
      <c r="I6" s="573"/>
      <c r="J6" s="414"/>
      <c r="K6" s="415"/>
      <c r="L6" s="415"/>
      <c r="M6" s="415"/>
    </row>
    <row r="8" spans="1:16" x14ac:dyDescent="0.2">
      <c r="A8" s="568" t="s">
        <v>119</v>
      </c>
      <c r="B8" s="568"/>
      <c r="C8" s="568"/>
      <c r="D8" s="568"/>
      <c r="E8" s="568"/>
      <c r="F8" s="568"/>
      <c r="G8" s="568"/>
      <c r="H8" s="568"/>
      <c r="I8" s="568"/>
    </row>
    <row r="9" spans="1:16" x14ac:dyDescent="0.2">
      <c r="A9" s="574" t="s">
        <v>120</v>
      </c>
      <c r="B9" s="574"/>
      <c r="C9" s="574"/>
      <c r="D9" s="574"/>
      <c r="E9" s="574"/>
      <c r="F9" s="574"/>
      <c r="G9" s="574"/>
      <c r="H9" s="574"/>
      <c r="I9" s="574"/>
    </row>
    <row r="10" spans="1:16" ht="13.5" thickBot="1" x14ac:dyDescent="0.25">
      <c r="A10" s="418"/>
      <c r="B10" s="419"/>
      <c r="C10" s="418"/>
      <c r="D10" s="418"/>
      <c r="E10" s="418"/>
      <c r="F10" s="418"/>
      <c r="G10" s="418"/>
      <c r="H10" s="418"/>
      <c r="I10" s="420"/>
    </row>
    <row r="11" spans="1:16" ht="13.5" thickBot="1" x14ac:dyDescent="0.25">
      <c r="A11" s="575" t="s">
        <v>0</v>
      </c>
      <c r="B11" s="578" t="s">
        <v>121</v>
      </c>
      <c r="C11" s="575" t="s">
        <v>122</v>
      </c>
      <c r="D11" s="581" t="s">
        <v>123</v>
      </c>
      <c r="E11" s="582"/>
      <c r="F11" s="582"/>
      <c r="G11" s="582"/>
      <c r="H11" s="582"/>
      <c r="I11" s="583"/>
    </row>
    <row r="12" spans="1:16" ht="13.5" thickBot="1" x14ac:dyDescent="0.25">
      <c r="A12" s="576"/>
      <c r="B12" s="579"/>
      <c r="C12" s="576"/>
      <c r="D12" s="584" t="s">
        <v>124</v>
      </c>
      <c r="E12" s="585"/>
      <c r="F12" s="586"/>
      <c r="G12" s="587" t="s">
        <v>125</v>
      </c>
      <c r="H12" s="588"/>
      <c r="I12" s="589"/>
      <c r="K12" s="421"/>
      <c r="L12" s="421"/>
    </row>
    <row r="13" spans="1:16" ht="26.25" thickBot="1" x14ac:dyDescent="0.25">
      <c r="A13" s="577"/>
      <c r="B13" s="580"/>
      <c r="C13" s="577"/>
      <c r="D13" s="422" t="s">
        <v>66</v>
      </c>
      <c r="E13" s="423" t="s">
        <v>126</v>
      </c>
      <c r="F13" s="424" t="s">
        <v>84</v>
      </c>
      <c r="G13" s="423" t="s">
        <v>66</v>
      </c>
      <c r="H13" s="423" t="s">
        <v>127</v>
      </c>
      <c r="I13" s="425" t="s">
        <v>84</v>
      </c>
    </row>
    <row r="14" spans="1:16" s="431" customFormat="1" ht="13.5" thickBot="1" x14ac:dyDescent="0.25">
      <c r="A14" s="426">
        <v>1</v>
      </c>
      <c r="B14" s="426">
        <v>2</v>
      </c>
      <c r="C14" s="426">
        <v>3</v>
      </c>
      <c r="D14" s="427">
        <v>4</v>
      </c>
      <c r="E14" s="426">
        <v>5</v>
      </c>
      <c r="F14" s="428">
        <v>6</v>
      </c>
      <c r="G14" s="426">
        <v>7</v>
      </c>
      <c r="H14" s="426">
        <v>8</v>
      </c>
      <c r="I14" s="429">
        <v>9</v>
      </c>
      <c r="J14" s="430"/>
    </row>
    <row r="15" spans="1:16" s="431" customFormat="1" ht="25.5" x14ac:dyDescent="0.2">
      <c r="A15" s="432" t="s">
        <v>4</v>
      </c>
      <c r="B15" s="433" t="s">
        <v>128</v>
      </c>
      <c r="C15" s="434" t="s">
        <v>129</v>
      </c>
      <c r="D15" s="435"/>
      <c r="E15" s="436"/>
      <c r="F15" s="437"/>
      <c r="G15" s="438">
        <v>19.212499999999999</v>
      </c>
      <c r="H15" s="439">
        <v>47.09</v>
      </c>
      <c r="I15" s="440">
        <f>H15*G15</f>
        <v>905</v>
      </c>
    </row>
    <row r="16" spans="1:16" s="431" customFormat="1" ht="38.25" x14ac:dyDescent="0.2">
      <c r="A16" s="432" t="s">
        <v>5</v>
      </c>
      <c r="B16" s="441" t="s">
        <v>130</v>
      </c>
      <c r="C16" s="442" t="s">
        <v>131</v>
      </c>
      <c r="D16" s="443"/>
      <c r="E16" s="444"/>
      <c r="F16" s="445"/>
      <c r="G16" s="446">
        <v>8.9999999999999998E-4</v>
      </c>
      <c r="H16" s="444">
        <v>48125.58</v>
      </c>
      <c r="I16" s="440">
        <f t="shared" ref="I16:I46" si="0">H16*G16</f>
        <v>43</v>
      </c>
      <c r="J16" s="447"/>
    </row>
    <row r="17" spans="1:9" s="431" customFormat="1" ht="25.5" x14ac:dyDescent="0.2">
      <c r="A17" s="432" t="s">
        <v>6</v>
      </c>
      <c r="B17" s="441" t="s">
        <v>132</v>
      </c>
      <c r="C17" s="442" t="s">
        <v>131</v>
      </c>
      <c r="D17" s="443"/>
      <c r="E17" s="444"/>
      <c r="F17" s="445"/>
      <c r="G17" s="446">
        <v>2.1600000000000001E-2</v>
      </c>
      <c r="H17" s="444">
        <v>51022.52</v>
      </c>
      <c r="I17" s="440">
        <f t="shared" si="0"/>
        <v>1102</v>
      </c>
    </row>
    <row r="18" spans="1:9" s="431" customFormat="1" ht="25.5" x14ac:dyDescent="0.2">
      <c r="A18" s="432" t="s">
        <v>7</v>
      </c>
      <c r="B18" s="441" t="s">
        <v>133</v>
      </c>
      <c r="C18" s="442" t="s">
        <v>131</v>
      </c>
      <c r="D18" s="443"/>
      <c r="E18" s="444"/>
      <c r="F18" s="445"/>
      <c r="G18" s="446">
        <v>1.4999999999999999E-2</v>
      </c>
      <c r="H18" s="444">
        <v>33777.61</v>
      </c>
      <c r="I18" s="440">
        <f t="shared" si="0"/>
        <v>507</v>
      </c>
    </row>
    <row r="19" spans="1:9" s="431" customFormat="1" ht="25.5" x14ac:dyDescent="0.2">
      <c r="A19" s="432" t="s">
        <v>8</v>
      </c>
      <c r="B19" s="441" t="s">
        <v>134</v>
      </c>
      <c r="C19" s="442" t="s">
        <v>131</v>
      </c>
      <c r="D19" s="443"/>
      <c r="E19" s="444"/>
      <c r="F19" s="445"/>
      <c r="G19" s="446">
        <v>6.9999999999999999E-4</v>
      </c>
      <c r="H19" s="444">
        <v>74381.539999999994</v>
      </c>
      <c r="I19" s="440">
        <f t="shared" si="0"/>
        <v>52</v>
      </c>
    </row>
    <row r="20" spans="1:9" s="431" customFormat="1" ht="25.5" x14ac:dyDescent="0.2">
      <c r="A20" s="432" t="s">
        <v>9</v>
      </c>
      <c r="B20" s="441" t="s">
        <v>135</v>
      </c>
      <c r="C20" s="442" t="s">
        <v>131</v>
      </c>
      <c r="D20" s="443"/>
      <c r="E20" s="444"/>
      <c r="F20" s="445"/>
      <c r="G20" s="446">
        <v>1.8E-3</v>
      </c>
      <c r="H20" s="444">
        <v>45580.77</v>
      </c>
      <c r="I20" s="440">
        <f t="shared" si="0"/>
        <v>82</v>
      </c>
    </row>
    <row r="21" spans="1:9" s="431" customFormat="1" x14ac:dyDescent="0.2">
      <c r="A21" s="432" t="s">
        <v>10</v>
      </c>
      <c r="B21" s="441" t="s">
        <v>136</v>
      </c>
      <c r="C21" s="442" t="s">
        <v>131</v>
      </c>
      <c r="D21" s="443"/>
      <c r="E21" s="444"/>
      <c r="F21" s="445"/>
      <c r="G21" s="446">
        <v>1.7999999999999999E-2</v>
      </c>
      <c r="H21" s="444">
        <v>47881.35</v>
      </c>
      <c r="I21" s="440">
        <f t="shared" si="0"/>
        <v>862</v>
      </c>
    </row>
    <row r="22" spans="1:9" s="431" customFormat="1" ht="25.5" x14ac:dyDescent="0.2">
      <c r="A22" s="432" t="s">
        <v>11</v>
      </c>
      <c r="B22" s="441" t="s">
        <v>137</v>
      </c>
      <c r="C22" s="442" t="s">
        <v>131</v>
      </c>
      <c r="D22" s="443"/>
      <c r="E22" s="444"/>
      <c r="F22" s="445"/>
      <c r="G22" s="446">
        <v>1E-4</v>
      </c>
      <c r="H22" s="444">
        <v>67220.25</v>
      </c>
      <c r="I22" s="440">
        <f t="shared" si="0"/>
        <v>7</v>
      </c>
    </row>
    <row r="23" spans="1:9" s="431" customFormat="1" x14ac:dyDescent="0.2">
      <c r="A23" s="432" t="s">
        <v>12</v>
      </c>
      <c r="B23" s="441" t="s">
        <v>138</v>
      </c>
      <c r="C23" s="442" t="s">
        <v>131</v>
      </c>
      <c r="D23" s="443"/>
      <c r="E23" s="444"/>
      <c r="F23" s="445"/>
      <c r="G23" s="446">
        <v>1.29E-2</v>
      </c>
      <c r="H23" s="444">
        <v>110000</v>
      </c>
      <c r="I23" s="440">
        <f t="shared" si="0"/>
        <v>1419</v>
      </c>
    </row>
    <row r="24" spans="1:9" s="431" customFormat="1" ht="25.5" customHeight="1" x14ac:dyDescent="0.2">
      <c r="A24" s="432" t="s">
        <v>13</v>
      </c>
      <c r="B24" s="441" t="s">
        <v>139</v>
      </c>
      <c r="C24" s="442" t="s">
        <v>131</v>
      </c>
      <c r="D24" s="443"/>
      <c r="E24" s="444"/>
      <c r="F24" s="445"/>
      <c r="G24" s="446">
        <v>6.4299999999999996E-2</v>
      </c>
      <c r="H24" s="448">
        <v>110000</v>
      </c>
      <c r="I24" s="440">
        <f t="shared" si="0"/>
        <v>7073</v>
      </c>
    </row>
    <row r="25" spans="1:9" s="431" customFormat="1" ht="25.5" x14ac:dyDescent="0.2">
      <c r="A25" s="432" t="s">
        <v>14</v>
      </c>
      <c r="B25" s="441" t="s">
        <v>140</v>
      </c>
      <c r="C25" s="442" t="s">
        <v>131</v>
      </c>
      <c r="D25" s="443"/>
      <c r="E25" s="444"/>
      <c r="F25" s="445"/>
      <c r="G25" s="446">
        <v>4.7899999999999998E-2</v>
      </c>
      <c r="H25" s="448">
        <v>110000</v>
      </c>
      <c r="I25" s="440">
        <f t="shared" si="0"/>
        <v>5269</v>
      </c>
    </row>
    <row r="26" spans="1:9" s="431" customFormat="1" ht="25.5" x14ac:dyDescent="0.2">
      <c r="A26" s="432" t="s">
        <v>15</v>
      </c>
      <c r="B26" s="441" t="s">
        <v>141</v>
      </c>
      <c r="C26" s="442" t="s">
        <v>129</v>
      </c>
      <c r="D26" s="443"/>
      <c r="E26" s="444"/>
      <c r="F26" s="445"/>
      <c r="G26" s="446">
        <v>1.4285000000000001</v>
      </c>
      <c r="H26" s="448">
        <v>309.52</v>
      </c>
      <c r="I26" s="440">
        <f t="shared" si="0"/>
        <v>442</v>
      </c>
    </row>
    <row r="27" spans="1:9" s="431" customFormat="1" x14ac:dyDescent="0.2">
      <c r="A27" s="432" t="s">
        <v>16</v>
      </c>
      <c r="B27" s="441" t="s">
        <v>143</v>
      </c>
      <c r="C27" s="442" t="s">
        <v>131</v>
      </c>
      <c r="D27" s="443"/>
      <c r="E27" s="444"/>
      <c r="F27" s="445"/>
      <c r="G27" s="446">
        <v>2.0000000000000001E-4</v>
      </c>
      <c r="H27" s="444">
        <v>46933.46</v>
      </c>
      <c r="I27" s="440">
        <f t="shared" si="0"/>
        <v>9</v>
      </c>
    </row>
    <row r="28" spans="1:9" s="431" customFormat="1" x14ac:dyDescent="0.2">
      <c r="A28" s="432" t="s">
        <v>142</v>
      </c>
      <c r="B28" s="441" t="s">
        <v>145</v>
      </c>
      <c r="C28" s="442" t="s">
        <v>146</v>
      </c>
      <c r="D28" s="443"/>
      <c r="E28" s="448"/>
      <c r="F28" s="445"/>
      <c r="G28" s="446">
        <v>1.3379000000000001</v>
      </c>
      <c r="H28" s="444">
        <v>10.41</v>
      </c>
      <c r="I28" s="440">
        <f t="shared" si="0"/>
        <v>14</v>
      </c>
    </row>
    <row r="29" spans="1:9" s="431" customFormat="1" x14ac:dyDescent="0.2">
      <c r="A29" s="432" t="s">
        <v>144</v>
      </c>
      <c r="B29" s="441" t="s">
        <v>148</v>
      </c>
      <c r="C29" s="442" t="s">
        <v>131</v>
      </c>
      <c r="D29" s="443"/>
      <c r="E29" s="444"/>
      <c r="F29" s="445"/>
      <c r="G29" s="446">
        <v>5.1999999999999998E-2</v>
      </c>
      <c r="H29" s="444">
        <v>91280.55</v>
      </c>
      <c r="I29" s="440">
        <f t="shared" si="0"/>
        <v>4747</v>
      </c>
    </row>
    <row r="30" spans="1:9" s="431" customFormat="1" x14ac:dyDescent="0.2">
      <c r="A30" s="432" t="s">
        <v>147</v>
      </c>
      <c r="B30" s="441" t="s">
        <v>150</v>
      </c>
      <c r="C30" s="442" t="s">
        <v>146</v>
      </c>
      <c r="D30" s="443"/>
      <c r="E30" s="444"/>
      <c r="F30" s="445"/>
      <c r="G30" s="446">
        <v>4.0237999999999996</v>
      </c>
      <c r="H30" s="444">
        <v>28.72</v>
      </c>
      <c r="I30" s="440">
        <f t="shared" si="0"/>
        <v>116</v>
      </c>
    </row>
    <row r="31" spans="1:9" s="431" customFormat="1" x14ac:dyDescent="0.2">
      <c r="A31" s="432" t="s">
        <v>149</v>
      </c>
      <c r="B31" s="441" t="s">
        <v>152</v>
      </c>
      <c r="C31" s="442" t="s">
        <v>146</v>
      </c>
      <c r="D31" s="443"/>
      <c r="E31" s="444"/>
      <c r="F31" s="445"/>
      <c r="G31" s="446">
        <v>6.0057999999999998</v>
      </c>
      <c r="H31" s="444">
        <v>87.87</v>
      </c>
      <c r="I31" s="440">
        <f t="shared" si="0"/>
        <v>528</v>
      </c>
    </row>
    <row r="32" spans="1:9" s="431" customFormat="1" x14ac:dyDescent="0.2">
      <c r="A32" s="432" t="s">
        <v>151</v>
      </c>
      <c r="B32" s="441" t="s">
        <v>154</v>
      </c>
      <c r="C32" s="442" t="s">
        <v>131</v>
      </c>
      <c r="D32" s="443"/>
      <c r="E32" s="444"/>
      <c r="F32" s="445"/>
      <c r="G32" s="446">
        <v>8.9999999999999993E-3</v>
      </c>
      <c r="H32" s="444">
        <v>52056.43</v>
      </c>
      <c r="I32" s="440">
        <f t="shared" si="0"/>
        <v>469</v>
      </c>
    </row>
    <row r="33" spans="1:9" s="431" customFormat="1" x14ac:dyDescent="0.2">
      <c r="A33" s="432" t="s">
        <v>153</v>
      </c>
      <c r="B33" s="441" t="s">
        <v>156</v>
      </c>
      <c r="C33" s="442" t="s">
        <v>157</v>
      </c>
      <c r="D33" s="443"/>
      <c r="E33" s="444"/>
      <c r="F33" s="445"/>
      <c r="G33" s="446">
        <v>2.0199999999999999E-2</v>
      </c>
      <c r="H33" s="444">
        <v>696.38</v>
      </c>
      <c r="I33" s="440">
        <f t="shared" si="0"/>
        <v>14</v>
      </c>
    </row>
    <row r="34" spans="1:9" s="431" customFormat="1" ht="51" x14ac:dyDescent="0.2">
      <c r="A34" s="432" t="s">
        <v>155</v>
      </c>
      <c r="B34" s="441" t="s">
        <v>159</v>
      </c>
      <c r="C34" s="442" t="s">
        <v>129</v>
      </c>
      <c r="D34" s="443"/>
      <c r="E34" s="444"/>
      <c r="F34" s="445"/>
      <c r="G34" s="446">
        <v>0.1479</v>
      </c>
      <c r="H34" s="448">
        <v>2635.3</v>
      </c>
      <c r="I34" s="440">
        <f t="shared" si="0"/>
        <v>390</v>
      </c>
    </row>
    <row r="35" spans="1:9" s="431" customFormat="1" x14ac:dyDescent="0.2">
      <c r="A35" s="432" t="s">
        <v>158</v>
      </c>
      <c r="B35" s="441" t="s">
        <v>161</v>
      </c>
      <c r="C35" s="442" t="s">
        <v>162</v>
      </c>
      <c r="D35" s="443"/>
      <c r="E35" s="444"/>
      <c r="F35" s="445"/>
      <c r="G35" s="446">
        <v>8.2500000000000004E-2</v>
      </c>
      <c r="H35" s="444">
        <v>446.85</v>
      </c>
      <c r="I35" s="440">
        <f t="shared" si="0"/>
        <v>37</v>
      </c>
    </row>
    <row r="36" spans="1:9" s="431" customFormat="1" ht="25.5" x14ac:dyDescent="0.2">
      <c r="A36" s="432" t="s">
        <v>160</v>
      </c>
      <c r="B36" s="441" t="s">
        <v>164</v>
      </c>
      <c r="C36" s="442" t="s">
        <v>131</v>
      </c>
      <c r="D36" s="443"/>
      <c r="E36" s="444"/>
      <c r="F36" s="445"/>
      <c r="G36" s="446">
        <v>7.2300000000000003E-2</v>
      </c>
      <c r="H36" s="444">
        <v>48042.48</v>
      </c>
      <c r="I36" s="440">
        <f t="shared" si="0"/>
        <v>3473</v>
      </c>
    </row>
    <row r="37" spans="1:9" s="431" customFormat="1" x14ac:dyDescent="0.2">
      <c r="A37" s="432" t="s">
        <v>163</v>
      </c>
      <c r="B37" s="441" t="s">
        <v>166</v>
      </c>
      <c r="C37" s="442" t="s">
        <v>131</v>
      </c>
      <c r="D37" s="443"/>
      <c r="E37" s="444"/>
      <c r="F37" s="445"/>
      <c r="G37" s="446">
        <v>1.9599999999999999E-2</v>
      </c>
      <c r="H37" s="444">
        <v>59204.93</v>
      </c>
      <c r="I37" s="440">
        <f t="shared" si="0"/>
        <v>1160</v>
      </c>
    </row>
    <row r="38" spans="1:9" s="431" customFormat="1" x14ac:dyDescent="0.2">
      <c r="A38" s="432" t="s">
        <v>165</v>
      </c>
      <c r="B38" s="441" t="s">
        <v>168</v>
      </c>
      <c r="C38" s="442" t="s">
        <v>131</v>
      </c>
      <c r="D38" s="443"/>
      <c r="E38" s="444"/>
      <c r="F38" s="445"/>
      <c r="G38" s="446">
        <v>6.0000000000000001E-3</v>
      </c>
      <c r="H38" s="448">
        <v>47402.54</v>
      </c>
      <c r="I38" s="440">
        <f t="shared" si="0"/>
        <v>284</v>
      </c>
    </row>
    <row r="39" spans="1:9" s="431" customFormat="1" x14ac:dyDescent="0.2">
      <c r="A39" s="432" t="s">
        <v>167</v>
      </c>
      <c r="B39" s="441" t="s">
        <v>170</v>
      </c>
      <c r="C39" s="442" t="s">
        <v>131</v>
      </c>
      <c r="D39" s="443"/>
      <c r="E39" s="444"/>
      <c r="F39" s="445"/>
      <c r="G39" s="446">
        <v>0.22889999999999999</v>
      </c>
      <c r="H39" s="444">
        <v>85497.45</v>
      </c>
      <c r="I39" s="440">
        <f t="shared" si="0"/>
        <v>19570</v>
      </c>
    </row>
    <row r="40" spans="1:9" s="431" customFormat="1" ht="102" x14ac:dyDescent="0.2">
      <c r="A40" s="432" t="s">
        <v>169</v>
      </c>
      <c r="B40" s="441" t="s">
        <v>172</v>
      </c>
      <c r="C40" s="442" t="s">
        <v>131</v>
      </c>
      <c r="D40" s="443"/>
      <c r="E40" s="444"/>
      <c r="F40" s="445"/>
      <c r="G40" s="446">
        <v>1.0500000000000001E-2</v>
      </c>
      <c r="H40" s="444">
        <v>68427.83</v>
      </c>
      <c r="I40" s="440">
        <f t="shared" si="0"/>
        <v>718</v>
      </c>
    </row>
    <row r="41" spans="1:9" s="431" customFormat="1" ht="38.25" x14ac:dyDescent="0.2">
      <c r="A41" s="432" t="s">
        <v>326</v>
      </c>
      <c r="B41" s="441" t="s">
        <v>174</v>
      </c>
      <c r="C41" s="442" t="s">
        <v>131</v>
      </c>
      <c r="D41" s="443"/>
      <c r="E41" s="444"/>
      <c r="F41" s="445"/>
      <c r="G41" s="446">
        <v>0.1613</v>
      </c>
      <c r="H41" s="444">
        <v>26430.51</v>
      </c>
      <c r="I41" s="440">
        <f t="shared" si="0"/>
        <v>4263</v>
      </c>
    </row>
    <row r="42" spans="1:9" s="431" customFormat="1" ht="25.5" x14ac:dyDescent="0.2">
      <c r="A42" s="432" t="s">
        <v>171</v>
      </c>
      <c r="B42" s="441" t="s">
        <v>176</v>
      </c>
      <c r="C42" s="442" t="s">
        <v>131</v>
      </c>
      <c r="D42" s="443"/>
      <c r="E42" s="444"/>
      <c r="F42" s="445"/>
      <c r="G42" s="446">
        <v>5.4999999999999997E-3</v>
      </c>
      <c r="H42" s="444">
        <v>192816.3</v>
      </c>
      <c r="I42" s="440">
        <f t="shared" si="0"/>
        <v>1060</v>
      </c>
    </row>
    <row r="43" spans="1:9" s="431" customFormat="1" ht="25.5" x14ac:dyDescent="0.2">
      <c r="A43" s="432" t="s">
        <v>173</v>
      </c>
      <c r="B43" s="441" t="s">
        <v>178</v>
      </c>
      <c r="C43" s="442" t="s">
        <v>146</v>
      </c>
      <c r="D43" s="443"/>
      <c r="E43" s="444"/>
      <c r="F43" s="445"/>
      <c r="G43" s="446">
        <v>0.41249999999999998</v>
      </c>
      <c r="H43" s="444">
        <v>423.61</v>
      </c>
      <c r="I43" s="440">
        <f t="shared" si="0"/>
        <v>175</v>
      </c>
    </row>
    <row r="44" spans="1:9" s="431" customFormat="1" x14ac:dyDescent="0.2">
      <c r="A44" s="432" t="s">
        <v>175</v>
      </c>
      <c r="B44" s="441" t="s">
        <v>180</v>
      </c>
      <c r="C44" s="442" t="s">
        <v>181</v>
      </c>
      <c r="D44" s="443"/>
      <c r="E44" s="444"/>
      <c r="F44" s="445"/>
      <c r="G44" s="446">
        <v>1.72E-2</v>
      </c>
      <c r="H44" s="444">
        <v>101.82</v>
      </c>
      <c r="I44" s="440">
        <f t="shared" si="0"/>
        <v>2</v>
      </c>
    </row>
    <row r="45" spans="1:9" s="431" customFormat="1" x14ac:dyDescent="0.2">
      <c r="A45" s="432" t="s">
        <v>177</v>
      </c>
      <c r="B45" s="441" t="s">
        <v>183</v>
      </c>
      <c r="C45" s="442" t="s">
        <v>184</v>
      </c>
      <c r="D45" s="443"/>
      <c r="E45" s="444"/>
      <c r="F45" s="445"/>
      <c r="G45" s="446">
        <v>6.4349999999999996</v>
      </c>
      <c r="H45" s="444">
        <v>293.8</v>
      </c>
      <c r="I45" s="440">
        <f t="shared" si="0"/>
        <v>1891</v>
      </c>
    </row>
    <row r="46" spans="1:9" s="431" customFormat="1" ht="25.5" customHeight="1" x14ac:dyDescent="0.2">
      <c r="A46" s="432" t="s">
        <v>179</v>
      </c>
      <c r="B46" s="441" t="s">
        <v>186</v>
      </c>
      <c r="C46" s="442" t="s">
        <v>187</v>
      </c>
      <c r="D46" s="443"/>
      <c r="E46" s="444"/>
      <c r="F46" s="445"/>
      <c r="G46" s="446">
        <v>9.3770000000000007</v>
      </c>
      <c r="H46" s="444">
        <v>512.91999999999996</v>
      </c>
      <c r="I46" s="440">
        <f t="shared" si="0"/>
        <v>4810</v>
      </c>
    </row>
    <row r="47" spans="1:9" s="431" customFormat="1" x14ac:dyDescent="0.2">
      <c r="A47" s="432" t="s">
        <v>182</v>
      </c>
      <c r="B47" s="441" t="s">
        <v>189</v>
      </c>
      <c r="C47" s="442" t="s">
        <v>187</v>
      </c>
      <c r="D47" s="446">
        <v>324</v>
      </c>
      <c r="E47" s="444">
        <v>8</v>
      </c>
      <c r="F47" s="445">
        <f>E47*D47</f>
        <v>2592</v>
      </c>
      <c r="G47" s="443"/>
      <c r="H47" s="444"/>
      <c r="I47" s="449"/>
    </row>
    <row r="48" spans="1:9" s="431" customFormat="1" ht="25.5" x14ac:dyDescent="0.2">
      <c r="A48" s="432" t="s">
        <v>185</v>
      </c>
      <c r="B48" s="450" t="s">
        <v>191</v>
      </c>
      <c r="C48" s="451" t="s">
        <v>187</v>
      </c>
      <c r="D48" s="452">
        <v>138</v>
      </c>
      <c r="E48" s="444">
        <v>295</v>
      </c>
      <c r="F48" s="445">
        <f t="shared" ref="F48:F53" si="1">E48*D48</f>
        <v>40710</v>
      </c>
      <c r="G48" s="443"/>
      <c r="H48" s="444"/>
      <c r="I48" s="449"/>
    </row>
    <row r="49" spans="1:9" s="431" customFormat="1" ht="25.5" x14ac:dyDescent="0.2">
      <c r="A49" s="432" t="s">
        <v>188</v>
      </c>
      <c r="B49" s="450" t="s">
        <v>193</v>
      </c>
      <c r="C49" s="451" t="s">
        <v>187</v>
      </c>
      <c r="D49" s="452">
        <v>158</v>
      </c>
      <c r="E49" s="444">
        <v>215</v>
      </c>
      <c r="F49" s="445">
        <f t="shared" si="1"/>
        <v>33970</v>
      </c>
      <c r="G49" s="443"/>
      <c r="H49" s="444"/>
      <c r="I49" s="449"/>
    </row>
    <row r="50" spans="1:9" s="431" customFormat="1" ht="25.5" x14ac:dyDescent="0.2">
      <c r="A50" s="432" t="s">
        <v>327</v>
      </c>
      <c r="B50" s="450" t="s">
        <v>195</v>
      </c>
      <c r="C50" s="451" t="s">
        <v>187</v>
      </c>
      <c r="D50" s="452">
        <v>72</v>
      </c>
      <c r="E50" s="444">
        <v>65</v>
      </c>
      <c r="F50" s="445">
        <f t="shared" si="1"/>
        <v>4680</v>
      </c>
      <c r="G50" s="443"/>
      <c r="H50" s="444"/>
      <c r="I50" s="449"/>
    </row>
    <row r="51" spans="1:9" s="431" customFormat="1" x14ac:dyDescent="0.2">
      <c r="A51" s="432" t="s">
        <v>328</v>
      </c>
      <c r="B51" s="450" t="s">
        <v>197</v>
      </c>
      <c r="C51" s="451" t="s">
        <v>187</v>
      </c>
      <c r="D51" s="452">
        <v>21</v>
      </c>
      <c r="E51" s="444">
        <v>80</v>
      </c>
      <c r="F51" s="445">
        <f t="shared" si="1"/>
        <v>1680</v>
      </c>
      <c r="G51" s="443"/>
      <c r="H51" s="444"/>
      <c r="I51" s="449"/>
    </row>
    <row r="52" spans="1:9" s="431" customFormat="1" x14ac:dyDescent="0.2">
      <c r="A52" s="432" t="s">
        <v>190</v>
      </c>
      <c r="B52" s="450" t="s">
        <v>199</v>
      </c>
      <c r="C52" s="451" t="s">
        <v>187</v>
      </c>
      <c r="D52" s="452">
        <v>66</v>
      </c>
      <c r="E52" s="444">
        <v>65</v>
      </c>
      <c r="F52" s="445">
        <f t="shared" si="1"/>
        <v>4290</v>
      </c>
      <c r="G52" s="443"/>
      <c r="H52" s="444"/>
      <c r="I52" s="449"/>
    </row>
    <row r="53" spans="1:9" s="431" customFormat="1" x14ac:dyDescent="0.2">
      <c r="A53" s="432" t="s">
        <v>192</v>
      </c>
      <c r="B53" s="450" t="s">
        <v>201</v>
      </c>
      <c r="C53" s="451" t="s">
        <v>187</v>
      </c>
      <c r="D53" s="452">
        <v>66</v>
      </c>
      <c r="E53" s="444">
        <v>60</v>
      </c>
      <c r="F53" s="445">
        <f t="shared" si="1"/>
        <v>3960</v>
      </c>
      <c r="G53" s="443"/>
      <c r="H53" s="444"/>
      <c r="I53" s="449"/>
    </row>
    <row r="54" spans="1:9" s="431" customFormat="1" x14ac:dyDescent="0.2">
      <c r="A54" s="432" t="s">
        <v>194</v>
      </c>
      <c r="B54" s="450" t="s">
        <v>203</v>
      </c>
      <c r="C54" s="451" t="s">
        <v>187</v>
      </c>
      <c r="D54" s="443"/>
      <c r="E54" s="444"/>
      <c r="F54" s="445"/>
      <c r="G54" s="452">
        <v>1</v>
      </c>
      <c r="H54" s="444">
        <v>70</v>
      </c>
      <c r="I54" s="449">
        <f>G54*H54</f>
        <v>70</v>
      </c>
    </row>
    <row r="55" spans="1:9" s="431" customFormat="1" x14ac:dyDescent="0.2">
      <c r="A55" s="432" t="s">
        <v>196</v>
      </c>
      <c r="B55" s="441" t="s">
        <v>205</v>
      </c>
      <c r="C55" s="442" t="s">
        <v>131</v>
      </c>
      <c r="D55" s="446">
        <v>0.02</v>
      </c>
      <c r="E55" s="444">
        <v>32308</v>
      </c>
      <c r="F55" s="445">
        <f>E55*D55</f>
        <v>646</v>
      </c>
      <c r="G55" s="453"/>
      <c r="H55" s="444"/>
      <c r="I55" s="449"/>
    </row>
    <row r="56" spans="1:9" s="431" customFormat="1" x14ac:dyDescent="0.2">
      <c r="A56" s="432" t="s">
        <v>198</v>
      </c>
      <c r="B56" s="441" t="s">
        <v>207</v>
      </c>
      <c r="C56" s="442" t="s">
        <v>131</v>
      </c>
      <c r="D56" s="446">
        <v>0.67400000000000004</v>
      </c>
      <c r="E56" s="444">
        <v>42767</v>
      </c>
      <c r="F56" s="445">
        <f t="shared" ref="F56:F57" si="2">E56*D56</f>
        <v>28825</v>
      </c>
      <c r="G56" s="453"/>
      <c r="H56" s="444"/>
      <c r="I56" s="449"/>
    </row>
    <row r="57" spans="1:9" s="431" customFormat="1" x14ac:dyDescent="0.2">
      <c r="A57" s="432" t="s">
        <v>200</v>
      </c>
      <c r="B57" s="441" t="s">
        <v>209</v>
      </c>
      <c r="C57" s="442" t="s">
        <v>131</v>
      </c>
      <c r="D57" s="446">
        <v>0.20699999999999999</v>
      </c>
      <c r="E57" s="444">
        <v>37771</v>
      </c>
      <c r="F57" s="445">
        <f t="shared" si="2"/>
        <v>7819</v>
      </c>
      <c r="G57" s="453"/>
      <c r="H57" s="444"/>
      <c r="I57" s="449"/>
    </row>
    <row r="58" spans="1:9" s="431" customFormat="1" x14ac:dyDescent="0.2">
      <c r="A58" s="432" t="s">
        <v>202</v>
      </c>
      <c r="B58" s="441" t="s">
        <v>211</v>
      </c>
      <c r="C58" s="442" t="s">
        <v>146</v>
      </c>
      <c r="D58" s="443"/>
      <c r="E58" s="444"/>
      <c r="F58" s="445"/>
      <c r="G58" s="446">
        <v>60.23</v>
      </c>
      <c r="H58" s="444">
        <v>61.75</v>
      </c>
      <c r="I58" s="449">
        <f>G58*H58</f>
        <v>3719</v>
      </c>
    </row>
    <row r="59" spans="1:9" s="431" customFormat="1" x14ac:dyDescent="0.2">
      <c r="A59" s="432" t="s">
        <v>204</v>
      </c>
      <c r="B59" s="441" t="s">
        <v>213</v>
      </c>
      <c r="C59" s="442" t="s">
        <v>131</v>
      </c>
      <c r="D59" s="446">
        <v>2.1000000000000001E-2</v>
      </c>
      <c r="E59" s="444">
        <v>37000</v>
      </c>
      <c r="F59" s="445">
        <f>E59*D59</f>
        <v>777</v>
      </c>
      <c r="G59" s="453"/>
      <c r="H59" s="444"/>
      <c r="I59" s="449"/>
    </row>
    <row r="60" spans="1:9" s="431" customFormat="1" x14ac:dyDescent="0.2">
      <c r="A60" s="432" t="s">
        <v>206</v>
      </c>
      <c r="B60" s="441" t="s">
        <v>215</v>
      </c>
      <c r="C60" s="442" t="s">
        <v>131</v>
      </c>
      <c r="D60" s="446">
        <v>2.4E-2</v>
      </c>
      <c r="E60" s="444">
        <v>44506</v>
      </c>
      <c r="F60" s="445">
        <f t="shared" ref="F60:F69" si="3">E60*D60</f>
        <v>1068</v>
      </c>
      <c r="G60" s="453"/>
      <c r="H60" s="444"/>
      <c r="I60" s="449"/>
    </row>
    <row r="61" spans="1:9" s="431" customFormat="1" x14ac:dyDescent="0.2">
      <c r="A61" s="432" t="s">
        <v>208</v>
      </c>
      <c r="B61" s="441" t="s">
        <v>217</v>
      </c>
      <c r="C61" s="442" t="s">
        <v>131</v>
      </c>
      <c r="D61" s="446">
        <v>0.53600000000000003</v>
      </c>
      <c r="E61" s="444">
        <v>37000</v>
      </c>
      <c r="F61" s="445">
        <f t="shared" si="3"/>
        <v>19832</v>
      </c>
      <c r="G61" s="453"/>
      <c r="H61" s="444"/>
      <c r="I61" s="449"/>
    </row>
    <row r="62" spans="1:9" s="431" customFormat="1" x14ac:dyDescent="0.2">
      <c r="A62" s="432" t="s">
        <v>210</v>
      </c>
      <c r="B62" s="441" t="s">
        <v>219</v>
      </c>
      <c r="C62" s="442" t="s">
        <v>131</v>
      </c>
      <c r="D62" s="446">
        <v>0.58099999999999996</v>
      </c>
      <c r="E62" s="444">
        <v>38503</v>
      </c>
      <c r="F62" s="445">
        <f t="shared" si="3"/>
        <v>22370</v>
      </c>
      <c r="G62" s="453"/>
      <c r="H62" s="444"/>
      <c r="I62" s="449"/>
    </row>
    <row r="63" spans="1:9" s="431" customFormat="1" ht="38.25" x14ac:dyDescent="0.2">
      <c r="A63" s="432" t="s">
        <v>212</v>
      </c>
      <c r="B63" s="450" t="s">
        <v>221</v>
      </c>
      <c r="C63" s="451" t="s">
        <v>222</v>
      </c>
      <c r="D63" s="452">
        <v>193.494</v>
      </c>
      <c r="E63" s="444">
        <v>957</v>
      </c>
      <c r="F63" s="445">
        <f t="shared" si="3"/>
        <v>185174</v>
      </c>
      <c r="G63" s="453"/>
      <c r="H63" s="444"/>
      <c r="I63" s="449"/>
    </row>
    <row r="64" spans="1:9" s="431" customFormat="1" ht="38.25" x14ac:dyDescent="0.2">
      <c r="A64" s="432" t="s">
        <v>214</v>
      </c>
      <c r="B64" s="450" t="s">
        <v>224</v>
      </c>
      <c r="C64" s="451" t="s">
        <v>222</v>
      </c>
      <c r="D64" s="452">
        <v>39.167999999999999</v>
      </c>
      <c r="E64" s="444">
        <v>957</v>
      </c>
      <c r="F64" s="445">
        <f t="shared" si="3"/>
        <v>37484</v>
      </c>
      <c r="G64" s="453"/>
      <c r="H64" s="444"/>
      <c r="I64" s="449"/>
    </row>
    <row r="65" spans="1:9" s="431" customFormat="1" ht="38.25" x14ac:dyDescent="0.2">
      <c r="A65" s="432" t="s">
        <v>216</v>
      </c>
      <c r="B65" s="450" t="s">
        <v>226</v>
      </c>
      <c r="C65" s="451" t="s">
        <v>222</v>
      </c>
      <c r="D65" s="452">
        <v>24.602</v>
      </c>
      <c r="E65" s="444">
        <v>957</v>
      </c>
      <c r="F65" s="445">
        <f t="shared" si="3"/>
        <v>23544</v>
      </c>
      <c r="G65" s="453"/>
      <c r="H65" s="444"/>
      <c r="I65" s="449"/>
    </row>
    <row r="66" spans="1:9" s="431" customFormat="1" ht="38.25" x14ac:dyDescent="0.2">
      <c r="A66" s="432" t="s">
        <v>218</v>
      </c>
      <c r="B66" s="450" t="s">
        <v>228</v>
      </c>
      <c r="C66" s="451" t="s">
        <v>222</v>
      </c>
      <c r="D66" s="452">
        <v>471.24</v>
      </c>
      <c r="E66" s="444">
        <v>957</v>
      </c>
      <c r="F66" s="445">
        <f t="shared" si="3"/>
        <v>450977</v>
      </c>
      <c r="G66" s="453"/>
      <c r="H66" s="444"/>
      <c r="I66" s="449"/>
    </row>
    <row r="67" spans="1:9" s="431" customFormat="1" ht="38.25" x14ac:dyDescent="0.2">
      <c r="A67" s="432" t="s">
        <v>329</v>
      </c>
      <c r="B67" s="450" t="s">
        <v>230</v>
      </c>
      <c r="C67" s="451" t="s">
        <v>222</v>
      </c>
      <c r="D67" s="452">
        <v>27.641999999999999</v>
      </c>
      <c r="E67" s="444">
        <v>957</v>
      </c>
      <c r="F67" s="445">
        <f t="shared" si="3"/>
        <v>26453</v>
      </c>
      <c r="G67" s="453"/>
      <c r="H67" s="444"/>
      <c r="I67" s="449"/>
    </row>
    <row r="68" spans="1:9" s="431" customFormat="1" ht="25.5" x14ac:dyDescent="0.2">
      <c r="A68" s="432" t="s">
        <v>220</v>
      </c>
      <c r="B68" s="441" t="s">
        <v>232</v>
      </c>
      <c r="C68" s="442" t="s">
        <v>222</v>
      </c>
      <c r="D68" s="446">
        <v>41.814</v>
      </c>
      <c r="E68" s="444">
        <v>1070</v>
      </c>
      <c r="F68" s="445">
        <f t="shared" si="3"/>
        <v>44741</v>
      </c>
      <c r="G68" s="453"/>
      <c r="H68" s="444"/>
      <c r="I68" s="449"/>
    </row>
    <row r="69" spans="1:9" s="431" customFormat="1" ht="25.5" x14ac:dyDescent="0.2">
      <c r="A69" s="432" t="s">
        <v>223</v>
      </c>
      <c r="B69" s="441" t="s">
        <v>234</v>
      </c>
      <c r="C69" s="442" t="s">
        <v>222</v>
      </c>
      <c r="D69" s="446">
        <v>674.68</v>
      </c>
      <c r="E69" s="444">
        <v>1404</v>
      </c>
      <c r="F69" s="445">
        <f t="shared" si="3"/>
        <v>947251</v>
      </c>
      <c r="G69" s="453"/>
      <c r="H69" s="444"/>
      <c r="I69" s="449"/>
    </row>
    <row r="70" spans="1:9" s="431" customFormat="1" ht="25.5" x14ac:dyDescent="0.2">
      <c r="A70" s="432" t="s">
        <v>225</v>
      </c>
      <c r="B70" s="441" t="s">
        <v>236</v>
      </c>
      <c r="C70" s="442" t="s">
        <v>131</v>
      </c>
      <c r="D70" s="443"/>
      <c r="E70" s="444"/>
      <c r="F70" s="445"/>
      <c r="G70" s="446">
        <v>4.5499999999999999E-2</v>
      </c>
      <c r="H70" s="444">
        <v>217381.35</v>
      </c>
      <c r="I70" s="449">
        <f>H70*G70</f>
        <v>9891</v>
      </c>
    </row>
    <row r="71" spans="1:9" s="431" customFormat="1" x14ac:dyDescent="0.2">
      <c r="A71" s="432" t="s">
        <v>227</v>
      </c>
      <c r="B71" s="441" t="s">
        <v>238</v>
      </c>
      <c r="C71" s="442" t="s">
        <v>239</v>
      </c>
      <c r="D71" s="446">
        <v>8.2500000000000004E-2</v>
      </c>
      <c r="E71" s="444">
        <v>3625000</v>
      </c>
      <c r="F71" s="445">
        <f>E71*D71</f>
        <v>299063</v>
      </c>
      <c r="G71" s="446"/>
      <c r="H71" s="448"/>
      <c r="I71" s="449"/>
    </row>
    <row r="72" spans="1:9" s="431" customFormat="1" ht="51" x14ac:dyDescent="0.2">
      <c r="A72" s="432" t="s">
        <v>229</v>
      </c>
      <c r="B72" s="441" t="s">
        <v>241</v>
      </c>
      <c r="C72" s="442" t="s">
        <v>131</v>
      </c>
      <c r="D72" s="446">
        <v>2.67</v>
      </c>
      <c r="E72" s="444">
        <v>192000</v>
      </c>
      <c r="F72" s="445">
        <f>E72*D72</f>
        <v>512640</v>
      </c>
      <c r="G72" s="443"/>
      <c r="H72" s="448"/>
      <c r="I72" s="449"/>
    </row>
    <row r="73" spans="1:9" s="431" customFormat="1" x14ac:dyDescent="0.2">
      <c r="A73" s="432" t="s">
        <v>231</v>
      </c>
      <c r="B73" s="441" t="s">
        <v>243</v>
      </c>
      <c r="C73" s="442" t="s">
        <v>187</v>
      </c>
      <c r="D73" s="446">
        <v>72</v>
      </c>
      <c r="E73" s="444">
        <v>107</v>
      </c>
      <c r="F73" s="445">
        <f t="shared" ref="F73:F76" si="4">E73*D73</f>
        <v>7704</v>
      </c>
      <c r="G73" s="443"/>
      <c r="H73" s="444"/>
      <c r="I73" s="449"/>
    </row>
    <row r="74" spans="1:9" s="431" customFormat="1" ht="25.5" x14ac:dyDescent="0.2">
      <c r="A74" s="432" t="s">
        <v>233</v>
      </c>
      <c r="B74" s="441" t="s">
        <v>245</v>
      </c>
      <c r="C74" s="442" t="s">
        <v>187</v>
      </c>
      <c r="D74" s="446">
        <v>6</v>
      </c>
      <c r="E74" s="444">
        <v>185</v>
      </c>
      <c r="F74" s="445">
        <f t="shared" si="4"/>
        <v>1110</v>
      </c>
      <c r="G74" s="443"/>
      <c r="H74" s="444"/>
      <c r="I74" s="449"/>
    </row>
    <row r="75" spans="1:9" s="431" customFormat="1" ht="25.5" x14ac:dyDescent="0.2">
      <c r="A75" s="432" t="s">
        <v>235</v>
      </c>
      <c r="B75" s="441" t="s">
        <v>247</v>
      </c>
      <c r="C75" s="442" t="s">
        <v>187</v>
      </c>
      <c r="D75" s="446">
        <v>72</v>
      </c>
      <c r="E75" s="444">
        <v>280</v>
      </c>
      <c r="F75" s="445">
        <f t="shared" si="4"/>
        <v>20160</v>
      </c>
      <c r="G75" s="443"/>
      <c r="H75" s="444"/>
      <c r="I75" s="449"/>
    </row>
    <row r="76" spans="1:9" s="431" customFormat="1" ht="13.5" thickBot="1" x14ac:dyDescent="0.25">
      <c r="A76" s="432" t="s">
        <v>237</v>
      </c>
      <c r="B76" s="454" t="s">
        <v>249</v>
      </c>
      <c r="C76" s="455" t="s">
        <v>187</v>
      </c>
      <c r="D76" s="456">
        <v>174</v>
      </c>
      <c r="E76" s="457">
        <v>80</v>
      </c>
      <c r="F76" s="445">
        <f t="shared" si="4"/>
        <v>13920</v>
      </c>
      <c r="G76" s="458"/>
      <c r="H76" s="459"/>
      <c r="I76" s="460"/>
    </row>
    <row r="77" spans="1:9" s="431" customFormat="1" ht="13.5" hidden="1" thickBot="1" x14ac:dyDescent="0.25">
      <c r="A77" s="432" t="s">
        <v>240</v>
      </c>
      <c r="B77" s="461"/>
      <c r="C77" s="462"/>
      <c r="D77" s="463"/>
      <c r="E77" s="439"/>
      <c r="F77" s="464"/>
      <c r="G77" s="465"/>
      <c r="H77" s="466"/>
      <c r="I77" s="440"/>
    </row>
    <row r="78" spans="1:9" s="431" customFormat="1" ht="13.5" hidden="1" thickBot="1" x14ac:dyDescent="0.25">
      <c r="A78" s="432" t="s">
        <v>242</v>
      </c>
      <c r="B78" s="467"/>
      <c r="C78" s="468"/>
      <c r="D78" s="453"/>
      <c r="E78" s="444"/>
      <c r="F78" s="445"/>
      <c r="G78" s="443"/>
      <c r="H78" s="448"/>
      <c r="I78" s="449"/>
    </row>
    <row r="79" spans="1:9" s="431" customFormat="1" ht="13.5" hidden="1" thickBot="1" x14ac:dyDescent="0.25">
      <c r="A79" s="432" t="s">
        <v>244</v>
      </c>
      <c r="B79" s="467"/>
      <c r="C79" s="468"/>
      <c r="D79" s="453"/>
      <c r="E79" s="444"/>
      <c r="F79" s="445"/>
      <c r="G79" s="443"/>
      <c r="H79" s="448"/>
      <c r="I79" s="449"/>
    </row>
    <row r="80" spans="1:9" s="431" customFormat="1" ht="13.5" hidden="1" thickBot="1" x14ac:dyDescent="0.25">
      <c r="A80" s="432" t="s">
        <v>246</v>
      </c>
      <c r="B80" s="467"/>
      <c r="C80" s="468"/>
      <c r="D80" s="443"/>
      <c r="E80" s="444"/>
      <c r="F80" s="445"/>
      <c r="G80" s="453"/>
      <c r="H80" s="444"/>
      <c r="I80" s="449"/>
    </row>
    <row r="81" spans="1:9" s="431" customFormat="1" ht="13.5" hidden="1" thickBot="1" x14ac:dyDescent="0.25">
      <c r="A81" s="432" t="s">
        <v>248</v>
      </c>
      <c r="B81" s="467"/>
      <c r="C81" s="468"/>
      <c r="D81" s="453"/>
      <c r="E81" s="444"/>
      <c r="F81" s="445"/>
      <c r="G81" s="443"/>
      <c r="H81" s="448"/>
      <c r="I81" s="449"/>
    </row>
    <row r="82" spans="1:9" s="431" customFormat="1" ht="13.5" hidden="1" thickBot="1" x14ac:dyDescent="0.25">
      <c r="A82" s="432" t="s">
        <v>250</v>
      </c>
      <c r="B82" s="467"/>
      <c r="C82" s="468"/>
      <c r="D82" s="443"/>
      <c r="E82" s="444"/>
      <c r="F82" s="445"/>
      <c r="G82" s="453"/>
      <c r="H82" s="444"/>
      <c r="I82" s="449"/>
    </row>
    <row r="83" spans="1:9" s="431" customFormat="1" ht="12.75" hidden="1" customHeight="1" x14ac:dyDescent="0.2">
      <c r="A83" s="432" t="s">
        <v>251</v>
      </c>
      <c r="B83" s="467"/>
      <c r="C83" s="468"/>
      <c r="D83" s="443"/>
      <c r="E83" s="444"/>
      <c r="F83" s="445"/>
      <c r="G83" s="453"/>
      <c r="H83" s="444"/>
      <c r="I83" s="449"/>
    </row>
    <row r="84" spans="1:9" s="431" customFormat="1" ht="12.75" hidden="1" customHeight="1" x14ac:dyDescent="0.2">
      <c r="A84" s="432" t="s">
        <v>252</v>
      </c>
      <c r="B84" s="467"/>
      <c r="C84" s="468"/>
      <c r="D84" s="443"/>
      <c r="E84" s="444"/>
      <c r="F84" s="445"/>
      <c r="G84" s="453"/>
      <c r="H84" s="444"/>
      <c r="I84" s="449"/>
    </row>
    <row r="85" spans="1:9" s="431" customFormat="1" ht="89.25" hidden="1" customHeight="1" x14ac:dyDescent="0.2">
      <c r="A85" s="432" t="s">
        <v>253</v>
      </c>
      <c r="B85" s="467"/>
      <c r="C85" s="468"/>
      <c r="D85" s="453"/>
      <c r="E85" s="444"/>
      <c r="F85" s="445"/>
      <c r="G85" s="443"/>
      <c r="H85" s="448"/>
      <c r="I85" s="449"/>
    </row>
    <row r="86" spans="1:9" s="431" customFormat="1" ht="86.25" hidden="1" customHeight="1" x14ac:dyDescent="0.2">
      <c r="A86" s="432" t="s">
        <v>254</v>
      </c>
      <c r="B86" s="467"/>
      <c r="C86" s="468"/>
      <c r="D86" s="453"/>
      <c r="E86" s="444"/>
      <c r="F86" s="445"/>
      <c r="G86" s="443"/>
      <c r="H86" s="448"/>
      <c r="I86" s="449"/>
    </row>
    <row r="87" spans="1:9" s="431" customFormat="1" ht="13.5" hidden="1" thickBot="1" x14ac:dyDescent="0.25">
      <c r="A87" s="432" t="s">
        <v>255</v>
      </c>
      <c r="B87" s="467"/>
      <c r="C87" s="468"/>
      <c r="D87" s="453"/>
      <c r="E87" s="444"/>
      <c r="F87" s="445"/>
      <c r="G87" s="443"/>
      <c r="H87" s="448"/>
      <c r="I87" s="449"/>
    </row>
    <row r="88" spans="1:9" s="431" customFormat="1" ht="13.5" hidden="1" thickBot="1" x14ac:dyDescent="0.25">
      <c r="A88" s="432" t="s">
        <v>256</v>
      </c>
      <c r="B88" s="467"/>
      <c r="C88" s="468"/>
      <c r="D88" s="443"/>
      <c r="E88" s="444"/>
      <c r="F88" s="445"/>
      <c r="G88" s="453"/>
      <c r="H88" s="444"/>
      <c r="I88" s="449"/>
    </row>
    <row r="89" spans="1:9" s="431" customFormat="1" ht="13.5" hidden="1" thickBot="1" x14ac:dyDescent="0.25">
      <c r="A89" s="432" t="s">
        <v>257</v>
      </c>
      <c r="B89" s="467"/>
      <c r="C89" s="468"/>
      <c r="D89" s="453"/>
      <c r="E89" s="444"/>
      <c r="F89" s="445"/>
      <c r="G89" s="443"/>
      <c r="H89" s="448"/>
      <c r="I89" s="449"/>
    </row>
    <row r="90" spans="1:9" s="431" customFormat="1" ht="13.5" hidden="1" thickBot="1" x14ac:dyDescent="0.25">
      <c r="A90" s="432" t="s">
        <v>258</v>
      </c>
      <c r="B90" s="467"/>
      <c r="C90" s="468"/>
      <c r="D90" s="453"/>
      <c r="E90" s="444"/>
      <c r="F90" s="445"/>
      <c r="G90" s="443"/>
      <c r="H90" s="448"/>
      <c r="I90" s="449"/>
    </row>
    <row r="91" spans="1:9" s="431" customFormat="1" ht="13.5" hidden="1" thickBot="1" x14ac:dyDescent="0.25">
      <c r="A91" s="432" t="s">
        <v>259</v>
      </c>
      <c r="B91" s="467"/>
      <c r="C91" s="468"/>
      <c r="D91" s="453"/>
      <c r="E91" s="444"/>
      <c r="F91" s="445"/>
      <c r="G91" s="443"/>
      <c r="H91" s="448"/>
      <c r="I91" s="449"/>
    </row>
    <row r="92" spans="1:9" s="431" customFormat="1" ht="13.5" hidden="1" thickBot="1" x14ac:dyDescent="0.25">
      <c r="A92" s="432" t="s">
        <v>260</v>
      </c>
      <c r="B92" s="467"/>
      <c r="C92" s="468"/>
      <c r="D92" s="453"/>
      <c r="E92" s="444"/>
      <c r="F92" s="445"/>
      <c r="G92" s="443"/>
      <c r="H92" s="448"/>
      <c r="I92" s="449"/>
    </row>
    <row r="93" spans="1:9" s="431" customFormat="1" ht="13.5" hidden="1" thickBot="1" x14ac:dyDescent="0.25">
      <c r="A93" s="432" t="s">
        <v>261</v>
      </c>
      <c r="B93" s="467"/>
      <c r="C93" s="468"/>
      <c r="D93" s="453"/>
      <c r="E93" s="444"/>
      <c r="F93" s="445"/>
      <c r="G93" s="443"/>
      <c r="H93" s="448"/>
      <c r="I93" s="449"/>
    </row>
    <row r="94" spans="1:9" s="431" customFormat="1" ht="13.5" hidden="1" thickBot="1" x14ac:dyDescent="0.25">
      <c r="A94" s="432" t="s">
        <v>262</v>
      </c>
      <c r="B94" s="469"/>
      <c r="C94" s="468"/>
      <c r="D94" s="470"/>
      <c r="E94" s="457"/>
      <c r="F94" s="471"/>
      <c r="G94" s="458"/>
      <c r="H94" s="459"/>
      <c r="I94" s="460"/>
    </row>
    <row r="95" spans="1:9" s="431" customFormat="1" ht="13.5" hidden="1" thickBot="1" x14ac:dyDescent="0.25">
      <c r="A95" s="432" t="s">
        <v>263</v>
      </c>
      <c r="B95" s="472"/>
      <c r="C95" s="473"/>
      <c r="E95" s="439"/>
      <c r="F95" s="474"/>
      <c r="G95" s="475"/>
      <c r="H95" s="476"/>
      <c r="I95" s="477"/>
    </row>
    <row r="96" spans="1:9" s="431" customFormat="1" ht="13.5" hidden="1" thickBot="1" x14ac:dyDescent="0.25">
      <c r="A96" s="432" t="s">
        <v>264</v>
      </c>
      <c r="B96" s="478"/>
      <c r="C96" s="473"/>
      <c r="E96" s="444"/>
      <c r="F96" s="479"/>
      <c r="G96" s="480"/>
      <c r="H96" s="481"/>
      <c r="I96" s="482"/>
    </row>
    <row r="97" spans="1:9" s="431" customFormat="1" ht="13.5" hidden="1" thickBot="1" x14ac:dyDescent="0.25">
      <c r="A97" s="432" t="s">
        <v>265</v>
      </c>
      <c r="B97" s="478"/>
      <c r="C97" s="473"/>
      <c r="E97" s="444"/>
      <c r="F97" s="479"/>
      <c r="G97" s="480"/>
      <c r="H97" s="481"/>
      <c r="I97" s="482"/>
    </row>
    <row r="98" spans="1:9" s="431" customFormat="1" ht="13.5" hidden="1" thickBot="1" x14ac:dyDescent="0.25">
      <c r="A98" s="432" t="s">
        <v>266</v>
      </c>
      <c r="B98" s="478"/>
      <c r="C98" s="473"/>
      <c r="E98" s="444"/>
      <c r="F98" s="479"/>
      <c r="G98" s="480"/>
      <c r="H98" s="481"/>
      <c r="I98" s="482"/>
    </row>
    <row r="99" spans="1:9" s="431" customFormat="1" ht="13.5" hidden="1" thickBot="1" x14ac:dyDescent="0.25">
      <c r="A99" s="432" t="s">
        <v>267</v>
      </c>
      <c r="B99" s="478"/>
      <c r="C99" s="473"/>
      <c r="E99" s="444"/>
      <c r="F99" s="479"/>
      <c r="G99" s="480"/>
      <c r="H99" s="481"/>
      <c r="I99" s="482"/>
    </row>
    <row r="100" spans="1:9" s="431" customFormat="1" ht="13.5" hidden="1" thickBot="1" x14ac:dyDescent="0.25">
      <c r="A100" s="432" t="s">
        <v>268</v>
      </c>
      <c r="B100" s="478"/>
      <c r="C100" s="473"/>
      <c r="E100" s="444"/>
      <c r="F100" s="479"/>
      <c r="G100" s="480"/>
      <c r="H100" s="481"/>
      <c r="I100" s="482"/>
    </row>
    <row r="101" spans="1:9" s="431" customFormat="1" ht="13.5" hidden="1" thickBot="1" x14ac:dyDescent="0.25">
      <c r="A101" s="432" t="s">
        <v>269</v>
      </c>
      <c r="B101" s="478"/>
      <c r="C101" s="473"/>
      <c r="E101" s="444"/>
      <c r="F101" s="479"/>
      <c r="G101" s="480"/>
      <c r="H101" s="481"/>
      <c r="I101" s="482"/>
    </row>
    <row r="102" spans="1:9" s="431" customFormat="1" ht="13.5" hidden="1" thickBot="1" x14ac:dyDescent="0.25">
      <c r="A102" s="432" t="s">
        <v>270</v>
      </c>
      <c r="B102" s="478"/>
      <c r="C102" s="473"/>
      <c r="E102" s="444"/>
      <c r="F102" s="479"/>
      <c r="G102" s="480"/>
      <c r="H102" s="481"/>
      <c r="I102" s="482"/>
    </row>
    <row r="103" spans="1:9" s="431" customFormat="1" ht="13.5" hidden="1" thickBot="1" x14ac:dyDescent="0.25">
      <c r="A103" s="432" t="s">
        <v>271</v>
      </c>
      <c r="B103" s="478"/>
      <c r="C103" s="473"/>
      <c r="E103" s="444"/>
      <c r="F103" s="479"/>
      <c r="G103" s="480"/>
      <c r="H103" s="481"/>
      <c r="I103" s="482"/>
    </row>
    <row r="104" spans="1:9" s="431" customFormat="1" ht="13.5" hidden="1" thickBot="1" x14ac:dyDescent="0.25">
      <c r="A104" s="432" t="s">
        <v>272</v>
      </c>
      <c r="B104" s="478"/>
      <c r="C104" s="473"/>
      <c r="E104" s="444"/>
      <c r="F104" s="479"/>
      <c r="G104" s="480"/>
      <c r="H104" s="481"/>
      <c r="I104" s="482"/>
    </row>
    <row r="105" spans="1:9" s="431" customFormat="1" ht="13.5" hidden="1" thickBot="1" x14ac:dyDescent="0.25">
      <c r="A105" s="432" t="s">
        <v>273</v>
      </c>
      <c r="B105" s="478"/>
      <c r="C105" s="473"/>
      <c r="E105" s="444"/>
      <c r="F105" s="479"/>
      <c r="G105" s="480"/>
      <c r="H105" s="481"/>
      <c r="I105" s="482"/>
    </row>
    <row r="106" spans="1:9" s="431" customFormat="1" ht="13.5" hidden="1" thickBot="1" x14ac:dyDescent="0.25">
      <c r="A106" s="432" t="s">
        <v>274</v>
      </c>
      <c r="B106" s="478"/>
      <c r="C106" s="473"/>
      <c r="E106" s="444"/>
      <c r="F106" s="479"/>
      <c r="G106" s="480"/>
      <c r="H106" s="481"/>
      <c r="I106" s="482"/>
    </row>
    <row r="107" spans="1:9" s="431" customFormat="1" ht="13.5" hidden="1" thickBot="1" x14ac:dyDescent="0.25">
      <c r="A107" s="432" t="s">
        <v>275</v>
      </c>
      <c r="B107" s="478"/>
      <c r="C107" s="473"/>
      <c r="E107" s="444"/>
      <c r="F107" s="479"/>
      <c r="G107" s="480"/>
      <c r="H107" s="481"/>
      <c r="I107" s="482"/>
    </row>
    <row r="108" spans="1:9" s="431" customFormat="1" ht="13.5" hidden="1" thickBot="1" x14ac:dyDescent="0.25">
      <c r="A108" s="432" t="s">
        <v>276</v>
      </c>
      <c r="B108" s="478"/>
      <c r="C108" s="473"/>
      <c r="E108" s="444"/>
      <c r="F108" s="479"/>
      <c r="G108" s="480"/>
      <c r="H108" s="481"/>
      <c r="I108" s="482"/>
    </row>
    <row r="109" spans="1:9" s="431" customFormat="1" ht="13.5" hidden="1" thickBot="1" x14ac:dyDescent="0.25">
      <c r="A109" s="432" t="s">
        <v>277</v>
      </c>
      <c r="B109" s="478"/>
      <c r="C109" s="473"/>
      <c r="E109" s="444"/>
      <c r="F109" s="479"/>
      <c r="G109" s="480"/>
      <c r="H109" s="481"/>
      <c r="I109" s="482"/>
    </row>
    <row r="110" spans="1:9" s="431" customFormat="1" ht="13.5" hidden="1" thickBot="1" x14ac:dyDescent="0.25">
      <c r="A110" s="432" t="s">
        <v>278</v>
      </c>
      <c r="B110" s="478"/>
      <c r="C110" s="473"/>
      <c r="E110" s="444"/>
      <c r="F110" s="479"/>
      <c r="G110" s="480"/>
      <c r="H110" s="481"/>
      <c r="I110" s="482"/>
    </row>
    <row r="111" spans="1:9" s="431" customFormat="1" ht="13.5" hidden="1" thickBot="1" x14ac:dyDescent="0.25">
      <c r="A111" s="432" t="s">
        <v>279</v>
      </c>
      <c r="B111" s="478"/>
      <c r="C111" s="473"/>
      <c r="E111" s="444"/>
      <c r="F111" s="479"/>
      <c r="G111" s="480"/>
      <c r="H111" s="481"/>
      <c r="I111" s="482"/>
    </row>
    <row r="112" spans="1:9" s="431" customFormat="1" ht="13.5" hidden="1" thickBot="1" x14ac:dyDescent="0.25">
      <c r="A112" s="432" t="s">
        <v>280</v>
      </c>
      <c r="B112" s="478"/>
      <c r="C112" s="473"/>
      <c r="E112" s="444"/>
      <c r="F112" s="479"/>
      <c r="G112" s="480"/>
      <c r="H112" s="481"/>
      <c r="I112" s="482"/>
    </row>
    <row r="113" spans="1:9" s="431" customFormat="1" ht="13.5" hidden="1" thickBot="1" x14ac:dyDescent="0.25">
      <c r="A113" s="432" t="s">
        <v>281</v>
      </c>
      <c r="B113" s="478"/>
      <c r="C113" s="473"/>
      <c r="E113" s="444"/>
      <c r="F113" s="479"/>
      <c r="G113" s="480"/>
      <c r="H113" s="481"/>
      <c r="I113" s="482"/>
    </row>
    <row r="114" spans="1:9" s="431" customFormat="1" ht="13.5" hidden="1" thickBot="1" x14ac:dyDescent="0.25">
      <c r="A114" s="432" t="s">
        <v>282</v>
      </c>
      <c r="B114" s="478"/>
      <c r="C114" s="473"/>
      <c r="E114" s="444"/>
      <c r="F114" s="479"/>
      <c r="G114" s="480"/>
      <c r="H114" s="481"/>
      <c r="I114" s="482"/>
    </row>
    <row r="115" spans="1:9" s="431" customFormat="1" ht="13.5" hidden="1" thickBot="1" x14ac:dyDescent="0.25">
      <c r="A115" s="432" t="s">
        <v>283</v>
      </c>
      <c r="B115" s="478"/>
      <c r="C115" s="473"/>
      <c r="E115" s="444"/>
      <c r="F115" s="479"/>
      <c r="G115" s="480"/>
      <c r="H115" s="481"/>
      <c r="I115" s="482"/>
    </row>
    <row r="116" spans="1:9" s="431" customFormat="1" ht="13.5" hidden="1" thickBot="1" x14ac:dyDescent="0.25">
      <c r="A116" s="432" t="s">
        <v>284</v>
      </c>
      <c r="B116" s="478"/>
      <c r="C116" s="473"/>
      <c r="E116" s="444"/>
      <c r="F116" s="479"/>
      <c r="G116" s="480"/>
      <c r="H116" s="481"/>
      <c r="I116" s="482"/>
    </row>
    <row r="117" spans="1:9" s="431" customFormat="1" ht="13.5" hidden="1" thickBot="1" x14ac:dyDescent="0.25">
      <c r="A117" s="432" t="s">
        <v>285</v>
      </c>
      <c r="B117" s="478"/>
      <c r="C117" s="473"/>
      <c r="E117" s="444"/>
      <c r="F117" s="479"/>
      <c r="G117" s="480"/>
      <c r="H117" s="481"/>
      <c r="I117" s="482"/>
    </row>
    <row r="118" spans="1:9" s="431" customFormat="1" ht="13.5" hidden="1" thickBot="1" x14ac:dyDescent="0.25">
      <c r="A118" s="432" t="s">
        <v>286</v>
      </c>
      <c r="B118" s="478"/>
      <c r="C118" s="473"/>
      <c r="E118" s="444"/>
      <c r="F118" s="479"/>
      <c r="G118" s="480"/>
      <c r="H118" s="481"/>
      <c r="I118" s="482"/>
    </row>
    <row r="119" spans="1:9" s="431" customFormat="1" ht="13.5" hidden="1" thickBot="1" x14ac:dyDescent="0.25">
      <c r="A119" s="432" t="s">
        <v>287</v>
      </c>
      <c r="B119" s="478"/>
      <c r="C119" s="473"/>
      <c r="E119" s="444"/>
      <c r="F119" s="479"/>
      <c r="G119" s="480"/>
      <c r="H119" s="481"/>
      <c r="I119" s="482"/>
    </row>
    <row r="120" spans="1:9" s="431" customFormat="1" ht="13.5" hidden="1" thickBot="1" x14ac:dyDescent="0.25">
      <c r="A120" s="432" t="s">
        <v>288</v>
      </c>
      <c r="B120" s="478"/>
      <c r="C120" s="473"/>
      <c r="E120" s="444"/>
      <c r="F120" s="479"/>
      <c r="G120" s="480"/>
      <c r="H120" s="481"/>
      <c r="I120" s="482"/>
    </row>
    <row r="121" spans="1:9" s="431" customFormat="1" ht="13.5" hidden="1" thickBot="1" x14ac:dyDescent="0.25">
      <c r="A121" s="432" t="s">
        <v>289</v>
      </c>
      <c r="B121" s="478"/>
      <c r="C121" s="473"/>
      <c r="E121" s="444"/>
      <c r="F121" s="479"/>
      <c r="G121" s="480"/>
      <c r="H121" s="481"/>
      <c r="I121" s="482"/>
    </row>
    <row r="122" spans="1:9" s="431" customFormat="1" ht="13.5" hidden="1" thickBot="1" x14ac:dyDescent="0.25">
      <c r="A122" s="432" t="s">
        <v>290</v>
      </c>
      <c r="B122" s="478"/>
      <c r="C122" s="473"/>
      <c r="E122" s="444"/>
      <c r="F122" s="479"/>
      <c r="G122" s="480"/>
      <c r="H122" s="481"/>
      <c r="I122" s="482"/>
    </row>
    <row r="123" spans="1:9" s="431" customFormat="1" ht="13.5" hidden="1" thickBot="1" x14ac:dyDescent="0.25">
      <c r="A123" s="432" t="s">
        <v>291</v>
      </c>
      <c r="B123" s="478"/>
      <c r="C123" s="473"/>
      <c r="E123" s="444"/>
      <c r="F123" s="479"/>
      <c r="G123" s="480"/>
      <c r="H123" s="481"/>
      <c r="I123" s="482"/>
    </row>
    <row r="124" spans="1:9" s="431" customFormat="1" ht="13.5" hidden="1" thickBot="1" x14ac:dyDescent="0.25">
      <c r="A124" s="432" t="s">
        <v>292</v>
      </c>
      <c r="B124" s="478"/>
      <c r="C124" s="473"/>
      <c r="E124" s="444"/>
      <c r="F124" s="479"/>
      <c r="G124" s="480"/>
      <c r="H124" s="481"/>
      <c r="I124" s="482"/>
    </row>
    <row r="125" spans="1:9" s="431" customFormat="1" ht="13.5" hidden="1" thickBot="1" x14ac:dyDescent="0.25">
      <c r="A125" s="432" t="s">
        <v>293</v>
      </c>
      <c r="B125" s="478"/>
      <c r="C125" s="473"/>
      <c r="E125" s="444"/>
      <c r="F125" s="479"/>
      <c r="G125" s="480"/>
      <c r="H125" s="481"/>
      <c r="I125" s="482"/>
    </row>
    <row r="126" spans="1:9" s="431" customFormat="1" ht="13.5" hidden="1" thickBot="1" x14ac:dyDescent="0.25">
      <c r="A126" s="432" t="s">
        <v>294</v>
      </c>
      <c r="B126" s="478"/>
      <c r="C126" s="473"/>
      <c r="E126" s="444"/>
      <c r="F126" s="479"/>
      <c r="G126" s="480"/>
      <c r="H126" s="481"/>
      <c r="I126" s="482"/>
    </row>
    <row r="127" spans="1:9" s="431" customFormat="1" ht="13.5" hidden="1" thickBot="1" x14ac:dyDescent="0.25">
      <c r="A127" s="432" t="s">
        <v>295</v>
      </c>
      <c r="B127" s="478"/>
      <c r="C127" s="473"/>
      <c r="E127" s="444"/>
      <c r="F127" s="479"/>
      <c r="G127" s="480"/>
      <c r="H127" s="481"/>
      <c r="I127" s="482"/>
    </row>
    <row r="128" spans="1:9" s="431" customFormat="1" ht="13.5" hidden="1" thickBot="1" x14ac:dyDescent="0.25">
      <c r="A128" s="432" t="s">
        <v>296</v>
      </c>
      <c r="B128" s="478"/>
      <c r="C128" s="473"/>
      <c r="E128" s="444"/>
      <c r="F128" s="479"/>
      <c r="G128" s="480"/>
      <c r="H128" s="481"/>
      <c r="I128" s="482"/>
    </row>
    <row r="129" spans="1:9" s="431" customFormat="1" ht="13.5" hidden="1" thickBot="1" x14ac:dyDescent="0.25">
      <c r="A129" s="432" t="s">
        <v>297</v>
      </c>
      <c r="B129" s="478"/>
      <c r="C129" s="473"/>
      <c r="E129" s="444"/>
      <c r="F129" s="479"/>
      <c r="G129" s="480"/>
      <c r="H129" s="481"/>
      <c r="I129" s="482"/>
    </row>
    <row r="130" spans="1:9" s="431" customFormat="1" ht="13.5" hidden="1" thickBot="1" x14ac:dyDescent="0.25">
      <c r="A130" s="432" t="s">
        <v>298</v>
      </c>
      <c r="B130" s="478"/>
      <c r="C130" s="473"/>
      <c r="D130" s="480"/>
      <c r="E130" s="444"/>
      <c r="F130" s="479"/>
      <c r="H130" s="483"/>
      <c r="I130" s="484"/>
    </row>
    <row r="131" spans="1:9" s="431" customFormat="1" ht="13.5" hidden="1" thickBot="1" x14ac:dyDescent="0.25">
      <c r="A131" s="432" t="s">
        <v>299</v>
      </c>
      <c r="B131" s="478"/>
      <c r="C131" s="473"/>
      <c r="D131" s="480"/>
      <c r="E131" s="444"/>
      <c r="F131" s="479"/>
      <c r="H131" s="483"/>
      <c r="I131" s="484"/>
    </row>
    <row r="132" spans="1:9" s="431" customFormat="1" ht="13.5" hidden="1" thickBot="1" x14ac:dyDescent="0.25">
      <c r="A132" s="432" t="s">
        <v>300</v>
      </c>
      <c r="B132" s="478"/>
      <c r="C132" s="473"/>
      <c r="E132" s="444"/>
      <c r="F132" s="479"/>
      <c r="G132" s="480"/>
      <c r="H132" s="483"/>
      <c r="I132" s="484"/>
    </row>
    <row r="133" spans="1:9" s="431" customFormat="1" ht="13.5" hidden="1" thickBot="1" x14ac:dyDescent="0.25">
      <c r="A133" s="432" t="s">
        <v>301</v>
      </c>
      <c r="B133" s="478"/>
      <c r="C133" s="473"/>
      <c r="E133" s="483"/>
      <c r="F133" s="483"/>
      <c r="G133" s="480"/>
      <c r="H133" s="483"/>
      <c r="I133" s="484"/>
    </row>
    <row r="134" spans="1:9" s="431" customFormat="1" ht="13.5" hidden="1" thickBot="1" x14ac:dyDescent="0.25">
      <c r="A134" s="432" t="s">
        <v>302</v>
      </c>
      <c r="B134" s="478"/>
      <c r="C134" s="473"/>
      <c r="E134" s="483"/>
      <c r="F134" s="483"/>
      <c r="G134" s="480"/>
      <c r="H134" s="483"/>
      <c r="I134" s="484"/>
    </row>
    <row r="135" spans="1:9" s="431" customFormat="1" ht="13.5" hidden="1" thickBot="1" x14ac:dyDescent="0.25">
      <c r="A135" s="432" t="s">
        <v>303</v>
      </c>
      <c r="B135" s="478"/>
      <c r="C135" s="473"/>
      <c r="D135" s="480"/>
      <c r="E135" s="483"/>
      <c r="F135" s="483"/>
      <c r="H135" s="483"/>
      <c r="I135" s="484"/>
    </row>
    <row r="136" spans="1:9" s="431" customFormat="1" ht="13.5" hidden="1" thickBot="1" x14ac:dyDescent="0.25">
      <c r="A136" s="432" t="s">
        <v>304</v>
      </c>
      <c r="B136" s="478"/>
      <c r="C136" s="473"/>
      <c r="D136" s="480"/>
      <c r="E136" s="483"/>
      <c r="F136" s="483"/>
      <c r="H136" s="483"/>
      <c r="I136" s="484"/>
    </row>
    <row r="137" spans="1:9" s="431" customFormat="1" ht="13.5" hidden="1" thickBot="1" x14ac:dyDescent="0.25">
      <c r="A137" s="432" t="s">
        <v>305</v>
      </c>
      <c r="B137" s="478"/>
      <c r="C137" s="473"/>
      <c r="D137" s="480"/>
      <c r="E137" s="483"/>
      <c r="F137" s="483"/>
      <c r="H137" s="483"/>
      <c r="I137" s="484"/>
    </row>
    <row r="138" spans="1:9" s="431" customFormat="1" ht="13.5" hidden="1" thickBot="1" x14ac:dyDescent="0.25">
      <c r="A138" s="432" t="s">
        <v>306</v>
      </c>
      <c r="B138" s="478"/>
      <c r="C138" s="473"/>
      <c r="E138" s="483"/>
      <c r="F138" s="483"/>
      <c r="G138" s="480"/>
      <c r="H138" s="483"/>
      <c r="I138" s="484"/>
    </row>
    <row r="139" spans="1:9" s="431" customFormat="1" ht="13.5" hidden="1" thickBot="1" x14ac:dyDescent="0.25">
      <c r="A139" s="432" t="s">
        <v>307</v>
      </c>
      <c r="B139" s="478"/>
      <c r="C139" s="473"/>
      <c r="D139" s="480"/>
      <c r="E139" s="483"/>
      <c r="F139" s="483"/>
      <c r="H139" s="483"/>
      <c r="I139" s="484"/>
    </row>
    <row r="140" spans="1:9" s="431" customFormat="1" ht="13.5" hidden="1" thickBot="1" x14ac:dyDescent="0.25">
      <c r="A140" s="432" t="s">
        <v>308</v>
      </c>
      <c r="B140" s="478"/>
      <c r="C140" s="473"/>
      <c r="E140" s="483"/>
      <c r="F140" s="483"/>
      <c r="G140" s="480"/>
      <c r="H140" s="483"/>
      <c r="I140" s="484"/>
    </row>
    <row r="141" spans="1:9" s="431" customFormat="1" ht="13.5" hidden="1" thickBot="1" x14ac:dyDescent="0.25">
      <c r="A141" s="432" t="s">
        <v>309</v>
      </c>
      <c r="B141" s="478"/>
      <c r="C141" s="473"/>
      <c r="E141" s="483"/>
      <c r="F141" s="483"/>
      <c r="G141" s="480"/>
      <c r="H141" s="483"/>
      <c r="I141" s="484"/>
    </row>
    <row r="142" spans="1:9" s="431" customFormat="1" ht="13.5" hidden="1" thickBot="1" x14ac:dyDescent="0.25">
      <c r="A142" s="432" t="s">
        <v>310</v>
      </c>
      <c r="B142" s="478"/>
      <c r="C142" s="473"/>
      <c r="E142" s="483"/>
      <c r="F142" s="483"/>
      <c r="G142" s="480"/>
      <c r="H142" s="483"/>
      <c r="I142" s="484"/>
    </row>
    <row r="143" spans="1:9" s="431" customFormat="1" ht="13.5" hidden="1" thickBot="1" x14ac:dyDescent="0.25">
      <c r="A143" s="432" t="s">
        <v>311</v>
      </c>
      <c r="B143" s="478"/>
      <c r="C143" s="473"/>
      <c r="D143" s="480"/>
      <c r="E143" s="483"/>
      <c r="F143" s="483"/>
      <c r="H143" s="483"/>
      <c r="I143" s="484"/>
    </row>
    <row r="144" spans="1:9" s="431" customFormat="1" ht="13.5" hidden="1" thickBot="1" x14ac:dyDescent="0.25">
      <c r="A144" s="432" t="s">
        <v>312</v>
      </c>
      <c r="B144" s="478"/>
      <c r="C144" s="473"/>
      <c r="D144" s="480"/>
      <c r="E144" s="483"/>
      <c r="F144" s="483"/>
      <c r="H144" s="483"/>
      <c r="I144" s="484"/>
    </row>
    <row r="145" spans="1:10" s="431" customFormat="1" ht="13.5" hidden="1" thickBot="1" x14ac:dyDescent="0.25">
      <c r="A145" s="432" t="s">
        <v>313</v>
      </c>
      <c r="B145" s="478"/>
      <c r="C145" s="473"/>
      <c r="D145" s="480"/>
      <c r="E145" s="483"/>
      <c r="F145" s="483"/>
      <c r="H145" s="483"/>
      <c r="I145" s="484"/>
    </row>
    <row r="146" spans="1:10" s="431" customFormat="1" ht="13.5" hidden="1" thickBot="1" x14ac:dyDescent="0.25">
      <c r="A146" s="432" t="s">
        <v>314</v>
      </c>
      <c r="B146" s="478"/>
      <c r="C146" s="473"/>
      <c r="E146" s="483"/>
      <c r="F146" s="483"/>
      <c r="G146" s="480"/>
      <c r="H146" s="483"/>
      <c r="I146" s="484"/>
    </row>
    <row r="147" spans="1:10" s="431" customFormat="1" ht="13.5" hidden="1" thickBot="1" x14ac:dyDescent="0.25">
      <c r="A147" s="432" t="s">
        <v>315</v>
      </c>
      <c r="B147" s="478"/>
      <c r="C147" s="473"/>
      <c r="D147" s="480"/>
      <c r="E147" s="483"/>
      <c r="F147" s="483"/>
      <c r="H147" s="483"/>
      <c r="I147" s="484"/>
    </row>
    <row r="148" spans="1:10" s="431" customFormat="1" ht="13.5" hidden="1" thickBot="1" x14ac:dyDescent="0.25">
      <c r="A148" s="432" t="s">
        <v>316</v>
      </c>
      <c r="B148" s="478"/>
      <c r="C148" s="473"/>
      <c r="D148" s="480"/>
      <c r="E148" s="483"/>
      <c r="F148" s="483"/>
      <c r="H148" s="483"/>
      <c r="I148" s="484"/>
    </row>
    <row r="149" spans="1:10" s="431" customFormat="1" ht="13.5" hidden="1" thickBot="1" x14ac:dyDescent="0.25">
      <c r="A149" s="432" t="s">
        <v>317</v>
      </c>
      <c r="B149" s="478"/>
      <c r="C149" s="473"/>
      <c r="D149" s="480"/>
      <c r="E149" s="483"/>
      <c r="F149" s="483"/>
      <c r="H149" s="483"/>
      <c r="I149" s="484"/>
    </row>
    <row r="150" spans="1:10" s="431" customFormat="1" ht="13.5" hidden="1" thickBot="1" x14ac:dyDescent="0.25">
      <c r="A150" s="432" t="s">
        <v>318</v>
      </c>
      <c r="B150" s="478"/>
      <c r="C150" s="473"/>
      <c r="D150" s="480"/>
      <c r="E150" s="483"/>
      <c r="F150" s="483"/>
      <c r="H150" s="483"/>
      <c r="I150" s="484"/>
    </row>
    <row r="151" spans="1:10" s="431" customFormat="1" ht="13.5" hidden="1" thickBot="1" x14ac:dyDescent="0.25">
      <c r="A151" s="432" t="s">
        <v>319</v>
      </c>
      <c r="B151" s="478"/>
      <c r="C151" s="473"/>
      <c r="D151" s="480"/>
      <c r="E151" s="483"/>
      <c r="F151" s="483"/>
      <c r="H151" s="483"/>
      <c r="I151" s="484"/>
    </row>
    <row r="152" spans="1:10" s="431" customFormat="1" ht="13.5" hidden="1" thickBot="1" x14ac:dyDescent="0.25">
      <c r="A152" s="432" t="s">
        <v>320</v>
      </c>
      <c r="B152" s="478"/>
      <c r="C152" s="473"/>
      <c r="D152" s="480"/>
      <c r="E152" s="483"/>
      <c r="F152" s="483"/>
      <c r="H152" s="483"/>
      <c r="I152" s="484"/>
    </row>
    <row r="153" spans="1:10" s="431" customFormat="1" ht="13.5" hidden="1" thickBot="1" x14ac:dyDescent="0.25">
      <c r="A153" s="432" t="s">
        <v>321</v>
      </c>
      <c r="B153" s="478"/>
      <c r="C153" s="473"/>
      <c r="D153" s="480"/>
      <c r="E153" s="483"/>
      <c r="F153" s="485"/>
      <c r="H153" s="483"/>
      <c r="I153" s="484"/>
    </row>
    <row r="154" spans="1:10" ht="13.5" thickBot="1" x14ac:dyDescent="0.25">
      <c r="A154" s="590" t="s">
        <v>322</v>
      </c>
      <c r="B154" s="591"/>
      <c r="C154" s="591"/>
      <c r="D154" s="591"/>
      <c r="E154" s="592"/>
      <c r="F154" s="425">
        <f>SUM(F15:F153)</f>
        <v>2743440</v>
      </c>
      <c r="G154" s="593"/>
      <c r="H154" s="594"/>
      <c r="I154" s="486">
        <f>SUM(I15:I153)</f>
        <v>75173</v>
      </c>
      <c r="J154" s="421"/>
    </row>
    <row r="156" spans="1:10" x14ac:dyDescent="0.2">
      <c r="A156" s="595" t="s">
        <v>323</v>
      </c>
      <c r="B156" s="595"/>
      <c r="C156" s="595"/>
      <c r="D156" s="595"/>
      <c r="E156" s="595"/>
      <c r="F156" s="595"/>
      <c r="G156" s="595"/>
      <c r="H156" s="595"/>
      <c r="I156" s="595"/>
    </row>
  </sheetData>
  <autoFilter ref="A14:I154"/>
  <mergeCells count="16">
    <mergeCell ref="A154:E154"/>
    <mergeCell ref="G154:H154"/>
    <mergeCell ref="A156:I156"/>
    <mergeCell ref="A9:I9"/>
    <mergeCell ref="A11:A13"/>
    <mergeCell ref="B11:B13"/>
    <mergeCell ref="C11:C13"/>
    <mergeCell ref="D11:I11"/>
    <mergeCell ref="D12:F12"/>
    <mergeCell ref="G12:I12"/>
    <mergeCell ref="A8:I8"/>
    <mergeCell ref="H1:I1"/>
    <mergeCell ref="F2:I2"/>
    <mergeCell ref="H3:I3"/>
    <mergeCell ref="B5:I5"/>
    <mergeCell ref="B6:I6"/>
  </mergeCells>
  <pageMargins left="0.75" right="0.75" top="1" bottom="1" header="0.5" footer="0.5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'Приложение 3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Наталья Александровна Кузьмичёва</cp:lastModifiedBy>
  <cp:lastPrinted>2015-07-15T06:11:39Z</cp:lastPrinted>
  <dcterms:created xsi:type="dcterms:W3CDTF">2013-07-09T08:25:33Z</dcterms:created>
  <dcterms:modified xsi:type="dcterms:W3CDTF">2015-08-10T05:39:21Z</dcterms:modified>
</cp:coreProperties>
</file>