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.1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7" i="11" l="1"/>
  <c r="S17" i="11"/>
  <c r="Q17" i="11"/>
  <c r="O17" i="11"/>
  <c r="N17" i="11"/>
  <c r="L17" i="11"/>
  <c r="K17" i="11"/>
  <c r="D47" i="11" s="1"/>
  <c r="J17" i="11"/>
  <c r="U17" i="11" s="1"/>
  <c r="I17" i="11"/>
  <c r="H17" i="11"/>
  <c r="G17" i="11"/>
  <c r="R17" i="11" s="1"/>
  <c r="D40" i="11" s="1"/>
  <c r="F17" i="11"/>
  <c r="M16" i="11"/>
  <c r="Y16" i="11" s="1"/>
  <c r="E16" i="11"/>
  <c r="B16" i="11"/>
  <c r="M15" i="11"/>
  <c r="Y15" i="11" s="1"/>
  <c r="E15" i="11"/>
  <c r="E17" i="11" s="1"/>
  <c r="E19" i="11" s="1"/>
  <c r="B13" i="11"/>
  <c r="M17" i="11" l="1"/>
  <c r="T17" i="11"/>
  <c r="D48" i="11"/>
  <c r="E21" i="11"/>
  <c r="E25" i="11" s="1"/>
  <c r="E26" i="11" s="1"/>
  <c r="W17" i="11"/>
  <c r="X17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Y19" i="11" l="1"/>
  <c r="J11" i="4"/>
  <c r="H10" i="4"/>
  <c r="J10" i="4" s="1"/>
  <c r="Y25" i="11" l="1"/>
  <c r="Y26" i="11" s="1"/>
  <c r="Y27" i="11" l="1"/>
  <c r="Y28" i="11" s="1"/>
  <c r="Y29" i="11" l="1"/>
  <c r="Y30" i="11" l="1"/>
  <c r="Y31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<sst xmlns="http://schemas.openxmlformats.org/spreadsheetml/2006/main" count="179" uniqueCount="144">
  <si>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</si>
  <si>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</si>
  <si>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</si>
  <si>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</si>
  <si>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</si>
  <si>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</si>
  <si>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</si>
  <si>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</si>
  <si>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</si>
  <si>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</si>
  <si>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</si>
  <si>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</si>
  <si>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</si>
  <si>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</si>
  <si>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</si>
  <si>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</si>
  <si>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</si>
  <si>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</si>
  <si>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</si>
  <si>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</si>
  <si>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</si>
  <si>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</si>
  <si>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</si>
  <si>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</si>
  <si>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</si>
  <si>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</si>
  <si>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</si>
  <si>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</si>
  <si>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</si>
  <si>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</si>
  <si>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</si>
  <si>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</si>
  <si>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</si>
  <si>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</si>
  <si>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</si>
  <si>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</si>
  <si>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</si>
  <si>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</si>
  <si>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</si>
  <si>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</si>
  <si>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</si>
  <si>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</si>
  <si>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</si>
  <si>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</si>
  <si>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</si>
  <si>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</si>
  <si>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</si>
  <si>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</si>
  <si>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</si>
  <si>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</si>
  <si>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</si>
  <si>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</si>
  <si>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</si>
  <si>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</si>
  <si>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</si>
  <si>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</si>
  <si>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</si>
  <si>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</si>
  <si>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Приложение №1 к форме 8 .1</t>
  </si>
  <si>
    <t>Приложение №2 к форме 8 .1</t>
  </si>
  <si>
    <t>Приложение № 3 к форме 8.1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</si>
  <si>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</si>
  <si>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</si>
  <si>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</si>
  <si>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</si>
  <si>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</si>
  <si>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</si>
  <si>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</si>
  <si>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</si>
  <si>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</si>
  <si>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</si>
  <si>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</si>
  <si>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</si>
  <si>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</si>
  <si>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</si>
  <si>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</si>
  <si>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</si>
  <si>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</si>
  <si>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</si>
  <si>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</si>
  <si>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</si>
  <si>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</si>
  <si>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</si>
  <si>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</si>
  <si>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</si>
  <si>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</si>
  <si>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</si>
  <si>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</si>
  <si>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</si>
  <si>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</si>
  <si>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</si>
  <si>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</si>
  <si>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</si>
  <si>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</si>
  <si>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</si>
  <si>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</si>
  <si>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</si>
  <si>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</si>
  <si>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</si>
  <si>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</si>
  <si>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ВЛ-6 кВ №1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</si>
  <si>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</si>
  <si>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</si>
  <si>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</si>
  <si>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</si>
  <si>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</si>
  <si>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</si>
  <si>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</si>
  <si>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</si>
  <si>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</si>
  <si>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</si>
  <si>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</si>
  <si>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</si>
  <si>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</si>
  <si>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</si>
  <si>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</si>
  <si>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</si>
  <si>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</si>
  <si>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</si>
  <si>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</si>
  <si>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</si>
  <si>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</si>
  <si>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</si>
  <si>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</si>
  <si>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</si>
  <si>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</si>
  <si>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</si>
  <si>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</si>
  <si>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</si>
  <si>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</si>
  <si>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</si>
  <si>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</si>
  <si>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</si>
  <si>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</si>
  <si>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</si>
  <si>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</si>
  <si>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</si>
  <si>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</si>
  <si>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8.1</t>
  </si>
  <si>
    <t>Обустройство Ачимовского  месторождения нефти. Куст скважин № 18.</t>
  </si>
  <si>
    <t xml:space="preserve">Электрическая воздушная линия 6кВ №1 на куст скважин №18. </t>
  </si>
  <si>
    <t>1014/2015</t>
  </si>
  <si>
    <t>Вырубка просеки под ВЛ 6кВ</t>
  </si>
  <si>
    <t>1015/2015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</si>
</sst>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0.00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40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70" applyFont="1" applyFill="1" applyBorder="1" applyAlignment="1" applyProtection="1">
      <alignment horizontal="center" vertical="center" wrapText="1"/>
      <protection locked="0"/>
    </xf>
    <xf numFmtId="189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6" xfId="1570" quotePrefix="1" applyNumberFormat="1" applyFont="1" applyFill="1" applyBorder="1" applyAlignment="1" applyProtection="1">
      <alignment horizontal="center"/>
      <protection locked="0"/>
    </xf>
    <xf numFmtId="1" fontId="6" fillId="0" borderId="50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8" xfId="1" applyNumberFormat="1" applyFont="1" applyFill="1" applyBorder="1" applyAlignment="1">
      <alignment vertical="top" wrapText="1"/>
    </xf>
    <xf numFmtId="4" fontId="76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3" xfId="0" applyNumberFormat="1" applyFont="1" applyFill="1" applyBorder="1" applyAlignment="1">
      <alignment vertical="top" wrapText="1"/>
    </xf>
    <xf numFmtId="4" fontId="82" fillId="0" borderId="65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3" applyNumberFormat="1" applyFont="1" applyFill="1" applyBorder="1" applyAlignment="1">
      <alignment horizontal="left" vertical="top" wrapText="1"/>
    </xf>
    <xf numFmtId="49" fontId="76" fillId="0" borderId="65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3" xfId="1573" applyNumberFormat="1" applyFont="1" applyFill="1" applyBorder="1" applyAlignment="1">
      <alignment horizontal="left" vertical="top" wrapText="1"/>
    </xf>
    <xf numFmtId="49" fontId="84" fillId="0" borderId="65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5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3" xfId="1573" applyNumberFormat="1" applyFont="1" applyFill="1" applyBorder="1" applyAlignment="1">
      <alignment horizontal="left" vertical="top" wrapText="1"/>
    </xf>
    <xf numFmtId="49" fontId="60" fillId="0" borderId="65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6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7" xfId="1569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86" fillId="16" borderId="57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7" xfId="979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center" wrapText="1"/>
    </xf>
    <xf numFmtId="0" fontId="6" fillId="0" borderId="62" xfId="1" applyFont="1" applyFill="1" applyBorder="1" applyAlignment="1">
      <alignment horizontal="center" vertical="center"/>
    </xf>
    <xf numFmtId="2" fontId="60" fillId="0" borderId="63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9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1" fontId="60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71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2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2" xfId="0" applyFill="1" applyBorder="1"/>
    <xf numFmtId="0" fontId="0" fillId="0" borderId="33" xfId="0" applyFill="1" applyBorder="1"/>
    <xf numFmtId="0" fontId="0" fillId="0" borderId="33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1" xfId="0" applyFill="1" applyBorder="1"/>
    <xf numFmtId="0" fontId="0" fillId="0" borderId="62" xfId="0" applyFill="1" applyBorder="1"/>
    <xf numFmtId="0" fontId="3" fillId="0" borderId="62" xfId="0" applyFont="1" applyFill="1" applyBorder="1"/>
    <xf numFmtId="0" fontId="0" fillId="0" borderId="63" xfId="0" applyFill="1" applyBorder="1"/>
    <xf numFmtId="3" fontId="6" fillId="0" borderId="80" xfId="1570" quotePrefix="1" applyNumberFormat="1" applyFont="1" applyFill="1" applyBorder="1" applyAlignment="1" applyProtection="1">
      <alignment horizontal="center"/>
      <protection locked="0"/>
    </xf>
    <xf numFmtId="3" fontId="6" fillId="0" borderId="65" xfId="1570" quotePrefix="1" applyNumberFormat="1" applyFont="1" applyFill="1" applyBorder="1" applyAlignment="1" applyProtection="1">
      <alignment horizontal="center"/>
      <protection locked="0"/>
    </xf>
    <xf numFmtId="3" fontId="85" fillId="0" borderId="71" xfId="1" applyNumberFormat="1" applyFont="1" applyFill="1" applyBorder="1" applyAlignment="1">
      <alignment horizontal="center" vertical="center" wrapText="1"/>
    </xf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49" fontId="75" fillId="0" borderId="78" xfId="1" applyNumberFormat="1" applyFont="1" applyFill="1" applyBorder="1" applyAlignment="1">
      <alignment horizontal="center" wrapText="1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0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1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49" fontId="75" fillId="0" borderId="77" xfId="1" applyNumberFormat="1" applyFont="1" applyFill="1" applyBorder="1" applyAlignment="1">
      <alignment horizontal="center" wrapText="1"/>
    </xf>
    <xf numFmtId="1" fontId="6" fillId="0" borderId="83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5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29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65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2" xfId="1571" applyFont="1" applyFill="1" applyBorder="1" applyAlignment="1">
      <alignment horizontal="center" vertical="center" wrapText="1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3" xfId="1570" applyNumberFormat="1" applyFont="1" applyFill="1" applyBorder="1" applyAlignment="1" applyProtection="1">
      <alignment horizontal="center" vertical="center" wrapText="1"/>
      <protection locked="0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2" xfId="1571" applyFont="1" applyFill="1" applyBorder="1" applyAlignment="1">
      <alignment horizontal="center" vertical="center" wrapText="1"/>
    </xf>
    <xf numFmtId="0" fontId="80" fillId="0" borderId="37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79" fillId="0" borderId="8" xfId="1" applyFont="1" applyBorder="1" applyAlignment="1">
      <alignment horizont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5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4" fontId="76" fillId="25" borderId="86" xfId="0" applyNumberFormat="1" applyFont="1" applyFill="1" applyBorder="1" applyAlignment="1">
      <alignment vertical="center" wrapText="1"/>
    </xf>
    <xf numFmtId="4" fontId="76" fillId="25" borderId="36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68" xfId="0" applyNumberFormat="1" applyFont="1" applyFill="1" applyBorder="1" applyAlignment="1">
      <alignment vertical="center" wrapText="1"/>
    </xf>
    <xf numFmtId="4" fontId="60" fillId="16" borderId="86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9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50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82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  <xf numFmtId="193" fontId="60" fillId="0" borderId="9" xfId="1" applyNumberFormat="1" applyFont="1" applyFill="1" applyBorder="1" applyAlignment="1">
      <alignment horizontal="center" vertical="center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12%20&#1042;&#1051;/2015/&#1043;&#1058;&#1052;%202016/1312.1.1%20&#1040;&#1095;&#1080;&#1084;&#1086;&#1074;&#1089;&#1082;&#1086;&#1077;,%2018/&#1056;&#1040;&#1057;&#1063;&#1045;&#1058;+&#1083;&#1086;&#1090;%20&#1042;&#105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вл 1"/>
      <sheetName val="м ВЛ1"/>
      <sheetName val="тр-т ВЛ 1"/>
      <sheetName val="перебаз"/>
      <sheetName val="ф8  ВЛ 2"/>
      <sheetName val="м ВЛ2 "/>
      <sheetName val="тр-т ВЛ 2"/>
      <sheetName val="ОБОР"/>
      <sheetName val="р1"/>
      <sheetName val="р2"/>
    </sheetNames>
    <sheetDataSet>
      <sheetData sheetId="0"/>
      <sheetData sheetId="1"/>
      <sheetData sheetId="2"/>
      <sheetData sheetId="3"/>
      <sheetData sheetId="4">
        <row r="68">
          <cell r="F68">
            <v>790771</v>
          </cell>
          <cell r="I68">
            <v>33530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8"/>
  <sheetViews>
    <sheetView zoomScale="70" zoomScaleNormal="70" workbookViewId="0">
      <selection activeCell="A49" sqref="A49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8.710937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52" t="s">
        <v>138</v>
      </c>
      <c r="Y1" s="352"/>
    </row>
    <row r="2" spans="1:27" ht="15.75" x14ac:dyDescent="0.25">
      <c r="A2" s="125"/>
      <c r="X2" s="348"/>
      <c r="Y2" s="348"/>
    </row>
    <row r="3" spans="1:27" x14ac:dyDescent="0.2">
      <c r="A3" s="351" t="s">
        <v>69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</row>
    <row r="4" spans="1:27" x14ac:dyDescent="0.2">
      <c r="A4" s="352" t="s">
        <v>70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</row>
    <row r="5" spans="1:27" ht="14.25" x14ac:dyDescent="0.2">
      <c r="A5" s="2" t="s">
        <v>71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7" t="s">
        <v>139</v>
      </c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</row>
    <row r="6" spans="1:27" ht="14.25" x14ac:dyDescent="0.2">
      <c r="A6" s="2" t="s">
        <v>72</v>
      </c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7" t="s">
        <v>140</v>
      </c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30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73</v>
      </c>
      <c r="C9" s="129"/>
      <c r="D9" s="129"/>
      <c r="E9" s="349">
        <v>0.5</v>
      </c>
      <c r="F9" s="130" t="s">
        <v>74</v>
      </c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49"/>
      <c r="Z9" s="349"/>
    </row>
    <row r="10" spans="1:27" ht="12.75" customHeight="1" x14ac:dyDescent="0.2">
      <c r="A10" s="353" t="s">
        <v>75</v>
      </c>
      <c r="B10" s="356" t="s">
        <v>76</v>
      </c>
      <c r="C10" s="359" t="s">
        <v>77</v>
      </c>
      <c r="D10" s="362" t="s">
        <v>57</v>
      </c>
      <c r="E10" s="365" t="s">
        <v>78</v>
      </c>
      <c r="F10" s="366"/>
      <c r="G10" s="366"/>
      <c r="H10" s="366"/>
      <c r="I10" s="366"/>
      <c r="J10" s="366"/>
      <c r="K10" s="366"/>
      <c r="L10" s="366"/>
      <c r="M10" s="367" t="s">
        <v>79</v>
      </c>
      <c r="N10" s="368"/>
      <c r="O10" s="368"/>
      <c r="P10" s="368"/>
      <c r="Q10" s="368"/>
      <c r="R10" s="368"/>
      <c r="S10" s="368"/>
      <c r="T10" s="368"/>
      <c r="U10" s="368"/>
      <c r="V10" s="368"/>
      <c r="W10" s="368"/>
      <c r="X10" s="368"/>
      <c r="Y10" s="369"/>
    </row>
    <row r="11" spans="1:27" ht="12.75" customHeight="1" x14ac:dyDescent="0.2">
      <c r="A11" s="354"/>
      <c r="B11" s="357"/>
      <c r="C11" s="360"/>
      <c r="D11" s="363"/>
      <c r="E11" s="360" t="s">
        <v>80</v>
      </c>
      <c r="F11" s="383" t="s">
        <v>81</v>
      </c>
      <c r="G11" s="384"/>
      <c r="H11" s="384"/>
      <c r="I11" s="384"/>
      <c r="J11" s="384"/>
      <c r="K11" s="384"/>
      <c r="L11" s="384"/>
      <c r="M11" s="385" t="s">
        <v>82</v>
      </c>
      <c r="N11" s="382" t="s">
        <v>83</v>
      </c>
      <c r="O11" s="382"/>
      <c r="P11" s="382" t="s">
        <v>84</v>
      </c>
      <c r="Q11" s="382"/>
      <c r="R11" s="374" t="s">
        <v>85</v>
      </c>
      <c r="S11" s="376" t="s">
        <v>86</v>
      </c>
      <c r="T11" s="374" t="s">
        <v>87</v>
      </c>
      <c r="U11" s="370" t="s">
        <v>88</v>
      </c>
      <c r="V11" s="376" t="s">
        <v>89</v>
      </c>
      <c r="W11" s="370" t="s">
        <v>90</v>
      </c>
      <c r="X11" s="370" t="s">
        <v>91</v>
      </c>
      <c r="Y11" s="372" t="s">
        <v>92</v>
      </c>
    </row>
    <row r="12" spans="1:27" ht="64.5" thickBot="1" x14ac:dyDescent="0.25">
      <c r="A12" s="355"/>
      <c r="B12" s="358"/>
      <c r="C12" s="361"/>
      <c r="D12" s="364"/>
      <c r="E12" s="361"/>
      <c r="F12" s="350" t="s">
        <v>93</v>
      </c>
      <c r="G12" s="350" t="s">
        <v>94</v>
      </c>
      <c r="H12" s="350" t="s">
        <v>95</v>
      </c>
      <c r="I12" s="350" t="s">
        <v>96</v>
      </c>
      <c r="J12" s="350" t="s">
        <v>97</v>
      </c>
      <c r="K12" s="350" t="s">
        <v>90</v>
      </c>
      <c r="L12" s="131" t="s">
        <v>91</v>
      </c>
      <c r="M12" s="386"/>
      <c r="N12" s="132" t="s">
        <v>98</v>
      </c>
      <c r="O12" s="133" t="s">
        <v>99</v>
      </c>
      <c r="P12" s="132" t="s">
        <v>98</v>
      </c>
      <c r="Q12" s="133" t="s">
        <v>99</v>
      </c>
      <c r="R12" s="375"/>
      <c r="S12" s="377"/>
      <c r="T12" s="375"/>
      <c r="U12" s="371"/>
      <c r="V12" s="377"/>
      <c r="W12" s="371"/>
      <c r="X12" s="371"/>
      <c r="Y12" s="373"/>
    </row>
    <row r="13" spans="1:27" s="348" customFormat="1" ht="13.5" thickBot="1" x14ac:dyDescent="0.25">
      <c r="A13" s="286">
        <v>1</v>
      </c>
      <c r="B13" s="287">
        <f>A13+1</f>
        <v>2</v>
      </c>
      <c r="C13" s="287">
        <v>3</v>
      </c>
      <c r="D13" s="287">
        <v>4</v>
      </c>
      <c r="E13" s="287">
        <v>5</v>
      </c>
      <c r="F13" s="288">
        <v>6</v>
      </c>
      <c r="G13" s="288">
        <v>7</v>
      </c>
      <c r="H13" s="288">
        <v>8</v>
      </c>
      <c r="I13" s="288">
        <v>9</v>
      </c>
      <c r="J13" s="288">
        <v>10</v>
      </c>
      <c r="K13" s="288">
        <v>11</v>
      </c>
      <c r="L13" s="289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s="348" customFormat="1" ht="13.5" thickBot="1" x14ac:dyDescent="0.25">
      <c r="A14" s="286"/>
      <c r="B14" s="290" t="s">
        <v>100</v>
      </c>
      <c r="C14" s="287"/>
      <c r="D14" s="287"/>
      <c r="E14" s="287"/>
      <c r="F14" s="288"/>
      <c r="G14" s="288"/>
      <c r="H14" s="288"/>
      <c r="I14" s="288"/>
      <c r="J14" s="288"/>
      <c r="K14" s="288"/>
      <c r="L14" s="291"/>
      <c r="M14" s="292"/>
      <c r="N14" s="293"/>
      <c r="O14" s="293"/>
      <c r="P14" s="293"/>
      <c r="Q14" s="294"/>
      <c r="R14" s="295"/>
      <c r="S14" s="295"/>
      <c r="T14" s="134"/>
      <c r="U14" s="134"/>
      <c r="V14" s="134"/>
      <c r="W14" s="134"/>
      <c r="X14" s="134"/>
      <c r="Y14" s="296"/>
    </row>
    <row r="15" spans="1:27" x14ac:dyDescent="0.2">
      <c r="A15" s="338" t="s">
        <v>141</v>
      </c>
      <c r="B15" s="339" t="s">
        <v>142</v>
      </c>
      <c r="C15" s="340"/>
      <c r="D15" s="341"/>
      <c r="E15" s="342">
        <f>F15+G15+H15+K15+L15</f>
        <v>234696</v>
      </c>
      <c r="F15" s="139"/>
      <c r="G15" s="139">
        <v>39948</v>
      </c>
      <c r="H15" s="139">
        <v>111144</v>
      </c>
      <c r="I15" s="139"/>
      <c r="J15" s="139">
        <v>24582</v>
      </c>
      <c r="K15" s="139">
        <v>54479</v>
      </c>
      <c r="L15" s="141">
        <v>29125</v>
      </c>
      <c r="M15" s="331">
        <f t="shared" ref="M15:M16" si="0">O15+Q15</f>
        <v>0</v>
      </c>
      <c r="N15" s="139"/>
      <c r="O15" s="139"/>
      <c r="P15" s="139"/>
      <c r="Q15" s="139"/>
      <c r="R15" s="139"/>
      <c r="S15" s="140">
        <v>1543.84</v>
      </c>
      <c r="T15" s="139"/>
      <c r="U15" s="139"/>
      <c r="V15" s="140">
        <v>592.4</v>
      </c>
      <c r="W15" s="139"/>
      <c r="X15" s="139"/>
      <c r="Y15" s="141">
        <f t="shared" ref="Y15:Y16" si="1">R15+T15+W15+X15+M15</f>
        <v>0</v>
      </c>
      <c r="AA15" s="149"/>
    </row>
    <row r="16" spans="1:27" ht="26.25" thickBot="1" x14ac:dyDescent="0.25">
      <c r="A16" s="343" t="s">
        <v>143</v>
      </c>
      <c r="B16" s="344" t="str">
        <f>M6</f>
        <v xml:space="preserve">Электрическая воздушная линия 6кВ №1 на куст скважин №18. </v>
      </c>
      <c r="C16" s="345"/>
      <c r="D16" s="346"/>
      <c r="E16" s="347">
        <f>F16+G16+H16+K16+L16</f>
        <v>305546</v>
      </c>
      <c r="F16" s="297">
        <v>215591</v>
      </c>
      <c r="G16" s="297">
        <v>21990</v>
      </c>
      <c r="H16" s="297">
        <v>26777</v>
      </c>
      <c r="I16" s="297"/>
      <c r="J16" s="297">
        <v>2869</v>
      </c>
      <c r="K16" s="297">
        <v>25696</v>
      </c>
      <c r="L16" s="299">
        <v>15492</v>
      </c>
      <c r="M16" s="332">
        <f t="shared" si="0"/>
        <v>0</v>
      </c>
      <c r="N16" s="297"/>
      <c r="O16" s="297"/>
      <c r="P16" s="297"/>
      <c r="Q16" s="297"/>
      <c r="R16" s="297"/>
      <c r="S16" s="298">
        <v>760.66</v>
      </c>
      <c r="T16" s="297"/>
      <c r="U16" s="297"/>
      <c r="V16" s="298">
        <v>71.099999999999994</v>
      </c>
      <c r="W16" s="297"/>
      <c r="X16" s="297"/>
      <c r="Y16" s="299">
        <f t="shared" si="1"/>
        <v>0</v>
      </c>
      <c r="AA16" s="149"/>
    </row>
    <row r="17" spans="1:254" ht="13.5" thickBot="1" x14ac:dyDescent="0.25">
      <c r="A17" s="142"/>
      <c r="B17" s="143" t="s">
        <v>101</v>
      </c>
      <c r="C17" s="144"/>
      <c r="D17" s="145"/>
      <c r="E17" s="146">
        <f>SUM(E15:E16)</f>
        <v>540242</v>
      </c>
      <c r="F17" s="146">
        <f>SUM(F15:F16)</f>
        <v>215591</v>
      </c>
      <c r="G17" s="146">
        <f>SUM(G15:G16)</f>
        <v>61938</v>
      </c>
      <c r="H17" s="146">
        <f>SUM(H15:H16)</f>
        <v>137921</v>
      </c>
      <c r="I17" s="146">
        <f>SUM(I15:I16)</f>
        <v>0</v>
      </c>
      <c r="J17" s="146">
        <f>SUM(J15:J16)</f>
        <v>27451</v>
      </c>
      <c r="K17" s="146">
        <f>SUM(K15:K16)</f>
        <v>80175</v>
      </c>
      <c r="L17" s="148">
        <f>SUM(L15:L16)</f>
        <v>44617</v>
      </c>
      <c r="M17" s="333">
        <f>Q17+P17+O17+N17</f>
        <v>824301</v>
      </c>
      <c r="N17" s="147">
        <f>SUM(N15:N16)</f>
        <v>0</v>
      </c>
      <c r="O17" s="147">
        <f>'[5]м ВЛ1'!F68</f>
        <v>790771</v>
      </c>
      <c r="P17" s="147">
        <v>0</v>
      </c>
      <c r="Q17" s="146">
        <f>'[5]м ВЛ1'!I68</f>
        <v>33530</v>
      </c>
      <c r="R17" s="300">
        <f>G17*$D$41</f>
        <v>0</v>
      </c>
      <c r="S17" s="301">
        <f>SUM(S15:S16)</f>
        <v>2304.5</v>
      </c>
      <c r="T17" s="300">
        <f>(H17-I17)*$D$42</f>
        <v>0</v>
      </c>
      <c r="U17" s="302">
        <f>J17*$D$41</f>
        <v>0</v>
      </c>
      <c r="V17" s="301">
        <f>SUM(V15:V16)</f>
        <v>663.5</v>
      </c>
      <c r="W17" s="300">
        <f>(R17+U17)*$D$47</f>
        <v>0</v>
      </c>
      <c r="X17" s="300">
        <f>(R17+U17)*$D$48</f>
        <v>0</v>
      </c>
      <c r="Y17" s="148"/>
      <c r="Z17" s="149"/>
    </row>
    <row r="18" spans="1:254" ht="13.5" x14ac:dyDescent="0.2">
      <c r="A18" s="150" t="s">
        <v>102</v>
      </c>
      <c r="B18" s="151" t="s">
        <v>103</v>
      </c>
      <c r="C18" s="152"/>
      <c r="D18" s="153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5"/>
    </row>
    <row r="19" spans="1:254" ht="13.5" thickBot="1" x14ac:dyDescent="0.25">
      <c r="A19" s="156"/>
      <c r="B19" s="157" t="s">
        <v>104</v>
      </c>
      <c r="C19" s="158"/>
      <c r="D19" s="159"/>
      <c r="E19" s="160">
        <f>E17+E18</f>
        <v>540242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1">
        <f>Y17+Y18</f>
        <v>0</v>
      </c>
    </row>
    <row r="20" spans="1:254" x14ac:dyDescent="0.2">
      <c r="A20" s="162"/>
      <c r="B20" s="163" t="s">
        <v>105</v>
      </c>
      <c r="C20" s="164"/>
      <c r="D20" s="165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7"/>
      <c r="T20" s="166"/>
      <c r="U20" s="166"/>
      <c r="V20" s="167"/>
      <c r="W20" s="166"/>
      <c r="X20" s="166"/>
      <c r="Y20" s="168"/>
      <c r="Z20" s="149"/>
    </row>
    <row r="21" spans="1:254" ht="13.5" x14ac:dyDescent="0.2">
      <c r="A21" s="156" t="s">
        <v>102</v>
      </c>
      <c r="B21" s="169" t="s">
        <v>106</v>
      </c>
      <c r="C21" s="170"/>
      <c r="D21" s="171"/>
      <c r="E21" s="172">
        <f>E19*D44</f>
        <v>34305.366999999998</v>
      </c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49"/>
    </row>
    <row r="22" spans="1:254" ht="12.75" customHeight="1" x14ac:dyDescent="0.2">
      <c r="A22" s="156" t="s">
        <v>102</v>
      </c>
      <c r="B22" s="174" t="s">
        <v>107</v>
      </c>
      <c r="C22" s="175"/>
      <c r="D22" s="176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78"/>
      <c r="BN22" s="178"/>
      <c r="BO22" s="178"/>
      <c r="BP22" s="178"/>
      <c r="BQ22" s="178"/>
      <c r="BR22" s="178"/>
      <c r="BS22" s="178"/>
      <c r="BT22" s="178"/>
      <c r="BU22" s="178"/>
      <c r="BV22" s="178"/>
      <c r="BW22" s="178"/>
      <c r="BX22" s="178"/>
      <c r="BY22" s="178"/>
      <c r="BZ22" s="178"/>
      <c r="CA22" s="178"/>
      <c r="CB22" s="178"/>
      <c r="CC22" s="178"/>
      <c r="CD22" s="178"/>
      <c r="CE22" s="178"/>
      <c r="CF22" s="178"/>
      <c r="CG22" s="178"/>
      <c r="CH22" s="178"/>
      <c r="CI22" s="178"/>
      <c r="CJ22" s="178"/>
      <c r="CK22" s="178"/>
      <c r="CL22" s="178"/>
      <c r="CM22" s="178"/>
      <c r="CN22" s="178"/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8"/>
      <c r="EU22" s="178"/>
      <c r="EV22" s="178"/>
      <c r="EW22" s="178"/>
      <c r="EX22" s="178"/>
      <c r="EY22" s="178"/>
      <c r="EZ22" s="178"/>
      <c r="FA22" s="178"/>
      <c r="FB22" s="178"/>
      <c r="FC22" s="178"/>
      <c r="FD22" s="178"/>
      <c r="FE22" s="178"/>
      <c r="FF22" s="178"/>
      <c r="FG22" s="178"/>
      <c r="FH22" s="178"/>
      <c r="FI22" s="178"/>
      <c r="FJ22" s="178"/>
      <c r="FK22" s="178"/>
      <c r="FL22" s="178"/>
      <c r="FM22" s="178"/>
      <c r="FN22" s="178"/>
      <c r="FO22" s="178"/>
      <c r="FP22" s="178"/>
      <c r="FQ22" s="178"/>
      <c r="FR22" s="178"/>
      <c r="FS22" s="178"/>
      <c r="FT22" s="178"/>
      <c r="FU22" s="178"/>
      <c r="FV22" s="178"/>
      <c r="FW22" s="178"/>
      <c r="FX22" s="178"/>
      <c r="FY22" s="178"/>
      <c r="FZ22" s="178"/>
      <c r="GA22" s="178"/>
      <c r="GB22" s="178"/>
      <c r="GC22" s="178"/>
      <c r="GD22" s="178"/>
      <c r="GE22" s="178"/>
      <c r="GF22" s="178"/>
      <c r="GG22" s="178"/>
      <c r="GH22" s="178"/>
      <c r="GI22" s="178"/>
      <c r="GJ22" s="178"/>
      <c r="GK22" s="178"/>
      <c r="GL22" s="178"/>
      <c r="GM22" s="178"/>
      <c r="GN22" s="178"/>
      <c r="GO22" s="178"/>
      <c r="GP22" s="178"/>
      <c r="GQ22" s="178"/>
      <c r="GR22" s="178"/>
      <c r="GS22" s="178"/>
      <c r="GT22" s="178"/>
      <c r="GU22" s="178"/>
      <c r="GV22" s="178"/>
      <c r="GW22" s="178"/>
      <c r="GX22" s="178"/>
      <c r="GY22" s="178"/>
      <c r="GZ22" s="178"/>
      <c r="HA22" s="178"/>
      <c r="HB22" s="178"/>
      <c r="HC22" s="178"/>
      <c r="HD22" s="178"/>
      <c r="HE22" s="178"/>
      <c r="HF22" s="178"/>
      <c r="HG22" s="178"/>
      <c r="HH22" s="178"/>
      <c r="HI22" s="178"/>
      <c r="HJ22" s="178"/>
      <c r="HK22" s="178"/>
      <c r="HL22" s="178"/>
      <c r="HM22" s="178"/>
      <c r="HN22" s="178"/>
      <c r="HO22" s="178"/>
      <c r="HP22" s="178"/>
      <c r="HQ22" s="178"/>
      <c r="HR22" s="178"/>
      <c r="HS22" s="178"/>
      <c r="HT22" s="178"/>
      <c r="HU22" s="178"/>
      <c r="HV22" s="178"/>
      <c r="HW22" s="178"/>
      <c r="HX22" s="178"/>
      <c r="HY22" s="178"/>
      <c r="HZ22" s="178"/>
      <c r="IA22" s="178"/>
      <c r="IB22" s="178"/>
      <c r="IC22" s="178"/>
      <c r="ID22" s="178"/>
      <c r="IE22" s="178"/>
      <c r="IF22" s="178"/>
      <c r="IG22" s="178"/>
      <c r="IH22" s="178"/>
      <c r="II22" s="178"/>
      <c r="IJ22" s="178"/>
      <c r="IK22" s="178"/>
      <c r="IL22" s="178"/>
      <c r="IM22" s="178"/>
      <c r="IN22" s="178"/>
      <c r="IO22" s="178"/>
      <c r="IP22" s="178"/>
      <c r="IQ22" s="178"/>
      <c r="IR22" s="178"/>
      <c r="IS22" s="178"/>
      <c r="IT22" s="178"/>
    </row>
    <row r="23" spans="1:254" ht="12.75" customHeight="1" x14ac:dyDescent="0.2">
      <c r="A23" s="156"/>
      <c r="B23" s="179" t="s">
        <v>108</v>
      </c>
      <c r="C23" s="180"/>
      <c r="D23" s="181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82"/>
    </row>
    <row r="24" spans="1:254" ht="12.75" customHeight="1" x14ac:dyDescent="0.2">
      <c r="A24" s="183"/>
      <c r="B24" s="184" t="s">
        <v>109</v>
      </c>
      <c r="C24" s="185"/>
      <c r="D24" s="186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3"/>
    </row>
    <row r="25" spans="1:254" ht="12.75" customHeight="1" x14ac:dyDescent="0.2">
      <c r="A25" s="156"/>
      <c r="B25" s="187" t="s">
        <v>110</v>
      </c>
      <c r="C25" s="188"/>
      <c r="D25" s="189"/>
      <c r="E25" s="172">
        <f>E21+E22+E23+E24</f>
        <v>34305.366999999998</v>
      </c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7">
        <f>Y21+Y22+Y23+Y24</f>
        <v>0</v>
      </c>
    </row>
    <row r="26" spans="1:254" ht="13.5" customHeight="1" thickBot="1" x14ac:dyDescent="0.25">
      <c r="A26" s="190"/>
      <c r="B26" s="191" t="s">
        <v>111</v>
      </c>
      <c r="C26" s="192"/>
      <c r="D26" s="193"/>
      <c r="E26" s="194">
        <f>E19+E25</f>
        <v>574547.36699999997</v>
      </c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5">
        <f>Y19+Y25</f>
        <v>0</v>
      </c>
    </row>
    <row r="27" spans="1:254" ht="12.75" customHeight="1" x14ac:dyDescent="0.2">
      <c r="A27" s="150" t="s">
        <v>102</v>
      </c>
      <c r="B27" s="196" t="s">
        <v>112</v>
      </c>
      <c r="C27" s="197"/>
      <c r="D27" s="198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200"/>
      <c r="Y27" s="201">
        <f>Y26*D46</f>
        <v>0</v>
      </c>
    </row>
    <row r="28" spans="1:254" ht="12.75" customHeight="1" thickBot="1" x14ac:dyDescent="0.25">
      <c r="A28" s="202"/>
      <c r="B28" s="203" t="s">
        <v>113</v>
      </c>
      <c r="C28" s="204"/>
      <c r="D28" s="205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7"/>
      <c r="Y28" s="208">
        <f>Y26+Y27</f>
        <v>0</v>
      </c>
    </row>
    <row r="29" spans="1:254" x14ac:dyDescent="0.2">
      <c r="A29" s="209"/>
      <c r="B29" s="210" t="s">
        <v>114</v>
      </c>
      <c r="C29" s="211"/>
      <c r="D29" s="211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3">
        <f>Y28</f>
        <v>0</v>
      </c>
    </row>
    <row r="30" spans="1:254" x14ac:dyDescent="0.2">
      <c r="A30" s="214"/>
      <c r="B30" s="215" t="s">
        <v>115</v>
      </c>
      <c r="C30" s="216"/>
      <c r="D30" s="216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8"/>
      <c r="S30" s="218"/>
      <c r="T30" s="218"/>
      <c r="U30" s="218"/>
      <c r="V30" s="218"/>
      <c r="W30" s="218"/>
      <c r="X30" s="218"/>
      <c r="Y30" s="219">
        <f>Y29*0.18</f>
        <v>0</v>
      </c>
    </row>
    <row r="31" spans="1:254" ht="13.5" thickBot="1" x14ac:dyDescent="0.25">
      <c r="A31" s="220"/>
      <c r="B31" s="221" t="s">
        <v>116</v>
      </c>
      <c r="C31" s="222"/>
      <c r="D31" s="222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4">
        <f>Y29+Y30</f>
        <v>0</v>
      </c>
    </row>
    <row r="32" spans="1:254" x14ac:dyDescent="0.2">
      <c r="A32" s="3"/>
      <c r="B32" s="225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7"/>
      <c r="U32" s="227"/>
      <c r="V32" s="227"/>
      <c r="W32" s="227"/>
      <c r="X32" s="227"/>
      <c r="Y32" s="227"/>
      <c r="Z32" s="227"/>
    </row>
    <row r="33" spans="1:26" s="5" customFormat="1" ht="12.75" customHeight="1" x14ac:dyDescent="0.2">
      <c r="A33" s="228"/>
      <c r="B33" s="387"/>
      <c r="C33" s="388"/>
      <c r="D33" s="391" t="s">
        <v>117</v>
      </c>
      <c r="E33" s="393" t="s">
        <v>118</v>
      </c>
      <c r="F33" s="394"/>
      <c r="G33" s="394"/>
      <c r="H33" s="229"/>
      <c r="I33" s="229"/>
      <c r="K33" s="378"/>
      <c r="L33" s="378"/>
      <c r="M33" s="378"/>
      <c r="N33" s="378"/>
      <c r="O33" s="378"/>
      <c r="P33" s="378"/>
      <c r="Q33" s="378"/>
      <c r="R33" s="378"/>
      <c r="S33" s="378"/>
      <c r="T33" s="378"/>
      <c r="U33" s="378"/>
      <c r="V33" s="378"/>
      <c r="W33" s="378"/>
    </row>
    <row r="34" spans="1:26" s="5" customFormat="1" ht="12.75" customHeight="1" x14ac:dyDescent="0.2">
      <c r="A34" s="228"/>
      <c r="B34" s="389"/>
      <c r="C34" s="390"/>
      <c r="D34" s="392"/>
      <c r="E34" s="230">
        <v>2015</v>
      </c>
      <c r="F34" s="230">
        <v>2016</v>
      </c>
      <c r="G34" s="231">
        <v>2017</v>
      </c>
      <c r="H34" s="232"/>
      <c r="I34" s="232"/>
      <c r="J34" s="232"/>
      <c r="K34" s="378"/>
      <c r="L34" s="378"/>
      <c r="M34" s="378"/>
      <c r="N34" s="378"/>
      <c r="O34" s="378"/>
      <c r="P34" s="378"/>
      <c r="Q34" s="378"/>
      <c r="R34" s="378"/>
      <c r="S34" s="378"/>
      <c r="T34" s="378"/>
      <c r="U34" s="378"/>
      <c r="V34" s="378"/>
      <c r="W34" s="378"/>
    </row>
    <row r="35" spans="1:26" s="5" customFormat="1" ht="13.5" customHeight="1" x14ac:dyDescent="0.2">
      <c r="A35" s="228"/>
      <c r="B35" s="379" t="s">
        <v>119</v>
      </c>
      <c r="C35" s="380"/>
      <c r="D35" s="233"/>
      <c r="E35" s="234"/>
      <c r="F35" s="234"/>
      <c r="G35" s="234"/>
      <c r="H35" s="235"/>
      <c r="I35" s="235"/>
      <c r="J35" s="235"/>
      <c r="K35" s="236"/>
      <c r="L35" s="235"/>
      <c r="M35" s="237"/>
      <c r="N35" s="237"/>
      <c r="O35" s="238"/>
      <c r="P35" s="237"/>
      <c r="Q35" s="237"/>
      <c r="S35" s="334"/>
      <c r="U35" s="334"/>
      <c r="X35" s="335"/>
    </row>
    <row r="36" spans="1:26" s="5" customFormat="1" ht="13.5" x14ac:dyDescent="0.25">
      <c r="A36" s="239"/>
      <c r="B36" s="240"/>
      <c r="C36" s="241"/>
      <c r="D36" s="241"/>
      <c r="E36" s="241"/>
      <c r="F36" s="239"/>
      <c r="G36" s="239"/>
      <c r="H36" s="122"/>
      <c r="I36" s="122"/>
      <c r="J36" s="122"/>
      <c r="K36" s="122"/>
      <c r="L36" s="122"/>
      <c r="M36" s="336"/>
      <c r="N36" s="336"/>
      <c r="O36" s="336"/>
      <c r="P36" s="336"/>
      <c r="Q36" s="242"/>
      <c r="R36" s="243"/>
      <c r="S36" s="238"/>
      <c r="T36" s="243"/>
      <c r="U36" s="238"/>
      <c r="V36" s="337"/>
    </row>
    <row r="37" spans="1:26" s="5" customFormat="1" ht="13.5" x14ac:dyDescent="0.25">
      <c r="A37" s="244" t="s">
        <v>120</v>
      </c>
      <c r="B37" s="244"/>
      <c r="C37" s="244"/>
      <c r="D37" s="244"/>
      <c r="E37" s="244"/>
      <c r="F37" s="239"/>
      <c r="G37" s="239"/>
      <c r="H37" s="122"/>
      <c r="I37" s="122"/>
      <c r="J37" s="122"/>
      <c r="K37" s="122"/>
      <c r="L37" s="122"/>
      <c r="M37" s="336"/>
      <c r="N37" s="336"/>
      <c r="O37" s="336"/>
      <c r="P37" s="336"/>
      <c r="Q37" s="242"/>
      <c r="R37" s="243"/>
      <c r="S37" s="303"/>
      <c r="T37" s="243"/>
      <c r="U37" s="238"/>
      <c r="V37" s="337"/>
    </row>
    <row r="38" spans="1:26" ht="13.5" thickBot="1" x14ac:dyDescent="0.25">
      <c r="A38" s="244"/>
      <c r="B38" s="244"/>
      <c r="C38" s="244"/>
      <c r="D38" s="244"/>
      <c r="E38" s="244"/>
      <c r="F38" s="244"/>
      <c r="G38" s="1"/>
      <c r="H38" s="3"/>
      <c r="I38" s="3"/>
      <c r="J38" s="245"/>
      <c r="K38" s="3"/>
      <c r="L38" s="3"/>
      <c r="M38" s="3"/>
      <c r="N38" s="3"/>
      <c r="O38" s="3"/>
      <c r="P38" s="3"/>
      <c r="Q38" s="3"/>
      <c r="R38" s="3"/>
      <c r="S38" s="3"/>
      <c r="T38" s="246"/>
      <c r="U38" s="246"/>
      <c r="V38" s="246"/>
      <c r="W38" s="246"/>
      <c r="X38" s="246"/>
      <c r="Y38" s="247"/>
      <c r="Z38" s="248"/>
    </row>
    <row r="39" spans="1:26" ht="26.25" thickBot="1" x14ac:dyDescent="0.25">
      <c r="A39" s="249" t="s">
        <v>121</v>
      </c>
      <c r="B39" s="250" t="s">
        <v>122</v>
      </c>
      <c r="C39" s="251" t="s">
        <v>123</v>
      </c>
      <c r="D39" s="252" t="s">
        <v>124</v>
      </c>
      <c r="E39" s="253"/>
      <c r="F39" s="253"/>
      <c r="G39" s="253"/>
      <c r="I39" s="254"/>
      <c r="J39" s="254"/>
      <c r="K39" s="254"/>
      <c r="L39" s="254"/>
      <c r="M39" s="246"/>
      <c r="N39" s="246"/>
      <c r="O39" s="246"/>
      <c r="P39" s="246"/>
      <c r="U39" s="149"/>
      <c r="V39" s="149"/>
    </row>
    <row r="40" spans="1:26" ht="15.75" x14ac:dyDescent="0.25">
      <c r="A40" s="255"/>
      <c r="B40" s="256" t="s">
        <v>125</v>
      </c>
      <c r="C40" s="257" t="s">
        <v>126</v>
      </c>
      <c r="D40" s="258">
        <f>R17/S17</f>
        <v>0</v>
      </c>
      <c r="E40" s="253"/>
      <c r="F40" s="253"/>
      <c r="G40" s="253"/>
      <c r="I40" s="254"/>
      <c r="J40" s="254"/>
      <c r="K40" s="254"/>
      <c r="L40" s="254"/>
      <c r="M40" s="246"/>
      <c r="N40" s="246"/>
      <c r="O40" s="246"/>
      <c r="P40" s="246"/>
      <c r="R40" s="304"/>
      <c r="S40" s="149"/>
      <c r="U40" s="149"/>
      <c r="V40" s="149"/>
    </row>
    <row r="41" spans="1:26" ht="15.75" x14ac:dyDescent="0.25">
      <c r="A41" s="259">
        <v>1</v>
      </c>
      <c r="B41" s="260" t="s">
        <v>127</v>
      </c>
      <c r="C41" s="261"/>
      <c r="D41" s="305"/>
      <c r="E41" s="262"/>
      <c r="F41" s="262"/>
      <c r="G41" s="262"/>
      <c r="I41" s="262"/>
      <c r="J41" s="262"/>
      <c r="K41" s="262"/>
      <c r="L41" s="262"/>
      <c r="M41" s="246"/>
      <c r="N41" s="246"/>
      <c r="O41" s="246"/>
      <c r="P41" s="246"/>
      <c r="R41" s="304"/>
      <c r="S41" s="304"/>
      <c r="U41" s="149"/>
      <c r="V41" s="149"/>
    </row>
    <row r="42" spans="1:26" ht="25.5" x14ac:dyDescent="0.25">
      <c r="A42" s="259">
        <v>2</v>
      </c>
      <c r="B42" s="263" t="s">
        <v>128</v>
      </c>
      <c r="C42" s="261"/>
      <c r="D42" s="305"/>
      <c r="E42" s="264"/>
      <c r="F42" s="265"/>
      <c r="G42" s="265"/>
      <c r="I42" s="266"/>
      <c r="J42" s="266"/>
      <c r="K42" s="266"/>
      <c r="L42" s="266"/>
      <c r="M42" s="246"/>
      <c r="N42" s="246"/>
      <c r="O42" s="246"/>
      <c r="P42" s="246"/>
      <c r="R42" s="304"/>
      <c r="S42" s="304"/>
      <c r="U42" s="149"/>
      <c r="V42" s="149"/>
    </row>
    <row r="43" spans="1:26" x14ac:dyDescent="0.2">
      <c r="A43" s="259">
        <v>3</v>
      </c>
      <c r="B43" s="260" t="s">
        <v>129</v>
      </c>
      <c r="C43" s="261" t="s">
        <v>130</v>
      </c>
      <c r="D43" s="267">
        <v>3.5000000000000003E-2</v>
      </c>
      <c r="E43" s="268"/>
      <c r="F43" s="268"/>
      <c r="G43" s="268"/>
      <c r="H43" s="246"/>
      <c r="I43" s="246"/>
      <c r="J43" s="246"/>
      <c r="K43" s="246"/>
      <c r="L43" s="246"/>
      <c r="M43" s="246"/>
      <c r="N43" s="246"/>
      <c r="O43" s="246"/>
      <c r="P43" s="246"/>
      <c r="Q43" s="246"/>
    </row>
    <row r="44" spans="1:26" x14ac:dyDescent="0.2">
      <c r="A44" s="259">
        <v>4</v>
      </c>
      <c r="B44" s="269" t="s">
        <v>131</v>
      </c>
      <c r="C44" s="261" t="s">
        <v>130</v>
      </c>
      <c r="D44" s="439">
        <v>6.3500000000000001E-2</v>
      </c>
      <c r="E44" s="270"/>
      <c r="F44" s="270"/>
      <c r="G44" s="270"/>
    </row>
    <row r="45" spans="1:26" ht="38.25" x14ac:dyDescent="0.2">
      <c r="A45" s="259">
        <v>5</v>
      </c>
      <c r="B45" s="271" t="s">
        <v>132</v>
      </c>
      <c r="C45" s="261" t="s">
        <v>130</v>
      </c>
      <c r="D45" s="267">
        <v>1.4999999999999999E-2</v>
      </c>
      <c r="E45" s="270"/>
      <c r="F45" s="270"/>
      <c r="G45" s="270"/>
    </row>
    <row r="46" spans="1:26" x14ac:dyDescent="0.2">
      <c r="A46" s="259">
        <v>6</v>
      </c>
      <c r="B46" s="269" t="s">
        <v>133</v>
      </c>
      <c r="C46" s="261" t="s">
        <v>130</v>
      </c>
      <c r="D46" s="267">
        <v>1.4999999999999999E-2</v>
      </c>
      <c r="E46" s="270"/>
      <c r="F46" s="270"/>
      <c r="G46" s="270"/>
    </row>
    <row r="47" spans="1:26" x14ac:dyDescent="0.2">
      <c r="A47" s="259">
        <v>7</v>
      </c>
      <c r="B47" s="260" t="s">
        <v>134</v>
      </c>
      <c r="C47" s="261" t="s">
        <v>130</v>
      </c>
      <c r="D47" s="306">
        <f>K17*0.85/(G17+J17)</f>
        <v>0.76238407410307751</v>
      </c>
      <c r="E47" s="268"/>
      <c r="F47" s="272"/>
      <c r="G47" s="272"/>
      <c r="I47" s="246"/>
      <c r="J47" s="246"/>
      <c r="K47" s="246"/>
      <c r="L47" s="246"/>
      <c r="M47" s="246"/>
      <c r="N47" s="246"/>
      <c r="O47" s="246"/>
      <c r="P47" s="246"/>
    </row>
    <row r="48" spans="1:26" x14ac:dyDescent="0.2">
      <c r="A48" s="259">
        <v>8</v>
      </c>
      <c r="B48" s="260" t="s">
        <v>135</v>
      </c>
      <c r="C48" s="261" t="s">
        <v>130</v>
      </c>
      <c r="D48" s="306">
        <f>IF(L17*0.8/(G17+J17)&gt;=0.5,0.5,L17*0.8/(G17+J17))</f>
        <v>0.39930640235375714</v>
      </c>
      <c r="E48" s="268"/>
      <c r="F48" s="272"/>
      <c r="G48" s="273"/>
      <c r="I48" s="246"/>
      <c r="J48" s="246"/>
      <c r="K48" s="246"/>
      <c r="L48" s="246"/>
      <c r="M48" s="246"/>
      <c r="N48" s="246"/>
      <c r="O48" s="246"/>
      <c r="P48" s="246"/>
    </row>
    <row r="49" spans="1:22" ht="13.5" thickBot="1" x14ac:dyDescent="0.25">
      <c r="A49" s="274">
        <v>9</v>
      </c>
      <c r="B49" s="275" t="s">
        <v>136</v>
      </c>
      <c r="C49" s="276" t="s">
        <v>137</v>
      </c>
      <c r="D49" s="277"/>
      <c r="E49" s="270"/>
      <c r="F49" s="270"/>
      <c r="G49" s="270"/>
    </row>
    <row r="50" spans="1:22" ht="15.75" x14ac:dyDescent="0.25">
      <c r="A50" s="270"/>
      <c r="B50" s="278"/>
      <c r="C50" s="279"/>
      <c r="D50" s="279"/>
      <c r="E50" s="280"/>
      <c r="F50" s="279"/>
      <c r="G50" s="279"/>
      <c r="H50" s="281"/>
    </row>
    <row r="51" spans="1:22" x14ac:dyDescent="0.2">
      <c r="B51" s="282"/>
      <c r="D51" s="283"/>
    </row>
    <row r="52" spans="1:22" x14ac:dyDescent="0.2">
      <c r="B52" s="39" t="s">
        <v>2</v>
      </c>
      <c r="D52" s="39" t="s">
        <v>3</v>
      </c>
      <c r="F52" s="381" t="s">
        <v>4</v>
      </c>
      <c r="G52" s="381"/>
    </row>
    <row r="53" spans="1:22" x14ac:dyDescent="0.2">
      <c r="G53" s="352" t="s">
        <v>5</v>
      </c>
      <c r="H53" s="352"/>
    </row>
    <row r="55" spans="1:22" x14ac:dyDescent="0.2">
      <c r="V55" s="284"/>
    </row>
    <row r="56" spans="1:22" x14ac:dyDescent="0.2">
      <c r="U56" s="149"/>
      <c r="V56" s="285"/>
    </row>
    <row r="58" spans="1:22" x14ac:dyDescent="0.2">
      <c r="B58" s="282"/>
      <c r="C58" s="282"/>
      <c r="D58" s="282"/>
    </row>
  </sheetData>
  <mergeCells count="29">
    <mergeCell ref="K33:W34"/>
    <mergeCell ref="B35:C35"/>
    <mergeCell ref="F52:G52"/>
    <mergeCell ref="G53:H53"/>
    <mergeCell ref="P11:Q11"/>
    <mergeCell ref="R11:R12"/>
    <mergeCell ref="W11:W12"/>
    <mergeCell ref="F11:L11"/>
    <mergeCell ref="M11:M12"/>
    <mergeCell ref="N11:O11"/>
    <mergeCell ref="B33:C34"/>
    <mergeCell ref="D33:D34"/>
    <mergeCell ref="E33:G33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T11:T12"/>
    <mergeCell ref="U11:U12"/>
    <mergeCell ref="S11:S12"/>
    <mergeCell ref="V11:V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42" sqref="E4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309" t="s">
        <v>58</v>
      </c>
    </row>
    <row r="2" spans="1:16" s="5" customFormat="1" x14ac:dyDescent="0.2">
      <c r="A2" s="4" t="s">
        <v>6</v>
      </c>
    </row>
    <row r="3" spans="1:16" x14ac:dyDescent="0.2">
      <c r="A3" s="402" t="s">
        <v>39</v>
      </c>
      <c r="B3" s="402"/>
      <c r="C3" s="402"/>
      <c r="D3" s="402"/>
      <c r="E3" s="402"/>
      <c r="F3" s="402"/>
      <c r="G3" s="402"/>
      <c r="H3" s="402"/>
      <c r="I3" s="402"/>
      <c r="J3" s="402"/>
    </row>
    <row r="4" spans="1:16" ht="15" customHeight="1" x14ac:dyDescent="0.2">
      <c r="A4" s="403" t="s">
        <v>0</v>
      </c>
      <c r="B4" s="403"/>
      <c r="C4" s="403"/>
      <c r="D4" s="403"/>
      <c r="E4" s="403"/>
      <c r="F4" s="403"/>
      <c r="G4" s="403"/>
      <c r="H4" s="403"/>
      <c r="I4" s="403"/>
      <c r="J4" s="403"/>
      <c r="K4" s="6"/>
      <c r="L4" s="6"/>
      <c r="M4" s="6"/>
      <c r="N4" s="44"/>
      <c r="O4" s="44"/>
      <c r="P4" s="44"/>
    </row>
    <row r="5" spans="1:16" ht="15" customHeight="1" thickBot="1" x14ac:dyDescent="0.25">
      <c r="A5" s="403" t="s">
        <v>7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40</v>
      </c>
      <c r="B6" s="395" t="s">
        <v>41</v>
      </c>
      <c r="C6" s="395" t="s">
        <v>42</v>
      </c>
      <c r="D6" s="395" t="s">
        <v>43</v>
      </c>
      <c r="E6" s="395" t="s">
        <v>44</v>
      </c>
      <c r="F6" s="395" t="s">
        <v>45</v>
      </c>
      <c r="G6" s="405" t="s">
        <v>46</v>
      </c>
      <c r="H6" s="395" t="s">
        <v>47</v>
      </c>
      <c r="I6" s="395" t="s">
        <v>14</v>
      </c>
      <c r="J6" s="395" t="s">
        <v>48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406"/>
      <c r="H7" s="396"/>
      <c r="I7" s="396"/>
      <c r="J7" s="396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7" t="s">
        <v>49</v>
      </c>
      <c r="B9" s="47" t="s">
        <v>50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8"/>
      <c r="B10" s="51" t="s">
        <v>51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8"/>
      <c r="B11" s="52" t="s">
        <v>52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9" t="s">
        <v>53</v>
      </c>
      <c r="B19" s="400"/>
      <c r="C19" s="400"/>
      <c r="D19" s="400"/>
      <c r="E19" s="400"/>
      <c r="F19" s="400"/>
      <c r="G19" s="400"/>
      <c r="H19" s="400"/>
      <c r="I19" s="401"/>
      <c r="J19" s="80">
        <f>SUM(J14:J18)</f>
        <v>0</v>
      </c>
    </row>
    <row r="22" spans="1:10" ht="12.75" customHeight="1" x14ac:dyDescent="0.2">
      <c r="A22" s="39" t="s">
        <v>2</v>
      </c>
      <c r="B22" s="2"/>
      <c r="C22" s="381" t="s">
        <v>3</v>
      </c>
      <c r="D22" s="381"/>
      <c r="E22" s="2"/>
      <c r="F22" s="381" t="s">
        <v>4</v>
      </c>
      <c r="G22" s="381"/>
      <c r="H22" s="381"/>
    </row>
    <row r="23" spans="1:10" x14ac:dyDescent="0.2">
      <c r="A23" s="2"/>
      <c r="B23" s="2"/>
      <c r="C23" s="2"/>
      <c r="D23" s="2"/>
      <c r="E23" s="2"/>
      <c r="F23" s="404" t="s">
        <v>5</v>
      </c>
      <c r="G23" s="404"/>
      <c r="H23" s="404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22" sqref="B2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11" t="s">
        <v>59</v>
      </c>
      <c r="L1" s="411"/>
      <c r="M1" s="411"/>
    </row>
    <row r="2" spans="1:14" s="5" customFormat="1" x14ac:dyDescent="0.2">
      <c r="A2" s="4" t="s">
        <v>6</v>
      </c>
    </row>
    <row r="5" spans="1:14" x14ac:dyDescent="0.2">
      <c r="A5" s="412" t="s">
        <v>10</v>
      </c>
      <c r="B5" s="412"/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</row>
    <row r="6" spans="1:14" x14ac:dyDescent="0.2">
      <c r="A6" s="403" t="s">
        <v>0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6"/>
    </row>
    <row r="7" spans="1:14" ht="13.5" thickBot="1" x14ac:dyDescent="0.25">
      <c r="A7" s="403" t="s">
        <v>7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6"/>
    </row>
    <row r="8" spans="1:14" ht="25.5" customHeight="1" x14ac:dyDescent="0.2">
      <c r="A8" s="413" t="s">
        <v>8</v>
      </c>
      <c r="B8" s="415" t="s">
        <v>11</v>
      </c>
      <c r="C8" s="417" t="s">
        <v>12</v>
      </c>
      <c r="D8" s="417" t="s">
        <v>13</v>
      </c>
      <c r="E8" s="415" t="s">
        <v>14</v>
      </c>
      <c r="F8" s="415" t="s">
        <v>15</v>
      </c>
      <c r="G8" s="415" t="s">
        <v>16</v>
      </c>
      <c r="H8" s="415" t="s">
        <v>17</v>
      </c>
      <c r="I8" s="415"/>
      <c r="J8" s="415"/>
      <c r="K8" s="415" t="s">
        <v>18</v>
      </c>
      <c r="L8" s="415"/>
      <c r="M8" s="407" t="s">
        <v>19</v>
      </c>
    </row>
    <row r="9" spans="1:14" s="85" customFormat="1" ht="42" customHeight="1" x14ac:dyDescent="0.25">
      <c r="A9" s="414"/>
      <c r="B9" s="416"/>
      <c r="C9" s="418"/>
      <c r="D9" s="418"/>
      <c r="E9" s="416"/>
      <c r="F9" s="416"/>
      <c r="G9" s="416"/>
      <c r="H9" s="83" t="s">
        <v>20</v>
      </c>
      <c r="I9" s="83" t="s">
        <v>21</v>
      </c>
      <c r="J9" s="83" t="s">
        <v>22</v>
      </c>
      <c r="K9" s="83" t="s">
        <v>23</v>
      </c>
      <c r="L9" s="83" t="s">
        <v>24</v>
      </c>
      <c r="M9" s="408"/>
      <c r="N9" s="84"/>
    </row>
    <row r="10" spans="1:14" s="90" customFormat="1" ht="13.5" thickBot="1" x14ac:dyDescent="0.25">
      <c r="A10" s="86" t="s">
        <v>25</v>
      </c>
      <c r="B10" s="87" t="s">
        <v>26</v>
      </c>
      <c r="C10" s="87" t="s">
        <v>1</v>
      </c>
      <c r="D10" s="87" t="s">
        <v>27</v>
      </c>
      <c r="E10" s="87" t="s">
        <v>28</v>
      </c>
      <c r="F10" s="87" t="s">
        <v>29</v>
      </c>
      <c r="G10" s="87" t="s">
        <v>30</v>
      </c>
      <c r="H10" s="87" t="s">
        <v>31</v>
      </c>
      <c r="I10" s="87" t="s">
        <v>32</v>
      </c>
      <c r="J10" s="87" t="s">
        <v>33</v>
      </c>
      <c r="K10" s="87" t="s">
        <v>34</v>
      </c>
      <c r="L10" s="87" t="s">
        <v>35</v>
      </c>
      <c r="M10" s="88" t="s">
        <v>36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9"/>
      <c r="K21" s="410"/>
      <c r="M21" s="38"/>
    </row>
    <row r="22" spans="1:18" s="2" customFormat="1" x14ac:dyDescent="0.2">
      <c r="B22" s="39" t="s">
        <v>2</v>
      </c>
      <c r="D22" s="381" t="s">
        <v>3</v>
      </c>
      <c r="E22" s="381"/>
      <c r="G22" s="381" t="s">
        <v>4</v>
      </c>
      <c r="H22" s="381"/>
      <c r="I22" s="381"/>
    </row>
    <row r="23" spans="1:18" s="2" customFormat="1" x14ac:dyDescent="0.2">
      <c r="G23" s="404" t="s">
        <v>5</v>
      </c>
      <c r="H23" s="404"/>
      <c r="I23" s="404"/>
    </row>
    <row r="24" spans="1:18" s="2" customFormat="1" x14ac:dyDescent="0.2"/>
    <row r="25" spans="1:18" x14ac:dyDescent="0.2">
      <c r="J25" s="409"/>
      <c r="K25" s="410"/>
      <c r="M25" s="38"/>
    </row>
    <row r="26" spans="1:18" x14ac:dyDescent="0.2">
      <c r="K26" s="40"/>
      <c r="M26" s="38"/>
    </row>
    <row r="27" spans="1:18" x14ac:dyDescent="0.2">
      <c r="K27" s="419"/>
    </row>
    <row r="28" spans="1:18" x14ac:dyDescent="0.2">
      <c r="K28" s="420"/>
    </row>
    <row r="29" spans="1:18" x14ac:dyDescent="0.2">
      <c r="K29" s="420"/>
    </row>
    <row r="30" spans="1:18" x14ac:dyDescent="0.2">
      <c r="K30" s="420"/>
    </row>
    <row r="31" spans="1:18" x14ac:dyDescent="0.2">
      <c r="K31" s="420"/>
    </row>
    <row r="32" spans="1:18" x14ac:dyDescent="0.2">
      <c r="K32" s="420"/>
    </row>
    <row r="33" spans="11:11" x14ac:dyDescent="0.2">
      <c r="K33" s="420"/>
    </row>
    <row r="34" spans="11:11" x14ac:dyDescent="0.2">
      <c r="K34" s="420"/>
    </row>
    <row r="35" spans="11:11" x14ac:dyDescent="0.2">
      <c r="K35" s="42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tabSelected="1" workbookViewId="0">
      <selection activeCell="E30" sqref="E30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54</v>
      </c>
      <c r="I1" s="117" t="s">
        <v>60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310" t="s">
        <v>7</v>
      </c>
      <c r="B3" s="310"/>
      <c r="C3" s="310"/>
      <c r="D3" s="310"/>
      <c r="E3" s="310"/>
      <c r="F3" s="310"/>
      <c r="G3" s="310"/>
      <c r="H3" s="310"/>
      <c r="I3" s="310"/>
      <c r="J3" s="310"/>
      <c r="K3" s="311"/>
      <c r="L3" s="311"/>
      <c r="M3" s="311"/>
    </row>
    <row r="4" spans="1:13" s="312" customFormat="1" x14ac:dyDescent="0.2"/>
    <row r="5" spans="1:13" s="312" customFormat="1" x14ac:dyDescent="0.2">
      <c r="A5" s="424" t="s">
        <v>55</v>
      </c>
      <c r="B5" s="424"/>
      <c r="C5" s="424"/>
      <c r="D5" s="424"/>
      <c r="E5" s="424"/>
      <c r="F5" s="424"/>
      <c r="G5" s="424"/>
      <c r="H5" s="424"/>
      <c r="I5" s="424"/>
    </row>
    <row r="6" spans="1:13" s="312" customFormat="1" x14ac:dyDescent="0.2">
      <c r="A6" s="425" t="s">
        <v>61</v>
      </c>
      <c r="B6" s="425"/>
      <c r="C6" s="425"/>
      <c r="D6" s="425"/>
      <c r="E6" s="425"/>
      <c r="F6" s="425"/>
      <c r="G6" s="425"/>
      <c r="H6" s="425"/>
      <c r="I6" s="425"/>
    </row>
    <row r="7" spans="1:13" s="312" customFormat="1" ht="13.5" thickBot="1" x14ac:dyDescent="0.25">
      <c r="A7" s="313"/>
      <c r="B7" s="313"/>
      <c r="C7" s="313"/>
      <c r="D7" s="313"/>
      <c r="E7" s="313"/>
      <c r="F7" s="313"/>
      <c r="G7" s="313"/>
      <c r="H7" s="313"/>
      <c r="I7" s="313"/>
    </row>
    <row r="8" spans="1:13" s="312" customFormat="1" ht="12.75" customHeight="1" x14ac:dyDescent="0.2">
      <c r="A8" s="426" t="s">
        <v>8</v>
      </c>
      <c r="B8" s="429" t="s">
        <v>62</v>
      </c>
      <c r="C8" s="429" t="s">
        <v>56</v>
      </c>
      <c r="D8" s="432" t="s">
        <v>63</v>
      </c>
      <c r="E8" s="433"/>
      <c r="F8" s="433"/>
      <c r="G8" s="433"/>
      <c r="H8" s="433"/>
      <c r="I8" s="434"/>
    </row>
    <row r="9" spans="1:13" s="312" customFormat="1" ht="12.75" customHeight="1" x14ac:dyDescent="0.2">
      <c r="A9" s="427"/>
      <c r="B9" s="430"/>
      <c r="C9" s="430"/>
      <c r="D9" s="435" t="s">
        <v>64</v>
      </c>
      <c r="E9" s="436"/>
      <c r="F9" s="437"/>
      <c r="G9" s="435" t="s">
        <v>65</v>
      </c>
      <c r="H9" s="436"/>
      <c r="I9" s="438"/>
    </row>
    <row r="10" spans="1:13" s="312" customFormat="1" ht="90.75" customHeight="1" thickBot="1" x14ac:dyDescent="0.25">
      <c r="A10" s="428"/>
      <c r="B10" s="431"/>
      <c r="C10" s="431"/>
      <c r="D10" s="314" t="s">
        <v>57</v>
      </c>
      <c r="E10" s="314" t="s">
        <v>66</v>
      </c>
      <c r="F10" s="314" t="s">
        <v>47</v>
      </c>
      <c r="G10" s="314" t="s">
        <v>57</v>
      </c>
      <c r="H10" s="314" t="s">
        <v>67</v>
      </c>
      <c r="I10" s="315" t="s">
        <v>47</v>
      </c>
    </row>
    <row r="11" spans="1:13" s="319" customFormat="1" ht="13.5" thickBot="1" x14ac:dyDescent="0.25">
      <c r="A11" s="316">
        <v>1</v>
      </c>
      <c r="B11" s="317">
        <v>2</v>
      </c>
      <c r="C11" s="317">
        <v>3</v>
      </c>
      <c r="D11" s="317">
        <v>4</v>
      </c>
      <c r="E11" s="317">
        <v>5</v>
      </c>
      <c r="F11" s="317">
        <v>6</v>
      </c>
      <c r="G11" s="317">
        <v>7</v>
      </c>
      <c r="H11" s="317">
        <v>8</v>
      </c>
      <c r="I11" s="318">
        <v>9</v>
      </c>
    </row>
    <row r="12" spans="1:13" s="312" customFormat="1" x14ac:dyDescent="0.2">
      <c r="A12" s="320"/>
      <c r="B12" s="321"/>
      <c r="C12" s="322"/>
      <c r="D12" s="322"/>
      <c r="E12" s="322"/>
      <c r="F12" s="322"/>
      <c r="G12" s="322"/>
      <c r="H12" s="322"/>
      <c r="I12" s="323"/>
    </row>
    <row r="13" spans="1:13" s="312" customFormat="1" x14ac:dyDescent="0.2">
      <c r="A13" s="324"/>
      <c r="B13" s="325"/>
      <c r="C13" s="325"/>
      <c r="D13" s="325"/>
      <c r="E13" s="325"/>
      <c r="F13" s="325"/>
      <c r="G13" s="325"/>
      <c r="H13" s="325"/>
      <c r="I13" s="326"/>
    </row>
    <row r="14" spans="1:13" s="312" customFormat="1" ht="13.5" thickBot="1" x14ac:dyDescent="0.25">
      <c r="A14" s="327"/>
      <c r="B14" s="328"/>
      <c r="C14" s="328"/>
      <c r="D14" s="328"/>
      <c r="E14" s="328"/>
      <c r="F14" s="328"/>
      <c r="G14" s="329"/>
      <c r="H14" s="328"/>
      <c r="I14" s="330"/>
    </row>
    <row r="15" spans="1:13" s="312" customFormat="1" x14ac:dyDescent="0.2"/>
    <row r="16" spans="1:13" s="312" customFormat="1" x14ac:dyDescent="0.2">
      <c r="A16" s="312" t="s">
        <v>68</v>
      </c>
    </row>
    <row r="17" spans="1:8" s="312" customFormat="1" x14ac:dyDescent="0.2"/>
    <row r="18" spans="1:8" s="312" customFormat="1" x14ac:dyDescent="0.2"/>
    <row r="19" spans="1:8" s="312" customFormat="1" x14ac:dyDescent="0.2"/>
    <row r="20" spans="1:8" s="124" customFormat="1" ht="24" customHeight="1" x14ac:dyDescent="0.2">
      <c r="A20" s="421" t="s">
        <v>2</v>
      </c>
      <c r="B20" s="421"/>
      <c r="C20" s="422" t="s">
        <v>3</v>
      </c>
      <c r="D20" s="422"/>
      <c r="E20" s="2"/>
      <c r="F20" s="423" t="s">
        <v>4</v>
      </c>
      <c r="G20" s="423"/>
      <c r="H20" s="423"/>
    </row>
    <row r="21" spans="1:8" s="124" customFormat="1" x14ac:dyDescent="0.2">
      <c r="A21" s="2"/>
      <c r="B21" s="2"/>
      <c r="C21" s="2"/>
      <c r="D21" s="2"/>
      <c r="E21" s="2"/>
      <c r="F21" s="404" t="s">
        <v>5</v>
      </c>
      <c r="G21" s="404"/>
      <c r="H21" s="404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ф8.1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2015-08-07T12:32:24Z</dcterms:modified>
</cp:coreProperties>
</file>