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22" r:id="rId1"/>
    <sheet name="Приложение 1 к форме 8" sheetId="20" r:id="rId2"/>
    <sheet name="Приложение 2 к форме 8" sheetId="21" r:id="rId3"/>
    <sheet name="приложение 3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8'!$A$1:$M$26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52" i="22" l="1"/>
  <c r="D51" i="22"/>
  <c r="D28" i="22"/>
  <c r="D19" i="22"/>
  <c r="D13" i="22"/>
  <c r="L12" i="22"/>
  <c r="K12" i="22"/>
  <c r="J12" i="22"/>
  <c r="I12" i="22"/>
  <c r="H12" i="22"/>
  <c r="G12" i="22"/>
  <c r="F12" i="22"/>
  <c r="E11" i="22"/>
  <c r="E10" i="22"/>
  <c r="E12" i="22" s="1"/>
  <c r="B8" i="22"/>
  <c r="C8" i="22" s="1"/>
  <c r="D8" i="22" s="1"/>
  <c r="E8" i="22" s="1"/>
  <c r="F8" i="22" s="1"/>
  <c r="G8" i="22" s="1"/>
  <c r="H8" i="22" s="1"/>
  <c r="I8" i="22" s="1"/>
  <c r="J8" i="22" s="1"/>
  <c r="K8" i="22" s="1"/>
  <c r="L8" i="22" s="1"/>
  <c r="M8" i="22" s="1"/>
  <c r="N8" i="22" s="1"/>
  <c r="O8" i="22" s="1"/>
  <c r="P8" i="22" s="1"/>
  <c r="Q8" i="22" s="1"/>
  <c r="R8" i="22" s="1"/>
  <c r="S8" i="22" s="1"/>
  <c r="T8" i="22" s="1"/>
  <c r="U8" i="22" s="1"/>
  <c r="V8" i="22" s="1"/>
  <c r="W8" i="22" s="1"/>
  <c r="X8" i="22" s="1"/>
  <c r="Y8" i="22" s="1"/>
  <c r="I122" i="23"/>
  <c r="I121" i="23"/>
  <c r="I120" i="23"/>
  <c r="F119" i="23"/>
  <c r="F118" i="23"/>
  <c r="F117" i="23"/>
  <c r="F116" i="23"/>
  <c r="F115" i="23"/>
  <c r="F114" i="23"/>
  <c r="F113" i="23"/>
  <c r="I112" i="23"/>
  <c r="I111" i="23"/>
  <c r="I110" i="23"/>
  <c r="I109" i="23"/>
  <c r="I108" i="23"/>
  <c r="I107" i="23"/>
  <c r="F106" i="23"/>
  <c r="F105" i="23"/>
  <c r="F104" i="23"/>
  <c r="F103" i="23"/>
  <c r="F102" i="23"/>
  <c r="I101" i="23"/>
  <c r="F100" i="23"/>
  <c r="F99" i="23"/>
  <c r="F98" i="23"/>
  <c r="I97" i="23"/>
  <c r="I96" i="23"/>
  <c r="I95" i="23"/>
  <c r="F94" i="23"/>
  <c r="F93" i="23"/>
  <c r="F92" i="23"/>
  <c r="I91" i="23"/>
  <c r="I90" i="23"/>
  <c r="I89" i="23"/>
  <c r="I88" i="23"/>
  <c r="I87" i="23"/>
  <c r="I86" i="23"/>
  <c r="I85" i="23"/>
  <c r="I84" i="23"/>
  <c r="I83" i="23"/>
  <c r="I82" i="23"/>
  <c r="I81" i="23"/>
  <c r="I80" i="23"/>
  <c r="I79" i="23"/>
  <c r="I78" i="23"/>
  <c r="I77" i="23"/>
  <c r="I76" i="23"/>
  <c r="I75" i="23"/>
  <c r="I74" i="23"/>
  <c r="I73" i="23"/>
  <c r="I72" i="23"/>
  <c r="I71" i="23"/>
  <c r="I70" i="23"/>
  <c r="I69" i="23"/>
  <c r="I68" i="23"/>
  <c r="I67" i="23"/>
  <c r="I66" i="23"/>
  <c r="I65" i="23"/>
  <c r="I64" i="23"/>
  <c r="I63" i="23"/>
  <c r="I62" i="23"/>
  <c r="I61" i="23"/>
  <c r="F60" i="23"/>
  <c r="I59" i="23"/>
  <c r="I58" i="23"/>
  <c r="I57" i="23"/>
  <c r="I56" i="23"/>
  <c r="I55" i="23"/>
  <c r="I54" i="23"/>
  <c r="I53" i="23"/>
  <c r="I52" i="23"/>
  <c r="I51" i="23"/>
  <c r="I50" i="23"/>
  <c r="I49" i="23"/>
  <c r="I48" i="23"/>
  <c r="I47" i="23"/>
  <c r="I46" i="23"/>
  <c r="I45" i="23"/>
  <c r="I44" i="23"/>
  <c r="F43" i="23"/>
  <c r="F123" i="23" s="1"/>
  <c r="I42" i="23"/>
  <c r="I41" i="23"/>
  <c r="I40" i="23"/>
  <c r="I39" i="23"/>
  <c r="I38" i="23"/>
  <c r="I37" i="23"/>
  <c r="I36" i="23"/>
  <c r="I35" i="23"/>
  <c r="I34" i="23"/>
  <c r="I33" i="23"/>
  <c r="I32" i="23"/>
  <c r="I31" i="23"/>
  <c r="I30" i="23"/>
  <c r="I29" i="23"/>
  <c r="I28" i="23"/>
  <c r="I27" i="23"/>
  <c r="I26" i="23"/>
  <c r="I25" i="23"/>
  <c r="I24" i="23"/>
  <c r="I23" i="23"/>
  <c r="I22" i="23"/>
  <c r="I21" i="23"/>
  <c r="I20" i="23"/>
  <c r="I19" i="23"/>
  <c r="I18" i="23"/>
  <c r="I17" i="23"/>
  <c r="I16" i="23"/>
  <c r="I123" i="23"/>
  <c r="E13" i="22" l="1"/>
  <c r="E14" i="22" s="1"/>
  <c r="E16" i="22" l="1"/>
  <c r="E20" i="22"/>
  <c r="E19" i="22" l="1"/>
  <c r="E26" i="22" s="1"/>
  <c r="E28" i="22" l="1"/>
  <c r="E30" i="22"/>
  <c r="Y30" i="22" l="1"/>
  <c r="Y31" i="22" l="1"/>
  <c r="Y32" i="22" s="1"/>
  <c r="Y33" i="22" s="1"/>
  <c r="J16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<sst xmlns="http://schemas.openxmlformats.org/spreadsheetml/2006/main" count="399" uniqueCount="276">
  <si>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</si>
  <si>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</si>
  <si>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</si>
  <si>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</si>
  <si>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</si>
  <si>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</si>
  <si>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</si>
  <si>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</si>
  <si>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</si>
  <si>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</si>
  <si>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</si>
  <si>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</si>
  <si>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</si>
  <si>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</si>
  <si>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</si>
  <si>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</si>
  <si>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</si>
  <si>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</si>
  <si>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</si>
  <si>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</si>
  <si>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</si>
  <si>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</si>
  <si>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</si>
  <si>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</si>
  <si>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</si>
  <si>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</si>
  <si>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</si>
  <si>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</si>
  <si>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</si>
  <si>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</si>
  <si>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</si>
  <si>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</si>
  <si>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</si>
  <si>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Единица измерения мощности (км, м3, шт и т.д.)</t>
  </si>
  <si>
    <t xml:space="preserve">в том числе доставка материалов на объект </t>
  </si>
  <si>
    <t xml:space="preserve">  - Зимнее удорожание</t>
  </si>
  <si>
    <t xml:space="preserve">ВСЕГО                                                                      </t>
  </si>
  <si>
    <t xml:space="preserve">в том числе:  </t>
  </si>
  <si>
    <t>руб./час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</si>
  <si>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</si>
  <si>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</si>
  <si>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</si>
  <si>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</si>
  <si>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</si>
  <si>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</si>
  <si>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</si>
  <si>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</si>
  <si>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</si>
  <si>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</si>
  <si>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</si>
  <si>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</si>
  <si>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</si>
  <si>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</si>
  <si>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</si>
  <si>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</si>
  <si>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</si>
  <si>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</si>
  <si>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</si>
  <si>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</si>
  <si>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</si>
  <si>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</si>
  <si>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</si>
  <si>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</si>
  <si>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</si>
  <si>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</si>
  <si>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</si>
  <si>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</si>
  <si>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</si>
  <si>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</si>
  <si>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</si>
  <si>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</si>
  <si>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</si>
  <si>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</si>
  <si>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Накладные расходы</t>
  </si>
  <si>
    <t>Сметная прибыль</t>
  </si>
  <si>
    <t>Стоимость объекта всего</t>
  </si>
  <si>
    <t>Оплата труда основных рабочих</t>
  </si>
  <si>
    <t>в том числе оплата труда механизаторов</t>
  </si>
  <si>
    <t>Стоимость оборудования</t>
  </si>
  <si>
    <t>Стоимость материалов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</si>
  <si>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</si>
  <si>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ЭММ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</si>
  <si>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</si>
  <si>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Расчет договорной цены  строительства объекта </t>
  </si>
  <si>
    <t>№</t>
  </si>
  <si>
    <t>№ сметы, виды работ и затрат</t>
  </si>
  <si>
    <t>Количество</t>
  </si>
  <si>
    <t xml:space="preserve">Базисный уровень цен 2001г. </t>
  </si>
  <si>
    <t>Текущий уровень цен</t>
  </si>
  <si>
    <t>Стоимость МТР всего, (Приложение 3)</t>
  </si>
  <si>
    <t>Оплата труда  основных рабочих</t>
  </si>
  <si>
    <t>Затраты на эксплуатацию машин и механизмов ( за вычетом гр. 9)</t>
  </si>
  <si>
    <t>Оплата труда механизаторов, тыс.руб.</t>
  </si>
  <si>
    <t xml:space="preserve">Накладные расходы </t>
  </si>
  <si>
    <t>Стоимость материалов всего</t>
  </si>
  <si>
    <t xml:space="preserve">Поставка Заказчика </t>
  </si>
  <si>
    <t>км.</t>
  </si>
  <si>
    <t>ИТОГО с ВРзиС</t>
  </si>
  <si>
    <t>ИТОГО</t>
  </si>
  <si>
    <t xml:space="preserve"> Прочие работы и затраты, в том числе: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</si>
  <si>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</si>
  <si>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</si>
  <si>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 - Доставка материалов на объект (Приложение 2)</t>
  </si>
  <si>
    <t xml:space="preserve">  -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</si>
  <si>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- Пусконаладочные работы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</si>
  <si>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</si>
  <si>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</si>
  <si>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</si>
  <si>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Стоимость работ без учета  оборудования поставки Заказчика с НДС </t>
  </si>
  <si>
    <t xml:space="preserve">Заработная плата рабочего </t>
  </si>
  <si>
    <t xml:space="preserve">перенести в Ценовые показатели ( Приложение 2 к лоту) 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</si>
  <si>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</si>
  <si>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</si>
  <si>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</si>
  <si>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</si>
  <si>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</si>
  <si>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</si>
  <si>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</si>
  <si>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</si>
  <si>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</si>
  <si>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</si>
  <si>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</si>
  <si>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</si>
  <si>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</si>
  <si>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т</t>
  </si>
  <si>
    <t>м3</t>
  </si>
  <si>
    <t>Поковки из квадратных заготовок, масса: 1,8 кг</t>
  </si>
  <si>
    <t>Швеллеры № 40 из стали марки: Ст0</t>
  </si>
  <si>
    <t>Уайт-спирит</t>
  </si>
  <si>
    <t>Электроды диаметром: 4 мм Э42</t>
  </si>
  <si>
    <t>Электроды диаметром: 4 мм Э46</t>
  </si>
  <si>
    <t>Электроды диаметром: 4 мм Э55</t>
  </si>
  <si>
    <t>Электроды диаметром: 6 мм Э42</t>
  </si>
  <si>
    <t>Электроды диаметром: 8 мм Э42</t>
  </si>
  <si>
    <t>м2</t>
  </si>
  <si>
    <t>Ацетилен газообразный технический</t>
  </si>
  <si>
    <t>Сталь круглая углеродистая обыкновенного качества марки ВСт3пс5-1 диаметром: 12 мм</t>
  </si>
  <si>
    <t>10 шт.</t>
  </si>
  <si>
    <t>Болты с гайками и шайбами строительные</t>
  </si>
  <si>
    <t>Ветошь</t>
  </si>
  <si>
    <t>кг</t>
  </si>
  <si>
    <t>10 м2</t>
  </si>
  <si>
    <t>Сталь полосовая: 40х4 мм, кипящая</t>
  </si>
  <si>
    <t>Электроды диаметром: 4 мм Э42А</t>
  </si>
  <si>
    <t>Краски маркировочные МКЭ-4</t>
  </si>
  <si>
    <t>Растворитель марки: Р-4</t>
  </si>
  <si>
    <t>Шлифкруги</t>
  </si>
  <si>
    <t>шт</t>
  </si>
  <si>
    <t>Щетки кольцевые проволочные</t>
  </si>
  <si>
    <t>Электроды с основным покрытием класса Э42А диаметром 3 мм</t>
  </si>
  <si>
    <t>Электроды с основным покрытием класса Э50А диаметром 4 мм</t>
  </si>
  <si>
    <t>м</t>
  </si>
  <si>
    <t>Фотопроявитель</t>
  </si>
  <si>
    <t>л</t>
  </si>
  <si>
    <t>Фотофиксаж</t>
  </si>
  <si>
    <t>Бруски обрезные хвойных пород длиной: 4-6,5 м, шириной 75-150 мм, толщиной 40-75 мм, I сорта</t>
  </si>
  <si>
    <t>Пиломатериалы хвойных пород. Брусья обрезные длиной 4-6.5 м, шириной 75-150 мм, толщиной 150 мм и более III сорта</t>
  </si>
  <si>
    <t>Фасонные стальные сварные части, диаметр: до 800 мм</t>
  </si>
  <si>
    <t>Грунтовка: ГФ-021 красно-коричневая</t>
  </si>
  <si>
    <t>Ксилол нефтяной марки А</t>
  </si>
  <si>
    <t>Эмаль ПФ-115 серая</t>
  </si>
  <si>
    <t>Лак битумный: БТ-123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</si>
  <si>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</si>
  <si>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Щебень из природного камня для строительных работ марка: 800, фракция 20-40 мм</t>
  </si>
  <si>
    <t>Вода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</si>
  <si>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</si>
  <si>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</si>
  <si>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Скобы</t>
  </si>
  <si>
    <t>Пропан-бутан, смесь техническая</t>
  </si>
  <si>
    <t>Пленка оберточная ПЭКОМ толщиной 0.6 мм</t>
  </si>
  <si>
    <t>Вспомогательные ненормируемые материалы</t>
  </si>
  <si>
    <t>руб</t>
  </si>
  <si>
    <t>Кислород технический: газообразный</t>
  </si>
  <si>
    <t>шт.</t>
  </si>
  <si>
    <t>Всего:</t>
  </si>
  <si>
    <t xml:space="preserve">Оборудование </t>
  </si>
  <si>
    <t xml:space="preserve">* - Цена определена с учетом транспортных и заготовительно-складских расходов до базиса первичной поставки.  </t>
  </si>
  <si>
    <t>Начальник  департамента по КОКС</t>
  </si>
  <si>
    <t>С. И. Коваленко</t>
  </si>
  <si>
    <t>Начальник отдела ПОСР</t>
  </si>
  <si>
    <t>Р. Ю. Сидоров</t>
  </si>
  <si>
    <t>Начальник ОКМОиМ</t>
  </si>
  <si>
    <t>А. Н. Черентаев</t>
  </si>
  <si>
    <t>Ведущий инженер ПО-1 ДКС и РО ОАО "СН-МНГ"</t>
  </si>
  <si>
    <t>Специалист 1 категории ОЦ и ПТД по КС и РО</t>
  </si>
  <si>
    <t>Ю.С. Сергеева</t>
  </si>
  <si>
    <t xml:space="preserve">Приложение №3 </t>
  </si>
  <si>
    <t>Стройка: Водоводы ППД, нефтесборные сети на Северо-Ореховском месторождении</t>
  </si>
  <si>
    <t>Объект: "Трасса "Водовод КНС-2-т.вр. ВРБ"</t>
  </si>
  <si>
    <t>Краски масляные земляные марки: МА-0115 мумия, сурик железный</t>
  </si>
  <si>
    <t>Краски цветные, готовые к применению для внутренних работ МА-25: розово-бежевая, светло-бежевая, светло-серая</t>
  </si>
  <si>
    <t>Лента стальная упаковочная, мягкая, нормальной точности 0,7х20-50 мм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</si>
  <si>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</si>
  <si>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</si>
  <si>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назначения, оцинкованная, диаметром 3.0 мм</t>
  </si>
  <si>
    <t>Проволока стальная низкоуглеродистая разного назначения оцинкованная диаметром: 6,0-6,3 мм</t>
  </si>
  <si>
    <t>Электроды диаметром: 5 мм Э42А</t>
  </si>
  <si>
    <t>Холст стеклянный ВВГ</t>
  </si>
  <si>
    <t>Углекислый газ</t>
  </si>
  <si>
    <t>Прокладки резиновые (пластина техническая прессованная)</t>
  </si>
  <si>
    <t>Мастика битумно-полимерная</t>
  </si>
  <si>
    <t>Винты самонарезающие: оцинкованные, размером 4-12 мм ГОСТ 10621-80</t>
  </si>
  <si>
    <t>Олифа натуральная</t>
  </si>
  <si>
    <t>Сталь листовая оцинкованная толщиной листа: 0,8 мм</t>
  </si>
  <si>
    <t>Проволока стальная низкоуглеродистая общего назначения диаметром: 0,8 мм</t>
  </si>
  <si>
    <t>Проволока стальная низкоуглеродистая общего назначения диаметром: 2 мм</t>
  </si>
  <si>
    <t>Болты с гайками и шайбами оцинкованные, диаметр: 6 мм</t>
  </si>
  <si>
    <t>Пленка радиографическая: РТ-5</t>
  </si>
  <si>
    <t>дм2</t>
  </si>
  <si>
    <t>Лента К226</t>
  </si>
  <si>
    <t>100 м</t>
  </si>
  <si>
    <t>Кислота уксусная</t>
  </si>
  <si>
    <t>Лесоматериалы круглые хвойных пород для строительства длиной 3-6.5 м, диаметром 14-24 см</t>
  </si>
  <si>
    <t>Лесоматериалы круглые хвойных пород для строительства диаметром 14-24 см, длиной 3-6,5 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</si>
  <si>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</si>
  <si>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Маты прошивные из минеральной ваты: без обкладок М-125 (ГОСТ 21880-86), толщина 60 мм</t>
  </si>
  <si>
    <t>Детали защитных покрытий конструкций тепловой изоляции трубопроводов: из листов алюминиевых сплавов толщиной 0,5 мм, криволинейные</t>
  </si>
  <si>
    <t>Бирки маркировочные</t>
  </si>
  <si>
    <t>100 шт.</t>
  </si>
  <si>
    <t>Лак БТ-577</t>
  </si>
  <si>
    <t>Отвердитель: № 1</t>
  </si>
  <si>
    <t>Шпатлевка ЭП-00-10 красно-коричневая</t>
  </si>
  <si>
    <t>Эмаль эпоксидная: ЭП-733 зеленая</t>
  </si>
  <si>
    <t>Эмаль кремнийорганическая: КО-811 зеленая</t>
  </si>
  <si>
    <t>Гравий для строительных работ марка Др.16, фракция 20-40 мм</t>
  </si>
  <si>
    <t>Вода водопроводная</t>
  </si>
  <si>
    <t>Ленты алюминиевые марки АД1Н, шириной: 20 мм, толщиной 0,8 мм</t>
  </si>
  <si>
    <t>Листы алюминиевые марки АД1Н, толщиной: 1 мм</t>
  </si>
  <si>
    <t>Припои оловянно-свинцовые бессурьмянистые марки: ПОС30</t>
  </si>
  <si>
    <t>Кнопки монтажные</t>
  </si>
  <si>
    <t>1000 шт.</t>
  </si>
  <si>
    <t>0,01</t>
  </si>
  <si>
    <t>Грунтовка ГТ-760ИН</t>
  </si>
  <si>
    <t>Лента липкая полиэтиленовая отечественного производства для изоляции трубопроводов толщиной 0,6 мм</t>
  </si>
  <si>
    <t>Обертка защитная на полимерная отечественного производства для изоляции трубопроводов толщиной 0,6 мм</t>
  </si>
  <si>
    <t>Заглушка 57*6 мм</t>
  </si>
  <si>
    <t>Закладная конструкция для крепления манометра</t>
  </si>
  <si>
    <t>Задвижка стальная клиновая с выдвижным шпинделем фланцевая с ручным управлением 31лс45нж3 Ду50 мм Ру 250 кгс/см2 (с комплектом фланцев)</t>
  </si>
  <si>
    <t>Задвижка стальная клиновая с выдвижным шпинделем фланцевая с ручным управлением 31лс45нж3 Ду150 мм Ру 250 кгс/см2 (с комплектом фланцев)</t>
  </si>
  <si>
    <t>Задвижка стальная клиновая с выдвижным шпинделем фланцевая с ручным управлением 31лс45нж3 Ду100 мм Ру 250 кгс/см2 (с комплектом фланцев)</t>
  </si>
  <si>
    <t>Штуцер 4ЗК14-1,00-95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</si>
  <si>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</si>
  <si>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</si>
  <si>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Трубы стальные бесшовные, горячедеформированные со снятой фаской из стали марок 15, 20, 25, наружным диаметром: 114 мм</t>
  </si>
  <si>
    <t>Трубы стальные бесшовные, горячедеформированные со снятой фаской из стали марок 15, 20, 25, наружным диаметром: 168 мм, толщина стенки 16 мм</t>
  </si>
  <si>
    <t>Трубы стальные бесшовные, горячедеформированные со снятой фаской из стали марок 15, 20, 25, наружным диаметром: 219 мм, толщина стенки 18 мм</t>
  </si>
  <si>
    <t>Трубы стальные бесшовные, горячедеформированные со снятой фаской из стали марок 15, 20, 25, наружным диаметром: 273 мм, толщина стенки 20 мм</t>
  </si>
  <si>
    <t>3,03</t>
  </si>
  <si>
    <t>Отдельные конструктивные элементы зданий и сооружений с преобладанием: гнутосварных профилей и круглых труб, средняя масса сборочной единицы до 0,1 т</t>
  </si>
  <si>
    <t>Прочие индивидуальные сварные конструкции, масса сборочной единицы: от 0,1 до 0,5 т</t>
  </si>
  <si>
    <t>Смесь грунтоцементная для песчаных, супесчаных грунтов</t>
  </si>
  <si>
    <t>Песок природный для строительных: работ средний</t>
  </si>
  <si>
    <t>Кабели силовые переносные с гибкими медными жилами в резиновой оболочке марки: КГ, с числом жил - 1 и сечением 6 мм2</t>
  </si>
  <si>
    <t>1000 м</t>
  </si>
  <si>
    <t>Отводы 90 град. с радиусом кривизны R=1,5 Ду на Ру до 16 МПа (160 кгс/см2), диаметром условного прохода: 100 мм, наружным диаметром 114 мм, толщиной стенки 11 мм</t>
  </si>
  <si>
    <t>Отводы 90 град. с радиусом кривизны R=1,5 Ду на Ру до 16 МПа (160 кгс/см2), диаметром условного прохода: 150 мм, наружным диаметром 168 мм, толщиной стенки 16 мм</t>
  </si>
  <si>
    <t>Отводы 90 град. с радиусом кривизны R=1,5 Ду на Ру до 16 МПа (160 кгс/см2),  90° 219х18-ст.20C</t>
  </si>
  <si>
    <t>Тройник  219х16-168х16-25.0 ст20C</t>
  </si>
  <si>
    <t>Тройники переходные на Ру до 16 МПа (160 кгс/см2) диаметром условного прохода: 250х200 мм,  273х20-219х18-25.0 ст20C</t>
  </si>
  <si>
    <t>Тройники переходные на Ру до 16 МПа (160 кгс/см2) диаметром условного прохода: 250х150 мм,   273х20-168х16-25.0 ст20C</t>
  </si>
  <si>
    <t>Тройники переходные на Ру до 16 МПа (160 кгс/см2) диаметром условного прохода: 250х150 мм, наружным диаметром и толщиной стенки 273х20-1114х11</t>
  </si>
  <si>
    <t>Тройники  диаметром условного прохода: 150х150 мм, наружным диаметром и толщиной стенки 168х18 мм</t>
  </si>
  <si>
    <t>Переходы концентрические на Ру до 16 МПа (160 кгс/см2) диаметром условного прохода: 150х50 мм, наружным диаметром и толщиной стенки 168х14-57х5 мм</t>
  </si>
  <si>
    <t>Переходы концентрические на Ру до 16 МПа (160 кгс/см2) диаметром условного прохода: 250х200 мм, 273х22-219х18-25.0-ст.20С</t>
  </si>
  <si>
    <t>Задвижка стальная клиновая с выдвижным шпинделем фланцевая с ручным управлением 31лс45нж3 Ду200 мм Ру 250 кгс/см2 (с комплектом фланцев)</t>
  </si>
  <si>
    <t>Манометры МП-4У 25кгс/см</t>
  </si>
  <si>
    <t>Д.С. Шубин</t>
  </si>
  <si>
    <r>
      <t xml:space="preserve">Наименование стройки: </t>
    </r>
    <r>
      <rPr>
        <sz val="10"/>
        <rFont val="Times New Roman"/>
        <family val="1"/>
        <charset val="204"/>
      </rPr>
      <t xml:space="preserve">Водоводы ППД, нефтесборные сети на Северо-Ореховском месторождении </t>
    </r>
    <r>
      <rPr>
        <b/>
        <sz val="10"/>
        <rFont val="Times New Roman"/>
        <family val="1"/>
        <charset val="204"/>
      </rPr>
      <t xml:space="preserve">объекта: </t>
    </r>
    <r>
      <rPr>
        <sz val="10"/>
        <rFont val="Times New Roman"/>
        <family val="1"/>
        <charset val="204"/>
      </rPr>
      <t>"Трасса "Водовод КНС-2-т.вр. ВРБ"</t>
    </r>
  </si>
  <si>
    <t>1642/2015</t>
  </si>
  <si>
    <t>Прокладка водовода Ду219х18. Водовод ППД - КНС-2 т.вр. ВРБ</t>
  </si>
  <si>
    <t>1643/2015</t>
  </si>
  <si>
    <t>Строительные работы. Водовод ППД - КНС-2 т.вр. ВРБ</t>
  </si>
  <si>
    <t>Форма 8</t>
  </si>
  <si>
    <t>п</t>
  </si>
  <si>
    <t>Приложение 2 к форме  8</t>
  </si>
  <si>
    <t>Приложение 1 к форме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</si>
</sst>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  <numFmt numFmtId="194" formatCode="_-* #,##0_р_._-;\-* #,##0_р_._-;_-* &quot;-&quot;??_р_._-;_-@_-"/>
  </numFmts>
  <fonts count="9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33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57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  <xf numFmtId="0" fontId="1" fillId="0" borderId="0"/>
    <xf numFmtId="43" fontId="1" fillId="0" borderId="0" applyFont="0" applyFill="0" applyBorder="0" applyAlignment="0" applyProtection="0"/>
  </cellStyleXfs>
  <cellXfs count="391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4" xfId="350" applyFont="1" applyFill="1" applyBorder="1" applyAlignment="1">
      <alignment horizontal="left" vertical="center" wrapText="1"/>
    </xf>
    <xf numFmtId="4" fontId="56" fillId="25" borderId="33" xfId="350" applyFont="1" applyFill="1" applyBorder="1" applyAlignment="1">
      <alignment horizontal="left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3" xfId="350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30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7" xfId="327" applyNumberFormat="1" applyFont="1" applyFill="1" applyBorder="1" applyAlignment="1">
      <alignment horizontal="left" vertical="top" wrapText="1"/>
    </xf>
    <xf numFmtId="166" fontId="77" fillId="0" borderId="47" xfId="327" applyNumberFormat="1" applyFont="1" applyFill="1" applyBorder="1" applyAlignment="1">
      <alignment horizontal="center" vertical="top"/>
    </xf>
    <xf numFmtId="0" fontId="56" fillId="0" borderId="47" xfId="327" applyNumberFormat="1" applyFont="1" applyFill="1" applyBorder="1" applyAlignment="1">
      <alignment horizontal="center" vertical="top"/>
    </xf>
    <xf numFmtId="0" fontId="56" fillId="0" borderId="47" xfId="327" applyFont="1" applyFill="1" applyBorder="1" applyAlignment="1">
      <alignment horizontal="center" vertical="top"/>
    </xf>
    <xf numFmtId="164" fontId="77" fillId="0" borderId="47" xfId="327" applyNumberFormat="1" applyFont="1" applyFill="1" applyBorder="1" applyAlignment="1">
      <alignment horizontal="center" vertical="top"/>
    </xf>
    <xf numFmtId="3" fontId="56" fillId="0" borderId="47" xfId="327" applyNumberFormat="1" applyFont="1" applyFill="1" applyBorder="1" applyAlignment="1">
      <alignment horizontal="center" vertical="top"/>
    </xf>
    <xf numFmtId="3" fontId="77" fillId="0" borderId="47" xfId="327" applyNumberFormat="1" applyFont="1" applyFill="1" applyBorder="1" applyAlignment="1">
      <alignment horizontal="center" vertical="top"/>
    </xf>
    <xf numFmtId="3" fontId="77" fillId="0" borderId="48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7" xfId="327" applyNumberFormat="1" applyFont="1" applyFill="1" applyBorder="1" applyAlignment="1">
      <alignment horizontal="right" vertical="top" wrapText="1"/>
    </xf>
    <xf numFmtId="166" fontId="57" fillId="0" borderId="47" xfId="327" applyNumberFormat="1" applyFont="1" applyFill="1" applyBorder="1" applyAlignment="1">
      <alignment horizontal="center" vertical="top"/>
    </xf>
    <xf numFmtId="0" fontId="57" fillId="0" borderId="47" xfId="327" applyNumberFormat="1" applyFont="1" applyFill="1" applyBorder="1" applyAlignment="1">
      <alignment horizontal="center" vertical="top"/>
    </xf>
    <xf numFmtId="3" fontId="57" fillId="0" borderId="47" xfId="327" applyNumberFormat="1" applyFont="1" applyFill="1" applyBorder="1" applyAlignment="1">
      <alignment horizontal="center" vertical="top"/>
    </xf>
    <xf numFmtId="0" fontId="57" fillId="0" borderId="47" xfId="327" applyFont="1" applyFill="1" applyBorder="1" applyAlignment="1">
      <alignment horizontal="center" vertical="top"/>
    </xf>
    <xf numFmtId="164" fontId="57" fillId="0" borderId="47" xfId="327" applyNumberFormat="1" applyFont="1" applyFill="1" applyBorder="1" applyAlignment="1">
      <alignment horizontal="center" vertical="top"/>
    </xf>
    <xf numFmtId="3" fontId="57" fillId="0" borderId="48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33" fillId="0" borderId="0" xfId="0" applyFont="1"/>
    <xf numFmtId="0" fontId="53" fillId="0" borderId="0" xfId="0" applyFont="1" applyFill="1" applyAlignment="1">
      <alignment horizontal="right" vertical="top"/>
    </xf>
    <xf numFmtId="0" fontId="33" fillId="0" borderId="0" xfId="0" applyFont="1" applyBorder="1"/>
    <xf numFmtId="4" fontId="53" fillId="0" borderId="0" xfId="0" applyNumberFormat="1" applyFont="1" applyFill="1" applyBorder="1" applyAlignment="1">
      <alignment horizontal="center" vertical="top" wrapText="1"/>
    </xf>
    <xf numFmtId="1" fontId="53" fillId="16" borderId="22" xfId="0" applyNumberFormat="1" applyFont="1" applyFill="1" applyBorder="1" applyAlignment="1">
      <alignment horizontal="center" vertical="center" wrapText="1"/>
    </xf>
    <xf numFmtId="1" fontId="53" fillId="16" borderId="4" xfId="0" applyNumberFormat="1" applyFont="1" applyFill="1" applyBorder="1" applyAlignment="1">
      <alignment horizontal="center" vertical="center" wrapText="1"/>
    </xf>
    <xf numFmtId="1" fontId="33" fillId="0" borderId="0" xfId="0" applyNumberFormat="1" applyFont="1" applyFill="1" applyBorder="1" applyAlignment="1">
      <alignment horizontal="center"/>
    </xf>
    <xf numFmtId="1" fontId="53" fillId="0" borderId="0" xfId="0" applyNumberFormat="1" applyFont="1" applyFill="1" applyBorder="1" applyAlignment="1">
      <alignment horizontal="center"/>
    </xf>
    <xf numFmtId="1" fontId="66" fillId="0" borderId="0" xfId="0" applyNumberFormat="1" applyFont="1" applyFill="1" applyBorder="1" applyAlignment="1">
      <alignment horizontal="center"/>
    </xf>
    <xf numFmtId="0" fontId="66" fillId="0" borderId="0" xfId="0" applyFont="1" applyFill="1" applyBorder="1"/>
    <xf numFmtId="0" fontId="66" fillId="0" borderId="0" xfId="0" applyFont="1"/>
    <xf numFmtId="0" fontId="66" fillId="0" borderId="0" xfId="0" applyFont="1" applyBorder="1"/>
    <xf numFmtId="1" fontId="65" fillId="0" borderId="0" xfId="0" applyNumberFormat="1" applyFont="1" applyFill="1" applyBorder="1" applyAlignment="1">
      <alignment horizontal="center"/>
    </xf>
    <xf numFmtId="0" fontId="33" fillId="0" borderId="0" xfId="0" applyFont="1" applyFill="1" applyBorder="1"/>
    <xf numFmtId="1" fontId="53" fillId="0" borderId="0" xfId="0" applyNumberFormat="1" applyFont="1" applyBorder="1" applyAlignment="1">
      <alignment horizontal="center"/>
    </xf>
    <xf numFmtId="4" fontId="10" fillId="0" borderId="4" xfId="327" applyNumberFormat="1" applyFont="1" applyBorder="1" applyAlignment="1">
      <alignment horizontal="center" vertical="center" wrapText="1"/>
    </xf>
    <xf numFmtId="0" fontId="10" fillId="0" borderId="4" xfId="327" applyFont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top"/>
    </xf>
    <xf numFmtId="187" fontId="82" fillId="0" borderId="4" xfId="418" applyNumberFormat="1" applyFont="1" applyFill="1" applyBorder="1" applyAlignment="1" applyProtection="1">
      <alignment horizontal="center" vertical="center" wrapText="1"/>
      <protection locked="0"/>
    </xf>
    <xf numFmtId="0" fontId="53" fillId="0" borderId="38" xfId="0" applyFont="1" applyFill="1" applyBorder="1"/>
    <xf numFmtId="1" fontId="53" fillId="0" borderId="38" xfId="371" quotePrefix="1" applyNumberFormat="1" applyFont="1" applyFill="1" applyBorder="1" applyAlignment="1" applyProtection="1">
      <alignment horizontal="center"/>
      <protection locked="0"/>
    </xf>
    <xf numFmtId="1" fontId="84" fillId="0" borderId="38" xfId="371" quotePrefix="1" applyNumberFormat="1" applyFont="1" applyFill="1" applyBorder="1" applyAlignment="1" applyProtection="1">
      <alignment horizontal="center"/>
      <protection locked="0"/>
    </xf>
    <xf numFmtId="1" fontId="81" fillId="0" borderId="38" xfId="371" quotePrefix="1" applyNumberFormat="1" applyFont="1" applyFill="1" applyBorder="1" applyAlignment="1" applyProtection="1">
      <alignment horizontal="center"/>
      <protection locked="0"/>
    </xf>
    <xf numFmtId="0" fontId="33" fillId="0" borderId="31" xfId="0" applyFont="1" applyBorder="1"/>
    <xf numFmtId="0" fontId="53" fillId="0" borderId="30" xfId="0" applyNumberFormat="1" applyFont="1" applyFill="1" applyBorder="1" applyAlignment="1">
      <alignment horizontal="left" vertical="center" wrapText="1"/>
    </xf>
    <xf numFmtId="0" fontId="53" fillId="0" borderId="30" xfId="0" applyFont="1" applyFill="1" applyBorder="1" applyAlignment="1">
      <alignment horizontal="center" vertical="center"/>
    </xf>
    <xf numFmtId="0" fontId="33" fillId="0" borderId="30" xfId="0" applyFont="1" applyFill="1" applyBorder="1" applyAlignment="1">
      <alignment horizontal="center" vertical="top"/>
    </xf>
    <xf numFmtId="0" fontId="55" fillId="0" borderId="30" xfId="0" applyFont="1" applyFill="1" applyBorder="1" applyAlignment="1">
      <alignment horizontal="center" vertical="top"/>
    </xf>
    <xf numFmtId="0" fontId="55" fillId="0" borderId="30" xfId="0" applyFont="1" applyFill="1" applyBorder="1" applyAlignment="1">
      <alignment vertical="top"/>
    </xf>
    <xf numFmtId="2" fontId="53" fillId="0" borderId="30" xfId="0" applyNumberFormat="1" applyFont="1" applyFill="1" applyBorder="1" applyAlignment="1">
      <alignment horizontal="center" vertical="top" wrapText="1"/>
    </xf>
    <xf numFmtId="0" fontId="33" fillId="0" borderId="32" xfId="0" applyFont="1" applyFill="1" applyBorder="1" applyAlignment="1">
      <alignment horizontal="center" vertical="top"/>
    </xf>
    <xf numFmtId="4" fontId="33" fillId="0" borderId="4" xfId="0" applyNumberFormat="1" applyFont="1" applyFill="1" applyBorder="1" applyAlignment="1">
      <alignment vertical="center" wrapText="1"/>
    </xf>
    <xf numFmtId="4" fontId="53" fillId="0" borderId="4" xfId="0" applyNumberFormat="1" applyFont="1" applyFill="1" applyBorder="1" applyAlignment="1">
      <alignment horizontal="center" vertical="center" wrapText="1"/>
    </xf>
    <xf numFmtId="193" fontId="53" fillId="0" borderId="4" xfId="0" applyNumberFormat="1" applyFont="1" applyFill="1" applyBorder="1" applyAlignment="1">
      <alignment horizontal="center" vertical="center" wrapText="1"/>
    </xf>
    <xf numFmtId="4" fontId="53" fillId="33" borderId="4" xfId="0" applyNumberFormat="1" applyFont="1" applyFill="1" applyBorder="1" applyAlignment="1">
      <alignment horizontal="center" vertical="center" wrapText="1"/>
    </xf>
    <xf numFmtId="3" fontId="53" fillId="0" borderId="4" xfId="0" applyNumberFormat="1" applyFont="1" applyFill="1" applyBorder="1" applyAlignment="1">
      <alignment horizontal="center" vertical="center" wrapText="1"/>
    </xf>
    <xf numFmtId="4" fontId="85" fillId="0" borderId="4" xfId="0" applyNumberFormat="1" applyFont="1" applyFill="1" applyBorder="1" applyAlignment="1">
      <alignment horizontal="center" vertic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3" fontId="53" fillId="0" borderId="26" xfId="0" applyNumberFormat="1" applyFont="1" applyFill="1" applyBorder="1" applyAlignment="1">
      <alignment horizontal="center" vertical="center" wrapText="1"/>
    </xf>
    <xf numFmtId="2" fontId="33" fillId="0" borderId="4" xfId="0" applyNumberFormat="1" applyFont="1" applyFill="1" applyBorder="1" applyAlignment="1">
      <alignment horizontal="center" vertical="top" wrapText="1"/>
    </xf>
    <xf numFmtId="4" fontId="53" fillId="0" borderId="4" xfId="0" applyNumberFormat="1" applyFont="1" applyFill="1" applyBorder="1" applyAlignment="1">
      <alignment vertical="top" wrapText="1"/>
    </xf>
    <xf numFmtId="2" fontId="66" fillId="0" borderId="4" xfId="0" applyNumberFormat="1" applyFont="1" applyFill="1" applyBorder="1" applyAlignment="1">
      <alignment horizontal="center" vertical="top" wrapText="1"/>
    </xf>
    <xf numFmtId="4" fontId="65" fillId="0" borderId="4" xfId="0" applyNumberFormat="1" applyFont="1" applyFill="1" applyBorder="1" applyAlignment="1">
      <alignment horizontal="center" vertical="top" wrapText="1"/>
    </xf>
    <xf numFmtId="4" fontId="86" fillId="0" borderId="4" xfId="0" applyNumberFormat="1" applyFont="1" applyFill="1" applyBorder="1" applyAlignment="1">
      <alignment horizontal="center" vertical="top" wrapText="1"/>
    </xf>
    <xf numFmtId="3" fontId="55" fillId="0" borderId="4" xfId="0" applyNumberFormat="1" applyFont="1" applyFill="1" applyBorder="1" applyAlignment="1">
      <alignment horizontal="center" vertical="center" wrapText="1"/>
    </xf>
    <xf numFmtId="4" fontId="53" fillId="0" borderId="26" xfId="0" applyNumberFormat="1" applyFont="1" applyFill="1" applyBorder="1" applyAlignment="1">
      <alignment horizontal="center" vertical="top" wrapText="1"/>
    </xf>
    <xf numFmtId="0" fontId="33" fillId="0" borderId="20" xfId="0" applyFont="1" applyBorder="1"/>
    <xf numFmtId="4" fontId="53" fillId="0" borderId="4" xfId="0" applyNumberFormat="1" applyFont="1" applyFill="1" applyBorder="1" applyAlignment="1">
      <alignment horizontal="left" vertical="center" wrapText="1"/>
    </xf>
    <xf numFmtId="2" fontId="33" fillId="0" borderId="4" xfId="0" applyNumberFormat="1" applyFont="1" applyFill="1" applyBorder="1" applyAlignment="1">
      <alignment horizontal="center" vertical="center" wrapText="1"/>
    </xf>
    <xf numFmtId="4" fontId="65" fillId="0" borderId="4" xfId="0" applyNumberFormat="1" applyFont="1" applyFill="1" applyBorder="1" applyAlignment="1">
      <alignment horizontal="center" vertical="center" wrapText="1"/>
    </xf>
    <xf numFmtId="0" fontId="66" fillId="0" borderId="4" xfId="0" applyFont="1" applyFill="1" applyBorder="1" applyAlignment="1">
      <alignment vertical="top" wrapText="1"/>
    </xf>
    <xf numFmtId="2" fontId="66" fillId="0" borderId="4" xfId="0" applyNumberFormat="1" applyFont="1" applyFill="1" applyBorder="1" applyAlignment="1">
      <alignment vertical="top" wrapText="1"/>
    </xf>
    <xf numFmtId="4" fontId="53" fillId="0" borderId="4" xfId="0" applyNumberFormat="1" applyFont="1" applyFill="1" applyBorder="1" applyAlignment="1">
      <alignment horizontal="center" vertical="top" wrapText="1"/>
    </xf>
    <xf numFmtId="186" fontId="53" fillId="0" borderId="4" xfId="0" applyNumberFormat="1" applyFont="1" applyFill="1" applyBorder="1" applyAlignment="1">
      <alignment horizontal="center" vertical="top" wrapText="1"/>
    </xf>
    <xf numFmtId="4" fontId="65" fillId="0" borderId="4" xfId="0" applyNumberFormat="1" applyFont="1" applyFill="1" applyBorder="1" applyAlignment="1">
      <alignment vertical="top" wrapText="1"/>
    </xf>
    <xf numFmtId="3" fontId="53" fillId="0" borderId="26" xfId="0" applyNumberFormat="1" applyFont="1" applyFill="1" applyBorder="1" applyAlignment="1">
      <alignment horizontal="center" vertical="top" wrapText="1"/>
    </xf>
    <xf numFmtId="10" fontId="53" fillId="0" borderId="4" xfId="0" applyNumberFormat="1" applyFont="1" applyFill="1" applyBorder="1" applyAlignment="1">
      <alignment horizontal="center" vertical="top" wrapText="1"/>
    </xf>
    <xf numFmtId="1" fontId="53" fillId="0" borderId="4" xfId="0" applyNumberFormat="1" applyFont="1" applyFill="1" applyBorder="1" applyAlignment="1">
      <alignment vertical="top" wrapText="1"/>
    </xf>
    <xf numFmtId="0" fontId="53" fillId="0" borderId="4" xfId="0" applyFont="1" applyFill="1" applyBorder="1" applyAlignment="1">
      <alignment vertical="top" wrapText="1"/>
    </xf>
    <xf numFmtId="0" fontId="65" fillId="0" borderId="4" xfId="0" applyFont="1" applyFill="1" applyBorder="1" applyAlignment="1">
      <alignment vertical="top" wrapText="1"/>
    </xf>
    <xf numFmtId="4" fontId="33" fillId="0" borderId="4" xfId="0" applyNumberFormat="1" applyFont="1" applyFill="1" applyBorder="1" applyAlignment="1">
      <alignment horizontal="left" vertical="top" wrapText="1"/>
    </xf>
    <xf numFmtId="10" fontId="53" fillId="0" borderId="4" xfId="0" applyNumberFormat="1" applyFont="1" applyFill="1" applyBorder="1" applyAlignment="1">
      <alignment horizontal="center" vertical="center" wrapText="1"/>
    </xf>
    <xf numFmtId="49" fontId="33" fillId="0" borderId="4" xfId="368" applyNumberFormat="1" applyFont="1" applyFill="1" applyBorder="1" applyAlignment="1">
      <alignment horizontal="left" vertical="top" wrapText="1"/>
    </xf>
    <xf numFmtId="49" fontId="33" fillId="0" borderId="4" xfId="368" applyNumberFormat="1" applyFont="1" applyFill="1" applyBorder="1" applyAlignment="1">
      <alignment vertical="center" wrapText="1"/>
    </xf>
    <xf numFmtId="4" fontId="53" fillId="32" borderId="26" xfId="0" applyNumberFormat="1" applyFont="1" applyFill="1" applyBorder="1" applyAlignment="1">
      <alignment horizontal="center" vertical="top" wrapText="1"/>
    </xf>
    <xf numFmtId="49" fontId="33" fillId="0" borderId="4" xfId="419" applyNumberFormat="1" applyFont="1" applyBorder="1" applyAlignment="1">
      <alignment vertical="center" wrapText="1"/>
    </xf>
    <xf numFmtId="0" fontId="33" fillId="0" borderId="4" xfId="419" applyNumberFormat="1" applyFont="1" applyBorder="1" applyAlignment="1">
      <alignment horizontal="left" vertical="center" wrapText="1"/>
    </xf>
    <xf numFmtId="49" fontId="33" fillId="0" borderId="4" xfId="419" applyNumberFormat="1" applyFont="1" applyBorder="1" applyAlignment="1">
      <alignment horizontal="left" vertical="center" wrapText="1"/>
    </xf>
    <xf numFmtId="4" fontId="53" fillId="0" borderId="26" xfId="0" applyNumberFormat="1" applyFont="1" applyFill="1" applyBorder="1" applyAlignment="1">
      <alignment horizontal="center" vertical="center" wrapText="1"/>
    </xf>
    <xf numFmtId="4" fontId="53" fillId="0" borderId="4" xfId="0" applyNumberFormat="1" applyFont="1" applyFill="1" applyBorder="1" applyAlignment="1">
      <alignment vertical="center" wrapText="1"/>
    </xf>
    <xf numFmtId="186" fontId="53" fillId="0" borderId="4" xfId="0" applyNumberFormat="1" applyFont="1" applyFill="1" applyBorder="1" applyAlignment="1">
      <alignment horizontal="center" vertical="center" wrapText="1"/>
    </xf>
    <xf numFmtId="0" fontId="33" fillId="0" borderId="34" xfId="0" applyFont="1" applyBorder="1"/>
    <xf numFmtId="0" fontId="33" fillId="0" borderId="33" xfId="371" applyFont="1" applyFill="1" applyBorder="1" applyAlignment="1" applyProtection="1">
      <alignment vertical="top" wrapText="1"/>
      <protection locked="0"/>
    </xf>
    <xf numFmtId="2" fontId="33" fillId="0" borderId="33" xfId="0" applyNumberFormat="1" applyFont="1" applyFill="1" applyBorder="1" applyAlignment="1">
      <alignment horizontal="center" vertical="top" wrapText="1"/>
    </xf>
    <xf numFmtId="4" fontId="53" fillId="0" borderId="33" xfId="0" applyNumberFormat="1" applyFont="1" applyFill="1" applyBorder="1" applyAlignment="1">
      <alignment vertical="top" wrapText="1"/>
    </xf>
    <xf numFmtId="4" fontId="53" fillId="0" borderId="33" xfId="0" applyNumberFormat="1" applyFont="1" applyFill="1" applyBorder="1" applyAlignment="1">
      <alignment horizontal="center" vertical="center" wrapText="1"/>
    </xf>
    <xf numFmtId="4" fontId="65" fillId="0" borderId="33" xfId="0" applyNumberFormat="1" applyFont="1" applyFill="1" applyBorder="1" applyAlignment="1">
      <alignment vertical="top" wrapText="1"/>
    </xf>
    <xf numFmtId="2" fontId="66" fillId="0" borderId="33" xfId="0" applyNumberFormat="1" applyFont="1" applyFill="1" applyBorder="1" applyAlignment="1">
      <alignment horizontal="center" vertical="top" wrapText="1"/>
    </xf>
    <xf numFmtId="4" fontId="65" fillId="0" borderId="33" xfId="0" applyNumberFormat="1" applyFont="1" applyFill="1" applyBorder="1" applyAlignment="1">
      <alignment horizontal="center" vertical="top" wrapText="1"/>
    </xf>
    <xf numFmtId="4" fontId="53" fillId="0" borderId="33" xfId="0" applyNumberFormat="1" applyFont="1" applyFill="1" applyBorder="1" applyAlignment="1">
      <alignment horizontal="center" vertical="top" wrapText="1"/>
    </xf>
    <xf numFmtId="4" fontId="53" fillId="0" borderId="35" xfId="0" applyNumberFormat="1" applyFont="1" applyFill="1" applyBorder="1" applyAlignment="1">
      <alignment horizontal="center" vertical="top" wrapText="1"/>
    </xf>
    <xf numFmtId="0" fontId="33" fillId="0" borderId="19" xfId="0" applyFont="1" applyBorder="1"/>
    <xf numFmtId="4" fontId="53" fillId="16" borderId="47" xfId="0" applyNumberFormat="1" applyFont="1" applyFill="1" applyBorder="1" applyAlignment="1">
      <alignment vertical="top" wrapText="1"/>
    </xf>
    <xf numFmtId="3" fontId="53" fillId="16" borderId="47" xfId="0" applyNumberFormat="1" applyFont="1" applyFill="1" applyBorder="1" applyAlignment="1">
      <alignment horizontal="center" vertical="center" wrapText="1"/>
    </xf>
    <xf numFmtId="4" fontId="65" fillId="16" borderId="47" xfId="0" applyNumberFormat="1" applyFont="1" applyFill="1" applyBorder="1" applyAlignment="1">
      <alignment vertical="top" wrapText="1"/>
    </xf>
    <xf numFmtId="4" fontId="65" fillId="16" borderId="47" xfId="0" applyNumberFormat="1" applyFont="1" applyFill="1" applyBorder="1" applyAlignment="1">
      <alignment horizontal="center" vertical="top" wrapText="1"/>
    </xf>
    <xf numFmtId="4" fontId="53" fillId="16" borderId="47" xfId="0" applyNumberFormat="1" applyFont="1" applyFill="1" applyBorder="1" applyAlignment="1">
      <alignment horizontal="center" vertical="top" wrapText="1"/>
    </xf>
    <xf numFmtId="4" fontId="53" fillId="16" borderId="48" xfId="0" applyNumberFormat="1" applyFont="1" applyFill="1" applyBorder="1" applyAlignment="1">
      <alignment horizontal="center" vertical="top" wrapText="1"/>
    </xf>
    <xf numFmtId="0" fontId="53" fillId="16" borderId="49" xfId="372" applyFont="1" applyFill="1" applyBorder="1" applyAlignment="1">
      <alignment horizontal="left" vertical="top"/>
    </xf>
    <xf numFmtId="2" fontId="33" fillId="16" borderId="49" xfId="0" applyNumberFormat="1" applyFont="1" applyFill="1" applyBorder="1" applyAlignment="1">
      <alignment horizontal="center" vertical="top" wrapText="1"/>
    </xf>
    <xf numFmtId="9" fontId="53" fillId="16" borderId="49" xfId="420" applyFont="1" applyFill="1" applyBorder="1" applyAlignment="1">
      <alignment horizontal="center" vertical="top" wrapText="1"/>
    </xf>
    <xf numFmtId="9" fontId="65" fillId="16" borderId="49" xfId="420" applyFont="1" applyFill="1" applyBorder="1" applyAlignment="1">
      <alignment horizontal="center" vertical="top" wrapText="1"/>
    </xf>
    <xf numFmtId="2" fontId="66" fillId="16" borderId="49" xfId="0" applyNumberFormat="1" applyFont="1" applyFill="1" applyBorder="1" applyAlignment="1">
      <alignment horizontal="center" vertical="top" wrapText="1"/>
    </xf>
    <xf numFmtId="4" fontId="65" fillId="16" borderId="49" xfId="0" applyNumberFormat="1" applyFont="1" applyFill="1" applyBorder="1" applyAlignment="1">
      <alignment horizontal="center" vertical="top" wrapText="1"/>
    </xf>
    <xf numFmtId="4" fontId="53" fillId="16" borderId="49" xfId="0" applyNumberFormat="1" applyFont="1" applyFill="1" applyBorder="1" applyAlignment="1">
      <alignment horizontal="center" vertical="top" wrapText="1"/>
    </xf>
    <xf numFmtId="4" fontId="53" fillId="16" borderId="50" xfId="0" applyNumberFormat="1" applyFont="1" applyFill="1" applyBorder="1" applyAlignment="1">
      <alignment horizontal="center" vertical="top" wrapText="1"/>
    </xf>
    <xf numFmtId="0" fontId="33" fillId="0" borderId="24" xfId="0" applyFont="1" applyBorder="1"/>
    <xf numFmtId="4" fontId="53" fillId="16" borderId="51" xfId="0" applyNumberFormat="1" applyFont="1" applyFill="1" applyBorder="1" applyAlignment="1">
      <alignment vertical="top" wrapText="1"/>
    </xf>
    <xf numFmtId="4" fontId="65" fillId="16" borderId="51" xfId="0" applyNumberFormat="1" applyFont="1" applyFill="1" applyBorder="1" applyAlignment="1">
      <alignment vertical="top" wrapText="1"/>
    </xf>
    <xf numFmtId="4" fontId="65" fillId="16" borderId="51" xfId="0" applyNumberFormat="1" applyFont="1" applyFill="1" applyBorder="1" applyAlignment="1">
      <alignment horizontal="center" vertical="top" wrapText="1"/>
    </xf>
    <xf numFmtId="4" fontId="53" fillId="16" borderId="51" xfId="0" applyNumberFormat="1" applyFont="1" applyFill="1" applyBorder="1" applyAlignment="1">
      <alignment horizontal="center" vertical="top" wrapText="1"/>
    </xf>
    <xf numFmtId="4" fontId="53" fillId="16" borderId="52" xfId="0" applyNumberFormat="1" applyFont="1" applyFill="1" applyBorder="1" applyAlignment="1">
      <alignment horizontal="center" vertical="top" wrapText="1"/>
    </xf>
    <xf numFmtId="4" fontId="58" fillId="16" borderId="4" xfId="0" applyNumberFormat="1" applyFont="1" applyFill="1" applyBorder="1" applyAlignment="1">
      <alignment vertical="top" wrapText="1"/>
    </xf>
    <xf numFmtId="4" fontId="53" fillId="16" borderId="4" xfId="0" applyNumberFormat="1" applyFont="1" applyFill="1" applyBorder="1" applyAlignment="1">
      <alignment vertical="top" wrapText="1"/>
    </xf>
    <xf numFmtId="4" fontId="65" fillId="16" borderId="4" xfId="0" applyNumberFormat="1" applyFont="1" applyFill="1" applyBorder="1" applyAlignment="1">
      <alignment vertical="top" wrapText="1"/>
    </xf>
    <xf numFmtId="4" fontId="65" fillId="16" borderId="4" xfId="0" applyNumberFormat="1" applyFont="1" applyFill="1" applyBorder="1" applyAlignment="1">
      <alignment horizontal="center" vertical="top" wrapText="1"/>
    </xf>
    <xf numFmtId="4" fontId="53" fillId="16" borderId="4" xfId="0" applyNumberFormat="1" applyFont="1" applyFill="1" applyBorder="1" applyAlignment="1">
      <alignment horizontal="center" vertical="top" wrapText="1"/>
    </xf>
    <xf numFmtId="4" fontId="53" fillId="16" borderId="26" xfId="0" applyNumberFormat="1" applyFont="1" applyFill="1" applyBorder="1" applyAlignment="1">
      <alignment horizontal="center" vertical="top" wrapText="1"/>
    </xf>
    <xf numFmtId="0" fontId="33" fillId="0" borderId="36" xfId="0" applyFont="1" applyBorder="1"/>
    <xf numFmtId="4" fontId="53" fillId="16" borderId="38" xfId="0" applyNumberFormat="1" applyFont="1" applyFill="1" applyBorder="1" applyAlignment="1">
      <alignment vertical="top" wrapText="1"/>
    </xf>
    <xf numFmtId="4" fontId="65" fillId="16" borderId="38" xfId="0" applyNumberFormat="1" applyFont="1" applyFill="1" applyBorder="1" applyAlignment="1">
      <alignment vertical="top" wrapText="1"/>
    </xf>
    <xf numFmtId="4" fontId="65" fillId="16" borderId="38" xfId="0" applyNumberFormat="1" applyFont="1" applyFill="1" applyBorder="1" applyAlignment="1">
      <alignment horizontal="center" vertical="top" wrapText="1"/>
    </xf>
    <xf numFmtId="4" fontId="53" fillId="16" borderId="38" xfId="0" applyNumberFormat="1" applyFont="1" applyFill="1" applyBorder="1" applyAlignment="1">
      <alignment horizontal="center" vertical="top" wrapText="1"/>
    </xf>
    <xf numFmtId="4" fontId="53" fillId="16" borderId="37" xfId="0" applyNumberFormat="1" applyFont="1" applyFill="1" applyBorder="1" applyAlignment="1">
      <alignment horizontal="center" vertical="top" wrapText="1"/>
    </xf>
    <xf numFmtId="4" fontId="53" fillId="16" borderId="33" xfId="0" applyNumberFormat="1" applyFont="1" applyFill="1" applyBorder="1" applyAlignment="1">
      <alignment vertical="top" wrapText="1"/>
    </xf>
    <xf numFmtId="4" fontId="65" fillId="16" borderId="33" xfId="0" applyNumberFormat="1" applyFont="1" applyFill="1" applyBorder="1" applyAlignment="1">
      <alignment vertical="top" wrapText="1"/>
    </xf>
    <xf numFmtId="4" fontId="65" fillId="16" borderId="33" xfId="0" applyNumberFormat="1" applyFont="1" applyFill="1" applyBorder="1" applyAlignment="1">
      <alignment horizontal="center" vertical="top" wrapText="1"/>
    </xf>
    <xf numFmtId="4" fontId="53" fillId="16" borderId="33" xfId="0" applyNumberFormat="1" applyFont="1" applyFill="1" applyBorder="1" applyAlignment="1">
      <alignment horizontal="center" vertical="top" wrapText="1"/>
    </xf>
    <xf numFmtId="4" fontId="53" fillId="16" borderId="35" xfId="0" applyNumberFormat="1" applyFont="1" applyFill="1" applyBorder="1" applyAlignment="1">
      <alignment horizontal="center" vertical="top" wrapText="1"/>
    </xf>
    <xf numFmtId="4" fontId="53" fillId="0" borderId="40" xfId="0" applyNumberFormat="1" applyFont="1" applyFill="1" applyBorder="1" applyAlignment="1">
      <alignment vertical="top" wrapText="1"/>
    </xf>
    <xf numFmtId="4" fontId="53" fillId="0" borderId="0" xfId="0" applyNumberFormat="1" applyFont="1" applyFill="1" applyBorder="1" applyAlignment="1">
      <alignment vertical="top" wrapText="1"/>
    </xf>
    <xf numFmtId="1" fontId="53" fillId="16" borderId="4" xfId="0" applyNumberFormat="1" applyFont="1" applyFill="1" applyBorder="1" applyAlignment="1">
      <alignment horizontal="center"/>
    </xf>
    <xf numFmtId="1" fontId="33" fillId="16" borderId="4" xfId="0" applyNumberFormat="1" applyFont="1" applyFill="1" applyBorder="1" applyAlignment="1">
      <alignment horizontal="center"/>
    </xf>
    <xf numFmtId="0" fontId="53" fillId="0" borderId="53" xfId="372" applyFont="1" applyFill="1" applyBorder="1" applyAlignment="1">
      <alignment horizontal="left" vertical="top"/>
    </xf>
    <xf numFmtId="0" fontId="33" fillId="0" borderId="53" xfId="0" applyFont="1" applyBorder="1"/>
    <xf numFmtId="0" fontId="87" fillId="0" borderId="31" xfId="372" applyFont="1" applyFill="1" applyBorder="1" applyAlignment="1">
      <alignment horizontal="left" vertical="top"/>
    </xf>
    <xf numFmtId="0" fontId="87" fillId="0" borderId="30" xfId="372" applyFont="1" applyFill="1" applyBorder="1" applyAlignment="1">
      <alignment horizontal="left" vertical="top"/>
    </xf>
    <xf numFmtId="1" fontId="53" fillId="16" borderId="32" xfId="0" applyNumberFormat="1" applyFont="1" applyFill="1" applyBorder="1" applyAlignment="1">
      <alignment horizontal="center" vertical="top" wrapText="1"/>
    </xf>
    <xf numFmtId="1" fontId="65" fillId="0" borderId="0" xfId="0" applyNumberFormat="1" applyFont="1" applyBorder="1" applyAlignment="1">
      <alignment horizontal="center"/>
    </xf>
    <xf numFmtId="0" fontId="33" fillId="0" borderId="20" xfId="0" applyFont="1" applyBorder="1" applyAlignment="1">
      <alignment horizontal="center" vertical="center"/>
    </xf>
    <xf numFmtId="0" fontId="53" fillId="0" borderId="4" xfId="372" applyFont="1" applyFill="1" applyBorder="1" applyAlignment="1">
      <alignment horizontal="left" vertical="top"/>
    </xf>
    <xf numFmtId="0" fontId="33" fillId="0" borderId="4" xfId="0" applyFont="1" applyBorder="1" applyAlignment="1">
      <alignment horizontal="center"/>
    </xf>
    <xf numFmtId="1" fontId="53" fillId="16" borderId="26" xfId="0" applyNumberFormat="1" applyFont="1" applyFill="1" applyBorder="1" applyAlignment="1">
      <alignment horizontal="center" vertical="center" wrapText="1"/>
    </xf>
    <xf numFmtId="1" fontId="53" fillId="0" borderId="0" xfId="0" applyNumberFormat="1" applyFont="1" applyFill="1" applyBorder="1" applyAlignment="1">
      <alignment horizontal="center" vertical="center" wrapText="1"/>
    </xf>
    <xf numFmtId="2" fontId="53" fillId="16" borderId="26" xfId="0" applyNumberFormat="1" applyFont="1" applyFill="1" applyBorder="1" applyAlignment="1">
      <alignment horizontal="center" vertical="center" wrapText="1"/>
    </xf>
    <xf numFmtId="186" fontId="53" fillId="0" borderId="0" xfId="0" applyNumberFormat="1" applyFont="1" applyFill="1" applyBorder="1" applyAlignment="1">
      <alignment horizontal="center" vertical="center" wrapText="1"/>
    </xf>
    <xf numFmtId="0" fontId="53" fillId="16" borderId="26" xfId="0" applyFont="1" applyFill="1" applyBorder="1" applyAlignment="1">
      <alignment horizontal="center" vertical="center" wrapText="1"/>
    </xf>
    <xf numFmtId="164" fontId="53" fillId="16" borderId="26" xfId="0" applyNumberFormat="1" applyFont="1" applyFill="1" applyBorder="1" applyAlignment="1">
      <alignment horizontal="center"/>
    </xf>
    <xf numFmtId="2" fontId="53" fillId="16" borderId="26" xfId="0" applyNumberFormat="1" applyFont="1" applyFill="1" applyBorder="1" applyAlignment="1">
      <alignment horizontal="center"/>
    </xf>
    <xf numFmtId="164" fontId="53" fillId="16" borderId="26" xfId="0" applyNumberFormat="1" applyFont="1" applyFill="1" applyBorder="1" applyAlignment="1">
      <alignment horizontal="center" vertical="center"/>
    </xf>
    <xf numFmtId="0" fontId="53" fillId="0" borderId="4" xfId="372" applyFont="1" applyFill="1" applyBorder="1" applyAlignment="1">
      <alignment vertical="top" wrapText="1"/>
    </xf>
    <xf numFmtId="10" fontId="53" fillId="16" borderId="26" xfId="0" applyNumberFormat="1" applyFont="1" applyFill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53" fillId="0" borderId="33" xfId="372" applyFont="1" applyFill="1" applyBorder="1" applyAlignment="1">
      <alignment horizontal="left" vertical="top"/>
    </xf>
    <xf numFmtId="0" fontId="33" fillId="0" borderId="33" xfId="0" applyFont="1" applyBorder="1" applyAlignment="1">
      <alignment horizontal="center"/>
    </xf>
    <xf numFmtId="10" fontId="53" fillId="16" borderId="35" xfId="0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0" fillId="0" borderId="0" xfId="0" applyFill="1"/>
    <xf numFmtId="4" fontId="56" fillId="0" borderId="0" xfId="350" applyFont="1" applyAlignment="1">
      <alignment vertical="center"/>
    </xf>
    <xf numFmtId="0" fontId="33" fillId="0" borderId="0" xfId="0" applyFont="1" applyAlignment="1">
      <alignment horizontal="left"/>
    </xf>
    <xf numFmtId="0" fontId="33" fillId="0" borderId="0" xfId="0" applyFont="1" applyFill="1" applyAlignment="1"/>
    <xf numFmtId="0" fontId="89" fillId="0" borderId="0" xfId="0" applyFont="1" applyFill="1" applyAlignment="1"/>
    <xf numFmtId="0" fontId="33" fillId="0" borderId="0" xfId="350" applyNumberFormat="1" applyFont="1" applyAlignment="1"/>
    <xf numFmtId="0" fontId="33" fillId="0" borderId="0" xfId="0" applyFont="1" applyFill="1"/>
    <xf numFmtId="0" fontId="92" fillId="0" borderId="35" xfId="0" applyNumberFormat="1" applyFont="1" applyFill="1" applyBorder="1" applyAlignment="1">
      <alignment horizontal="center" vertical="center" wrapText="1"/>
    </xf>
    <xf numFmtId="0" fontId="90" fillId="0" borderId="19" xfId="0" applyFont="1" applyFill="1" applyBorder="1" applyAlignment="1">
      <alignment horizontal="center" vertical="center"/>
    </xf>
    <xf numFmtId="0" fontId="90" fillId="0" borderId="18" xfId="0" applyFont="1" applyFill="1" applyBorder="1" applyAlignment="1">
      <alignment horizontal="center" vertical="center"/>
    </xf>
    <xf numFmtId="0" fontId="90" fillId="0" borderId="66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4" xfId="0" applyFont="1" applyFill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/>
    </xf>
    <xf numFmtId="4" fontId="90" fillId="34" borderId="4" xfId="0" applyNumberFormat="1" applyFont="1" applyFill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94" fontId="27" fillId="34" borderId="4" xfId="1632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top" wrapText="1"/>
    </xf>
    <xf numFmtId="0" fontId="90" fillId="0" borderId="4" xfId="0" applyFont="1" applyFill="1" applyBorder="1" applyAlignment="1">
      <alignment horizontal="left" vertical="center"/>
    </xf>
    <xf numFmtId="2" fontId="79" fillId="0" borderId="0" xfId="1631" applyNumberFormat="1" applyFont="1" applyFill="1" applyAlignment="1">
      <alignment horizontal="left" vertical="top"/>
    </xf>
    <xf numFmtId="0" fontId="79" fillId="0" borderId="0" xfId="0" applyFont="1" applyFill="1"/>
    <xf numFmtId="0" fontId="79" fillId="0" borderId="0" xfId="1631" applyFont="1" applyFill="1" applyAlignment="1">
      <alignment horizontal="center" vertical="top" wrapText="1"/>
    </xf>
    <xf numFmtId="0" fontId="79" fillId="0" borderId="0" xfId="1631" applyFont="1" applyFill="1" applyAlignment="1">
      <alignment horizontal="right" vertical="top"/>
    </xf>
    <xf numFmtId="49" fontId="79" fillId="0" borderId="0" xfId="1631" applyNumberFormat="1" applyFont="1" applyFill="1" applyAlignment="1">
      <alignment horizontal="right" vertical="top" wrapText="1"/>
    </xf>
    <xf numFmtId="49" fontId="79" fillId="0" borderId="0" xfId="1631" applyNumberFormat="1" applyFont="1" applyFill="1" applyAlignment="1">
      <alignment horizontal="center" vertical="top" wrapText="1"/>
    </xf>
    <xf numFmtId="0" fontId="79" fillId="0" borderId="0" xfId="1631" applyFont="1" applyFill="1" applyAlignment="1">
      <alignment horizontal="right" vertical="top" wrapText="1"/>
    </xf>
    <xf numFmtId="49" fontId="79" fillId="0" borderId="0" xfId="0" applyNumberFormat="1" applyFont="1" applyFill="1"/>
    <xf numFmtId="0" fontId="79" fillId="0" borderId="0" xfId="0" applyFont="1" applyFill="1" applyAlignment="1">
      <alignment horizontal="right"/>
    </xf>
    <xf numFmtId="0" fontId="79" fillId="0" borderId="0" xfId="0" applyFont="1" applyFill="1" applyAlignment="1">
      <alignment horizontal="left" vertical="top" wrapText="1"/>
    </xf>
    <xf numFmtId="0" fontId="79" fillId="0" borderId="0" xfId="0" applyFont="1" applyFill="1" applyAlignment="1">
      <alignment horizontal="center" vertical="top" wrapText="1"/>
    </xf>
    <xf numFmtId="49" fontId="79" fillId="0" borderId="0" xfId="0" applyNumberFormat="1" applyFont="1" applyFill="1" applyAlignment="1">
      <alignment horizontal="center" vertical="top" wrapText="1"/>
    </xf>
    <xf numFmtId="0" fontId="79" fillId="0" borderId="0" xfId="0" applyFont="1" applyFill="1" applyAlignment="1">
      <alignment horizontal="right" vertical="top"/>
    </xf>
    <xf numFmtId="0" fontId="79" fillId="0" borderId="0" xfId="0" applyFont="1" applyAlignment="1">
      <alignment vertical="center"/>
    </xf>
    <xf numFmtId="0" fontId="79" fillId="0" borderId="0" xfId="0" applyFont="1" applyAlignment="1">
      <alignment horizontal="right" vertical="center"/>
    </xf>
    <xf numFmtId="0" fontId="53" fillId="0" borderId="0" xfId="0" applyFont="1" applyFill="1" applyAlignment="1">
      <alignment horizontal="center" vertical="top"/>
    </xf>
    <xf numFmtId="1" fontId="53" fillId="0" borderId="0" xfId="0" applyNumberFormat="1" applyFont="1" applyFill="1" applyBorder="1" applyAlignment="1">
      <alignment horizontal="center" vertical="top" wrapText="1"/>
    </xf>
    <xf numFmtId="0" fontId="79" fillId="0" borderId="0" xfId="1631" applyFont="1" applyFill="1" applyAlignment="1">
      <alignment horizontal="left" vertical="top" wrapText="1"/>
    </xf>
    <xf numFmtId="0" fontId="90" fillId="0" borderId="0" xfId="0" applyFont="1" applyFill="1" applyAlignment="1">
      <alignment horizontal="center"/>
    </xf>
    <xf numFmtId="0" fontId="92" fillId="0" borderId="33" xfId="0" applyNumberFormat="1" applyFont="1" applyFill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3" fontId="33" fillId="0" borderId="38" xfId="350" applyNumberFormat="1" applyFont="1" applyFill="1" applyBorder="1" applyAlignment="1">
      <alignment horizontal="center" vertical="center" wrapText="1"/>
    </xf>
    <xf numFmtId="4" fontId="33" fillId="0" borderId="38" xfId="350" applyNumberFormat="1" applyFont="1" applyFill="1" applyBorder="1" applyAlignment="1">
      <alignment horizontal="center" vertical="center" wrapText="1"/>
    </xf>
    <xf numFmtId="4" fontId="33" fillId="0" borderId="37" xfId="350" applyNumberFormat="1" applyFont="1" applyFill="1" applyBorder="1" applyAlignment="1">
      <alignment horizontal="center" vertical="center" wrapText="1"/>
    </xf>
    <xf numFmtId="4" fontId="33" fillId="0" borderId="29" xfId="350" applyFont="1" applyFill="1" applyBorder="1" applyAlignment="1">
      <alignment vertical="center" wrapText="1"/>
    </xf>
    <xf numFmtId="4" fontId="33" fillId="0" borderId="30" xfId="350" applyFont="1" applyFill="1" applyBorder="1" applyAlignment="1">
      <alignment horizontal="left" vertical="center" wrapText="1"/>
    </xf>
    <xf numFmtId="3" fontId="33" fillId="0" borderId="30" xfId="350" applyNumberFormat="1" applyFont="1" applyFill="1" applyBorder="1" applyAlignment="1">
      <alignment horizontal="center" vertical="center" wrapText="1"/>
    </xf>
    <xf numFmtId="4" fontId="33" fillId="0" borderId="30" xfId="350" applyNumberFormat="1" applyFont="1" applyFill="1" applyBorder="1" applyAlignment="1">
      <alignment horizontal="center" vertical="center" wrapText="1"/>
    </xf>
    <xf numFmtId="4" fontId="33" fillId="0" borderId="32" xfId="350" applyNumberFormat="1" applyFont="1" applyFill="1" applyBorder="1" applyAlignment="1">
      <alignment horizontal="center" vertical="center" wrapText="1"/>
    </xf>
    <xf numFmtId="4" fontId="33" fillId="0" borderId="19" xfId="350" applyFont="1" applyFill="1" applyBorder="1" applyAlignment="1">
      <alignment vertical="center" wrapText="1"/>
    </xf>
    <xf numFmtId="4" fontId="33" fillId="0" borderId="31" xfId="350" applyFont="1" applyFill="1" applyBorder="1" applyAlignment="1">
      <alignment vertical="center" wrapText="1"/>
    </xf>
    <xf numFmtId="0" fontId="10" fillId="0" borderId="4" xfId="327" applyFont="1" applyBorder="1" applyAlignment="1">
      <alignment horizontal="left" vertical="top" wrapText="1"/>
    </xf>
    <xf numFmtId="0" fontId="10" fillId="0" borderId="4" xfId="327" applyFont="1" applyBorder="1" applyAlignment="1">
      <alignment horizontal="center" vertical="top" wrapText="1"/>
    </xf>
    <xf numFmtId="49" fontId="10" fillId="0" borderId="4" xfId="327" applyNumberFormat="1" applyFont="1" applyBorder="1" applyAlignment="1">
      <alignment horizontal="center" vertical="center" wrapText="1"/>
    </xf>
    <xf numFmtId="49" fontId="10" fillId="0" borderId="4" xfId="327" applyNumberFormat="1" applyFont="1" applyBorder="1" applyAlignment="1">
      <alignment horizontal="center" vertical="top" wrapText="1"/>
    </xf>
    <xf numFmtId="0" fontId="10" fillId="0" borderId="4" xfId="327" applyFont="1" applyBorder="1" applyAlignment="1">
      <alignment horizontal="left" vertical="center" wrapText="1"/>
    </xf>
    <xf numFmtId="0" fontId="80" fillId="0" borderId="20" xfId="0" applyFont="1" applyBorder="1" applyAlignment="1">
      <alignment horizontal="center" vertical="center"/>
    </xf>
    <xf numFmtId="0" fontId="33" fillId="0" borderId="26" xfId="0" applyFont="1" applyBorder="1"/>
    <xf numFmtId="0" fontId="33" fillId="0" borderId="4" xfId="0" applyFont="1" applyBorder="1"/>
    <xf numFmtId="2" fontId="53" fillId="0" borderId="4" xfId="0" applyNumberFormat="1" applyFont="1" applyFill="1" applyBorder="1" applyAlignment="1">
      <alignment horizontal="center" vertical="top" wrapText="1"/>
    </xf>
    <xf numFmtId="2" fontId="65" fillId="0" borderId="4" xfId="0" applyNumberFormat="1" applyFont="1" applyFill="1" applyBorder="1" applyAlignment="1">
      <alignment horizontal="center" vertical="top" wrapText="1"/>
    </xf>
    <xf numFmtId="4" fontId="58" fillId="0" borderId="4" xfId="0" applyNumberFormat="1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horizontal="center" vertical="center"/>
    </xf>
    <xf numFmtId="4" fontId="33" fillId="0" borderId="39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53" fillId="0" borderId="28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56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3" xfId="350" applyFont="1" applyBorder="1" applyAlignment="1">
      <alignment horizontal="center" vertical="center" wrapText="1"/>
    </xf>
    <xf numFmtId="0" fontId="56" fillId="0" borderId="32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0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186" fontId="78" fillId="0" borderId="17" xfId="0" applyNumberFormat="1" applyFont="1" applyFill="1" applyBorder="1" applyAlignment="1">
      <alignment horizontal="left" vertical="center" wrapText="1"/>
    </xf>
    <xf numFmtId="186" fontId="78" fillId="0" borderId="0" xfId="0" applyNumberFormat="1" applyFont="1" applyFill="1" applyBorder="1" applyAlignment="1">
      <alignment horizontal="left" vertical="center" wrapText="1"/>
    </xf>
    <xf numFmtId="0" fontId="33" fillId="0" borderId="4" xfId="371" applyFont="1" applyFill="1" applyBorder="1" applyAlignment="1" applyProtection="1">
      <alignment horizontal="center" vertical="center" wrapText="1"/>
      <protection locked="0"/>
    </xf>
    <xf numFmtId="0" fontId="53" fillId="0" borderId="15" xfId="0" applyFont="1" applyBorder="1" applyAlignment="1">
      <alignment horizontal="center"/>
    </xf>
    <xf numFmtId="0" fontId="53" fillId="0" borderId="3" xfId="0" applyFont="1" applyBorder="1" applyAlignment="1">
      <alignment horizontal="center"/>
    </xf>
    <xf numFmtId="0" fontId="53" fillId="0" borderId="27" xfId="0" applyFont="1" applyBorder="1" applyAlignment="1">
      <alignment horizontal="center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2" xfId="371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33" fillId="0" borderId="27" xfId="0" applyFont="1" applyBorder="1" applyAlignment="1">
      <alignment horizontal="center"/>
    </xf>
    <xf numFmtId="4" fontId="78" fillId="0" borderId="40" xfId="0" applyNumberFormat="1" applyFont="1" applyFill="1" applyBorder="1" applyAlignment="1">
      <alignment horizontal="center" vertical="center" wrapText="1"/>
    </xf>
    <xf numFmtId="4" fontId="58" fillId="25" borderId="41" xfId="0" applyNumberFormat="1" applyFont="1" applyFill="1" applyBorder="1" applyAlignment="1">
      <alignment vertical="top" wrapText="1"/>
    </xf>
    <xf numFmtId="4" fontId="58" fillId="25" borderId="45" xfId="0" applyNumberFormat="1" applyFont="1" applyFill="1" applyBorder="1" applyAlignment="1">
      <alignment vertical="top" wrapText="1"/>
    </xf>
    <xf numFmtId="4" fontId="58" fillId="25" borderId="42" xfId="0" applyNumberFormat="1" applyFont="1" applyFill="1" applyBorder="1" applyAlignment="1">
      <alignment vertical="top" wrapText="1"/>
    </xf>
    <xf numFmtId="4" fontId="58" fillId="25" borderId="46" xfId="0" applyNumberFormat="1" applyFont="1" applyFill="1" applyBorder="1" applyAlignment="1">
      <alignment vertical="top" wrapText="1"/>
    </xf>
    <xf numFmtId="4" fontId="53" fillId="16" borderId="38" xfId="0" applyNumberFormat="1" applyFont="1" applyFill="1" applyBorder="1" applyAlignment="1">
      <alignment horizontal="center" vertical="center" wrapText="1"/>
    </xf>
    <xf numFmtId="4" fontId="53" fillId="16" borderId="22" xfId="0" applyNumberFormat="1" applyFont="1" applyFill="1" applyBorder="1" applyAlignment="1">
      <alignment horizontal="center" vertical="center" wrapText="1"/>
    </xf>
    <xf numFmtId="4" fontId="53" fillId="29" borderId="15" xfId="0" applyNumberFormat="1" applyFont="1" applyFill="1" applyBorder="1" applyAlignment="1">
      <alignment horizontal="center" vertical="center" wrapText="1"/>
    </xf>
    <xf numFmtId="0" fontId="0" fillId="29" borderId="3" xfId="0" applyFill="1" applyBorder="1" applyAlignment="1">
      <alignment horizontal="center" vertical="center" wrapText="1"/>
    </xf>
    <xf numFmtId="0" fontId="0" fillId="29" borderId="27" xfId="0" applyFill="1" applyBorder="1" applyAlignment="1">
      <alignment horizontal="center" vertical="center" wrapText="1"/>
    </xf>
    <xf numFmtId="0" fontId="66" fillId="0" borderId="0" xfId="0" applyFont="1" applyAlignment="1">
      <alignment horizontal="center" vertical="center"/>
    </xf>
    <xf numFmtId="0" fontId="53" fillId="0" borderId="0" xfId="0" applyFont="1" applyFill="1" applyAlignment="1">
      <alignment horizontal="center" vertical="top"/>
    </xf>
    <xf numFmtId="0" fontId="78" fillId="0" borderId="56" xfId="0" applyFont="1" applyFill="1" applyBorder="1" applyAlignment="1">
      <alignment horizontal="center" vertical="top"/>
    </xf>
    <xf numFmtId="0" fontId="81" fillId="0" borderId="15" xfId="0" applyFont="1" applyBorder="1" applyAlignment="1">
      <alignment horizontal="center"/>
    </xf>
    <xf numFmtId="0" fontId="81" fillId="0" borderId="3" xfId="0" applyFont="1" applyBorder="1" applyAlignment="1">
      <alignment horizontal="center"/>
    </xf>
    <xf numFmtId="0" fontId="81" fillId="0" borderId="27" xfId="0" applyFont="1" applyBorder="1" applyAlignment="1">
      <alignment horizontal="center"/>
    </xf>
    <xf numFmtId="0" fontId="33" fillId="0" borderId="38" xfId="371" applyFont="1" applyFill="1" applyBorder="1" applyAlignment="1" applyProtection="1">
      <alignment horizontal="center" vertical="center" wrapText="1"/>
      <protection locked="0"/>
    </xf>
    <xf numFmtId="187" fontId="82" fillId="0" borderId="15" xfId="371" applyNumberFormat="1" applyFont="1" applyFill="1" applyBorder="1" applyAlignment="1" applyProtection="1">
      <alignment horizontal="center" vertical="center"/>
      <protection locked="0"/>
    </xf>
    <xf numFmtId="187" fontId="82" fillId="0" borderId="27" xfId="371" applyNumberFormat="1" applyFont="1" applyFill="1" applyBorder="1" applyAlignment="1" applyProtection="1">
      <alignment horizontal="center" vertical="center"/>
      <protection locked="0"/>
    </xf>
    <xf numFmtId="187" fontId="82" fillId="0" borderId="4" xfId="371" applyNumberFormat="1" applyFont="1" applyFill="1" applyBorder="1" applyAlignment="1" applyProtection="1">
      <alignment horizontal="center" vertical="center"/>
      <protection locked="0"/>
    </xf>
    <xf numFmtId="0" fontId="83" fillId="0" borderId="38" xfId="370" applyFont="1" applyFill="1" applyBorder="1" applyAlignment="1">
      <alignment horizontal="center" vertical="center" wrapText="1"/>
    </xf>
    <xf numFmtId="0" fontId="83" fillId="0" borderId="18" xfId="370" applyFont="1" applyFill="1" applyBorder="1" applyAlignment="1">
      <alignment horizontal="center" vertical="center" wrapText="1"/>
    </xf>
    <xf numFmtId="0" fontId="83" fillId="0" borderId="22" xfId="370" applyFont="1" applyFill="1" applyBorder="1" applyAlignment="1">
      <alignment horizontal="center" vertical="center" wrapText="1"/>
    </xf>
    <xf numFmtId="0" fontId="82" fillId="0" borderId="38" xfId="370" applyFont="1" applyFill="1" applyBorder="1" applyAlignment="1">
      <alignment horizontal="center" vertical="center" wrapText="1"/>
    </xf>
    <xf numFmtId="0" fontId="82" fillId="0" borderId="18" xfId="370" applyFont="1" applyFill="1" applyBorder="1" applyAlignment="1">
      <alignment horizontal="center" vertical="center" wrapText="1"/>
    </xf>
    <xf numFmtId="0" fontId="82" fillId="0" borderId="22" xfId="370" applyFont="1" applyFill="1" applyBorder="1" applyAlignment="1">
      <alignment horizontal="center" vertical="center" wrapText="1"/>
    </xf>
    <xf numFmtId="4" fontId="58" fillId="25" borderId="15" xfId="0" applyNumberFormat="1" applyFont="1" applyFill="1" applyBorder="1" applyAlignment="1">
      <alignment vertical="top" wrapText="1"/>
    </xf>
    <xf numFmtId="4" fontId="58" fillId="25" borderId="27" xfId="0" applyNumberFormat="1" applyFont="1" applyFill="1" applyBorder="1" applyAlignment="1">
      <alignment vertical="top" wrapText="1"/>
    </xf>
    <xf numFmtId="1" fontId="53" fillId="0" borderId="0" xfId="0" applyNumberFormat="1" applyFont="1" applyFill="1" applyBorder="1" applyAlignment="1">
      <alignment horizontal="center" vertical="top" wrapText="1"/>
    </xf>
    <xf numFmtId="187" fontId="83" fillId="0" borderId="38" xfId="371" applyNumberFormat="1" applyFont="1" applyFill="1" applyBorder="1" applyAlignment="1" applyProtection="1">
      <alignment horizontal="center" vertical="center" wrapText="1"/>
      <protection locked="0"/>
    </xf>
    <xf numFmtId="187" fontId="83" fillId="0" borderId="18" xfId="371" applyNumberFormat="1" applyFont="1" applyFill="1" applyBorder="1" applyAlignment="1" applyProtection="1">
      <alignment horizontal="center" vertical="center" wrapText="1"/>
      <protection locked="0"/>
    </xf>
    <xf numFmtId="187" fontId="83" fillId="0" borderId="22" xfId="371" applyNumberFormat="1" applyFont="1" applyFill="1" applyBorder="1" applyAlignment="1" applyProtection="1">
      <alignment horizontal="center" vertical="center" wrapText="1"/>
      <protection locked="0"/>
    </xf>
    <xf numFmtId="0" fontId="82" fillId="32" borderId="38" xfId="371" applyFont="1" applyFill="1" applyBorder="1" applyAlignment="1" applyProtection="1">
      <alignment horizontal="center" vertical="center" wrapText="1"/>
      <protection locked="0"/>
    </xf>
    <xf numFmtId="0" fontId="82" fillId="32" borderId="18" xfId="371" applyFont="1" applyFill="1" applyBorder="1" applyAlignment="1" applyProtection="1">
      <alignment horizontal="center" vertical="center" wrapText="1"/>
      <protection locked="0"/>
    </xf>
    <xf numFmtId="0" fontId="82" fillId="32" borderId="22" xfId="371" applyFont="1" applyFill="1" applyBorder="1" applyAlignment="1" applyProtection="1">
      <alignment horizontal="center" vertical="center" wrapText="1"/>
      <protection locked="0"/>
    </xf>
    <xf numFmtId="0" fontId="82" fillId="0" borderId="15" xfId="0" applyFont="1" applyBorder="1" applyAlignment="1">
      <alignment horizontal="center"/>
    </xf>
    <xf numFmtId="0" fontId="82" fillId="0" borderId="3" xfId="0" applyFont="1" applyBorder="1" applyAlignment="1">
      <alignment horizontal="center"/>
    </xf>
    <xf numFmtId="0" fontId="82" fillId="0" borderId="27" xfId="0" applyFont="1" applyBorder="1" applyAlignment="1">
      <alignment horizontal="center"/>
    </xf>
    <xf numFmtId="0" fontId="79" fillId="0" borderId="0" xfId="1631" applyFont="1" applyFill="1" applyAlignment="1">
      <alignment horizontal="left" vertical="top" wrapText="1"/>
    </xf>
    <xf numFmtId="0" fontId="3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/>
    </xf>
    <xf numFmtId="4" fontId="88" fillId="0" borderId="0" xfId="350" applyFont="1" applyAlignment="1">
      <alignment horizontal="center" vertical="center"/>
    </xf>
    <xf numFmtId="0" fontId="90" fillId="0" borderId="0" xfId="0" applyFont="1" applyFill="1" applyAlignment="1">
      <alignment horizontal="center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20" xfId="0" applyNumberFormat="1" applyFill="1" applyBorder="1" applyAlignment="1">
      <alignment horizontal="center" vertical="center" wrapText="1"/>
    </xf>
    <xf numFmtId="0" fontId="0" fillId="0" borderId="34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33" xfId="0" applyNumberFormat="1" applyFill="1" applyBorder="1" applyAlignment="1">
      <alignment horizontal="center" vertical="center" wrapText="1"/>
    </xf>
    <xf numFmtId="0" fontId="92" fillId="0" borderId="30" xfId="0" applyNumberFormat="1" applyFont="1" applyFill="1" applyBorder="1" applyAlignment="1">
      <alignment horizontal="center" vertical="center" wrapText="1"/>
    </xf>
    <xf numFmtId="0" fontId="92" fillId="0" borderId="4" xfId="0" applyNumberFormat="1" applyFont="1" applyFill="1" applyBorder="1" applyAlignment="1">
      <alignment horizontal="center" vertical="center" wrapText="1"/>
    </xf>
    <xf numFmtId="0" fontId="92" fillId="0" borderId="33" xfId="0" applyNumberFormat="1" applyFont="1" applyFill="1" applyBorder="1" applyAlignment="1">
      <alignment horizontal="center" vertical="center" wrapText="1"/>
    </xf>
    <xf numFmtId="0" fontId="92" fillId="0" borderId="15" xfId="0" applyNumberFormat="1" applyFont="1" applyFill="1" applyBorder="1" applyAlignment="1">
      <alignment horizontal="center" vertical="center" wrapText="1"/>
    </xf>
    <xf numFmtId="0" fontId="92" fillId="0" borderId="3" xfId="0" applyNumberFormat="1" applyFont="1" applyFill="1" applyBorder="1" applyAlignment="1">
      <alignment horizontal="center" vertical="center" wrapText="1"/>
    </xf>
    <xf numFmtId="0" fontId="92" fillId="0" borderId="67" xfId="0" applyNumberFormat="1" applyFont="1" applyFill="1" applyBorder="1" applyAlignment="1">
      <alignment horizontal="center" vertical="center" wrapText="1"/>
    </xf>
    <xf numFmtId="0" fontId="91" fillId="0" borderId="0" xfId="0" applyFont="1" applyFill="1" applyAlignment="1">
      <alignment horizontal="center"/>
    </xf>
    <xf numFmtId="0" fontId="90" fillId="0" borderId="15" xfId="0" applyFont="1" applyFill="1" applyBorder="1" applyAlignment="1">
      <alignment horizontal="left" vertical="center"/>
    </xf>
    <xf numFmtId="0" fontId="90" fillId="0" borderId="3" xfId="0" applyFont="1" applyFill="1" applyBorder="1" applyAlignment="1">
      <alignment horizontal="left" vertical="center"/>
    </xf>
    <xf numFmtId="0" fontId="90" fillId="0" borderId="27" xfId="0" applyFont="1" applyFill="1" applyBorder="1" applyAlignment="1">
      <alignment horizontal="left" vertical="center"/>
    </xf>
  </cellXfs>
  <cellStyles count="1633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материалы" xfId="1631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" xfId="1632" builtinId="3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3"/>
  <sheetViews>
    <sheetView tabSelected="1" view="pageBreakPreview" topLeftCell="A7" zoomScale="85" zoomScaleNormal="100" zoomScaleSheetLayoutView="85" workbookViewId="0">
      <selection activeCell="B50" sqref="B50:B51"/>
    </sheetView>
  </sheetViews>
  <sheetFormatPr defaultColWidth="8.85546875" defaultRowHeight="12.75" x14ac:dyDescent="0.2"/>
  <cols>
    <col min="1" max="1" width="15.140625" style="83" customWidth="1"/>
    <col min="2" max="2" width="49.7109375" style="83" customWidth="1"/>
    <col min="3" max="3" width="9.42578125" style="83" customWidth="1"/>
    <col min="4" max="12" width="11.7109375" style="83" customWidth="1"/>
    <col min="13" max="13" width="13.28515625" style="93" customWidth="1"/>
    <col min="14" max="14" width="13.5703125" style="93" customWidth="1"/>
    <col min="15" max="15" width="13.7109375" style="93" customWidth="1"/>
    <col min="16" max="16" width="13" style="93" customWidth="1"/>
    <col min="17" max="17" width="11.7109375" style="93" customWidth="1"/>
    <col min="18" max="18" width="16.28515625" style="83" customWidth="1"/>
    <col min="19" max="19" width="11.7109375" style="93" customWidth="1"/>
    <col min="20" max="20" width="14" style="83" customWidth="1"/>
    <col min="21" max="21" width="14.42578125" style="83" customWidth="1"/>
    <col min="22" max="22" width="11.7109375" style="93" customWidth="1"/>
    <col min="23" max="24" width="11.7109375" style="83" customWidth="1"/>
    <col min="25" max="25" width="28.7109375" style="83" customWidth="1"/>
    <col min="26" max="26" width="10.140625" style="83" bestFit="1" customWidth="1"/>
    <col min="27" max="16384" width="8.85546875" style="83"/>
  </cols>
  <sheetData>
    <row r="1" spans="1:25" ht="13.5" x14ac:dyDescent="0.2">
      <c r="B1" s="343" t="s">
        <v>83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267"/>
      <c r="U1" s="267"/>
      <c r="V1" s="100"/>
      <c r="W1" s="267"/>
      <c r="X1" s="267"/>
      <c r="Y1" s="84" t="s">
        <v>272</v>
      </c>
    </row>
    <row r="2" spans="1:25" ht="13.5" x14ac:dyDescent="0.2"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267"/>
      <c r="U2" s="267"/>
      <c r="V2" s="100"/>
      <c r="W2" s="267"/>
      <c r="X2" s="267"/>
      <c r="Y2" s="84"/>
    </row>
    <row r="3" spans="1:25" ht="13.5" x14ac:dyDescent="0.2"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100"/>
      <c r="N3" s="100"/>
      <c r="O3" s="100"/>
      <c r="P3" s="100"/>
      <c r="Q3" s="100"/>
      <c r="R3" s="267"/>
      <c r="S3" s="100"/>
      <c r="T3" s="267"/>
      <c r="U3" s="267"/>
      <c r="V3" s="100"/>
      <c r="W3" s="267"/>
      <c r="X3" s="344"/>
      <c r="Y3" s="344"/>
    </row>
    <row r="4" spans="1:25" ht="12.75" customHeight="1" x14ac:dyDescent="0.2">
      <c r="A4" s="323" t="s">
        <v>84</v>
      </c>
      <c r="B4" s="323" t="s">
        <v>85</v>
      </c>
      <c r="C4" s="323" t="s">
        <v>33</v>
      </c>
      <c r="D4" s="323" t="s">
        <v>86</v>
      </c>
      <c r="E4" s="324" t="s">
        <v>87</v>
      </c>
      <c r="F4" s="325"/>
      <c r="G4" s="325"/>
      <c r="H4" s="325"/>
      <c r="I4" s="325"/>
      <c r="J4" s="325"/>
      <c r="K4" s="325"/>
      <c r="L4" s="326"/>
      <c r="M4" s="345" t="s">
        <v>88</v>
      </c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7"/>
    </row>
    <row r="5" spans="1:25" ht="12.75" customHeight="1" x14ac:dyDescent="0.2">
      <c r="A5" s="323"/>
      <c r="B5" s="323"/>
      <c r="C5" s="323"/>
      <c r="D5" s="323"/>
      <c r="E5" s="327" t="s">
        <v>75</v>
      </c>
      <c r="F5" s="329" t="s">
        <v>19</v>
      </c>
      <c r="G5" s="330"/>
      <c r="H5" s="330"/>
      <c r="I5" s="330"/>
      <c r="J5" s="330"/>
      <c r="K5" s="330"/>
      <c r="L5" s="331"/>
      <c r="M5" s="364" t="s">
        <v>89</v>
      </c>
      <c r="N5" s="367" t="s">
        <v>19</v>
      </c>
      <c r="O5" s="368"/>
      <c r="P5" s="368"/>
      <c r="Q5" s="369"/>
      <c r="R5" s="352" t="s">
        <v>90</v>
      </c>
      <c r="S5" s="355" t="s">
        <v>20</v>
      </c>
      <c r="T5" s="352" t="s">
        <v>91</v>
      </c>
      <c r="U5" s="352" t="s">
        <v>92</v>
      </c>
      <c r="V5" s="355" t="s">
        <v>21</v>
      </c>
      <c r="W5" s="352" t="s">
        <v>93</v>
      </c>
      <c r="X5" s="352" t="s">
        <v>74</v>
      </c>
      <c r="Y5" s="361" t="s">
        <v>80</v>
      </c>
    </row>
    <row r="6" spans="1:25" ht="12.75" customHeight="1" x14ac:dyDescent="0.2">
      <c r="A6" s="323"/>
      <c r="B6" s="323"/>
      <c r="C6" s="323"/>
      <c r="D6" s="323"/>
      <c r="E6" s="327"/>
      <c r="F6" s="323" t="s">
        <v>94</v>
      </c>
      <c r="G6" s="348" t="s">
        <v>76</v>
      </c>
      <c r="H6" s="348" t="s">
        <v>81</v>
      </c>
      <c r="I6" s="348" t="s">
        <v>34</v>
      </c>
      <c r="J6" s="348" t="s">
        <v>77</v>
      </c>
      <c r="K6" s="348" t="s">
        <v>73</v>
      </c>
      <c r="L6" s="348" t="s">
        <v>74</v>
      </c>
      <c r="M6" s="365"/>
      <c r="N6" s="349" t="s">
        <v>95</v>
      </c>
      <c r="O6" s="350"/>
      <c r="P6" s="351" t="s">
        <v>17</v>
      </c>
      <c r="Q6" s="351"/>
      <c r="R6" s="353"/>
      <c r="S6" s="356"/>
      <c r="T6" s="353"/>
      <c r="U6" s="353"/>
      <c r="V6" s="356"/>
      <c r="W6" s="353"/>
      <c r="X6" s="353"/>
      <c r="Y6" s="362"/>
    </row>
    <row r="7" spans="1:25" ht="39.75" customHeight="1" x14ac:dyDescent="0.2">
      <c r="A7" s="323"/>
      <c r="B7" s="323"/>
      <c r="C7" s="323"/>
      <c r="D7" s="323"/>
      <c r="E7" s="328"/>
      <c r="F7" s="323"/>
      <c r="G7" s="328"/>
      <c r="H7" s="328"/>
      <c r="I7" s="328"/>
      <c r="J7" s="328"/>
      <c r="K7" s="328"/>
      <c r="L7" s="328"/>
      <c r="M7" s="366"/>
      <c r="N7" s="101" t="s">
        <v>78</v>
      </c>
      <c r="O7" s="101" t="s">
        <v>79</v>
      </c>
      <c r="P7" s="101" t="s">
        <v>78</v>
      </c>
      <c r="Q7" s="101" t="s">
        <v>79</v>
      </c>
      <c r="R7" s="354"/>
      <c r="S7" s="357"/>
      <c r="T7" s="354"/>
      <c r="U7" s="354"/>
      <c r="V7" s="357"/>
      <c r="W7" s="354"/>
      <c r="X7" s="354"/>
      <c r="Y7" s="363"/>
    </row>
    <row r="8" spans="1:25" ht="14.25" thickBot="1" x14ac:dyDescent="0.3">
      <c r="A8" s="102">
        <v>1</v>
      </c>
      <c r="B8" s="103">
        <f t="shared" ref="B8:Y8" si="0">A8+1</f>
        <v>2</v>
      </c>
      <c r="C8" s="103">
        <f t="shared" si="0"/>
        <v>3</v>
      </c>
      <c r="D8" s="103">
        <f t="shared" si="0"/>
        <v>4</v>
      </c>
      <c r="E8" s="103">
        <f t="shared" si="0"/>
        <v>5</v>
      </c>
      <c r="F8" s="103">
        <f t="shared" si="0"/>
        <v>6</v>
      </c>
      <c r="G8" s="103">
        <f t="shared" si="0"/>
        <v>7</v>
      </c>
      <c r="H8" s="103">
        <f t="shared" si="0"/>
        <v>8</v>
      </c>
      <c r="I8" s="103">
        <f t="shared" si="0"/>
        <v>9</v>
      </c>
      <c r="J8" s="103">
        <f t="shared" si="0"/>
        <v>10</v>
      </c>
      <c r="K8" s="103">
        <f t="shared" si="0"/>
        <v>11</v>
      </c>
      <c r="L8" s="103">
        <f t="shared" si="0"/>
        <v>12</v>
      </c>
      <c r="M8" s="104">
        <f t="shared" si="0"/>
        <v>13</v>
      </c>
      <c r="N8" s="104">
        <f t="shared" si="0"/>
        <v>14</v>
      </c>
      <c r="O8" s="104">
        <f t="shared" si="0"/>
        <v>15</v>
      </c>
      <c r="P8" s="104">
        <f t="shared" si="0"/>
        <v>16</v>
      </c>
      <c r="Q8" s="104">
        <f t="shared" si="0"/>
        <v>17</v>
      </c>
      <c r="R8" s="105">
        <f t="shared" si="0"/>
        <v>18</v>
      </c>
      <c r="S8" s="104">
        <f t="shared" si="0"/>
        <v>19</v>
      </c>
      <c r="T8" s="105">
        <f t="shared" si="0"/>
        <v>20</v>
      </c>
      <c r="U8" s="105">
        <f t="shared" si="0"/>
        <v>21</v>
      </c>
      <c r="V8" s="104">
        <f t="shared" si="0"/>
        <v>22</v>
      </c>
      <c r="W8" s="105">
        <f t="shared" si="0"/>
        <v>23</v>
      </c>
      <c r="X8" s="105">
        <f t="shared" si="0"/>
        <v>24</v>
      </c>
      <c r="Y8" s="105">
        <f t="shared" si="0"/>
        <v>25</v>
      </c>
    </row>
    <row r="9" spans="1:25" ht="38.25" x14ac:dyDescent="0.2">
      <c r="A9" s="106"/>
      <c r="B9" s="107" t="s">
        <v>267</v>
      </c>
      <c r="C9" s="108" t="s">
        <v>96</v>
      </c>
      <c r="D9" s="108">
        <v>5.3999999999999999E-2</v>
      </c>
      <c r="E9" s="109"/>
      <c r="F9" s="109"/>
      <c r="G9" s="109"/>
      <c r="H9" s="109"/>
      <c r="I9" s="109"/>
      <c r="J9" s="109"/>
      <c r="K9" s="109"/>
      <c r="L9" s="109"/>
      <c r="M9" s="110"/>
      <c r="N9" s="110"/>
      <c r="O9" s="111"/>
      <c r="P9" s="110"/>
      <c r="Q9" s="111"/>
      <c r="R9" s="109"/>
      <c r="S9" s="110"/>
      <c r="T9" s="112"/>
      <c r="U9" s="109"/>
      <c r="V9" s="110"/>
      <c r="W9" s="109"/>
      <c r="X9" s="109"/>
      <c r="Y9" s="113"/>
    </row>
    <row r="10" spans="1:25" ht="25.5" x14ac:dyDescent="0.2">
      <c r="A10" s="288" t="s">
        <v>268</v>
      </c>
      <c r="B10" s="114" t="s">
        <v>269</v>
      </c>
      <c r="C10" s="115"/>
      <c r="D10" s="116"/>
      <c r="E10" s="115">
        <f>F10+G10+H10+K10+L10</f>
        <v>359535</v>
      </c>
      <c r="F10" s="115">
        <v>148505</v>
      </c>
      <c r="G10" s="115">
        <v>38110</v>
      </c>
      <c r="H10" s="115">
        <v>90624</v>
      </c>
      <c r="I10" s="117">
        <v>830</v>
      </c>
      <c r="J10" s="115">
        <v>10494</v>
      </c>
      <c r="K10" s="115">
        <v>53053</v>
      </c>
      <c r="L10" s="115">
        <v>29243</v>
      </c>
      <c r="M10" s="115"/>
      <c r="N10" s="293"/>
      <c r="O10" s="293"/>
      <c r="P10" s="293"/>
      <c r="Q10" s="293"/>
      <c r="R10" s="118"/>
      <c r="S10" s="119"/>
      <c r="T10" s="118"/>
      <c r="U10" s="120"/>
      <c r="V10" s="119"/>
      <c r="W10" s="118"/>
      <c r="X10" s="118"/>
      <c r="Y10" s="121"/>
    </row>
    <row r="11" spans="1:25" ht="13.5" x14ac:dyDescent="0.2">
      <c r="A11" s="288" t="s">
        <v>270</v>
      </c>
      <c r="B11" s="114" t="s">
        <v>271</v>
      </c>
      <c r="C11" s="122"/>
      <c r="D11" s="123"/>
      <c r="E11" s="115">
        <f t="shared" ref="E11" si="1">F11+G11+H11+K11+L11</f>
        <v>37436</v>
      </c>
      <c r="F11" s="115">
        <v>21150</v>
      </c>
      <c r="G11" s="115">
        <v>2733</v>
      </c>
      <c r="H11" s="115">
        <v>6795</v>
      </c>
      <c r="I11" s="117">
        <v>113</v>
      </c>
      <c r="J11" s="115">
        <v>721</v>
      </c>
      <c r="K11" s="115">
        <v>4148</v>
      </c>
      <c r="L11" s="115">
        <v>2610</v>
      </c>
      <c r="M11" s="115"/>
      <c r="N11" s="124"/>
      <c r="O11" s="125"/>
      <c r="P11" s="124"/>
      <c r="Q11" s="125"/>
      <c r="R11" s="118"/>
      <c r="S11" s="126"/>
      <c r="T11" s="118"/>
      <c r="U11" s="127"/>
      <c r="V11" s="126"/>
      <c r="W11" s="118"/>
      <c r="X11" s="118"/>
      <c r="Y11" s="128"/>
    </row>
    <row r="12" spans="1:25" ht="13.5" x14ac:dyDescent="0.2">
      <c r="A12" s="129"/>
      <c r="B12" s="130" t="s">
        <v>23</v>
      </c>
      <c r="C12" s="131"/>
      <c r="D12" s="115"/>
      <c r="E12" s="115">
        <f t="shared" ref="E12:L12" si="2">SUM(E10:E11)</f>
        <v>396971</v>
      </c>
      <c r="F12" s="115">
        <f t="shared" si="2"/>
        <v>169655</v>
      </c>
      <c r="G12" s="115">
        <f t="shared" si="2"/>
        <v>40843</v>
      </c>
      <c r="H12" s="115">
        <f t="shared" si="2"/>
        <v>97419</v>
      </c>
      <c r="I12" s="115">
        <f t="shared" si="2"/>
        <v>943</v>
      </c>
      <c r="J12" s="115">
        <f t="shared" si="2"/>
        <v>11215</v>
      </c>
      <c r="K12" s="115">
        <f t="shared" si="2"/>
        <v>57201</v>
      </c>
      <c r="L12" s="115">
        <f t="shared" si="2"/>
        <v>31853</v>
      </c>
      <c r="M12" s="132"/>
      <c r="N12" s="133"/>
      <c r="O12" s="125"/>
      <c r="P12" s="134"/>
      <c r="Q12" s="125"/>
      <c r="R12" s="135"/>
      <c r="S12" s="125"/>
      <c r="T12" s="135"/>
      <c r="U12" s="135"/>
      <c r="V12" s="125"/>
      <c r="W12" s="135"/>
      <c r="X12" s="135"/>
      <c r="Y12" s="128"/>
    </row>
    <row r="13" spans="1:25" ht="13.5" x14ac:dyDescent="0.2">
      <c r="A13" s="129"/>
      <c r="B13" s="123" t="s">
        <v>22</v>
      </c>
      <c r="C13" s="123"/>
      <c r="D13" s="136">
        <f>D47/100</f>
        <v>3.5000000000000003E-2</v>
      </c>
      <c r="E13" s="118">
        <f>E12*D13</f>
        <v>13894</v>
      </c>
      <c r="F13" s="123"/>
      <c r="G13" s="123"/>
      <c r="H13" s="123"/>
      <c r="I13" s="123"/>
      <c r="J13" s="123"/>
      <c r="K13" s="123"/>
      <c r="L13" s="123"/>
      <c r="M13" s="137"/>
      <c r="N13" s="137"/>
      <c r="O13" s="125"/>
      <c r="P13" s="137"/>
      <c r="Q13" s="125"/>
      <c r="R13" s="135"/>
      <c r="S13" s="125"/>
      <c r="T13" s="135"/>
      <c r="U13" s="135"/>
      <c r="V13" s="125"/>
      <c r="W13" s="135"/>
      <c r="X13" s="135"/>
      <c r="Y13" s="138"/>
    </row>
    <row r="14" spans="1:25" ht="13.5" x14ac:dyDescent="0.2">
      <c r="A14" s="129"/>
      <c r="B14" s="123" t="s">
        <v>97</v>
      </c>
      <c r="C14" s="123"/>
      <c r="D14" s="139"/>
      <c r="E14" s="118">
        <f>E12+E13</f>
        <v>410865</v>
      </c>
      <c r="F14" s="123"/>
      <c r="G14" s="123"/>
      <c r="H14" s="123"/>
      <c r="I14" s="123"/>
      <c r="J14" s="123"/>
      <c r="K14" s="123"/>
      <c r="L14" s="123"/>
      <c r="M14" s="137"/>
      <c r="N14" s="137"/>
      <c r="O14" s="125"/>
      <c r="P14" s="137"/>
      <c r="Q14" s="125"/>
      <c r="R14" s="135"/>
      <c r="S14" s="125"/>
      <c r="T14" s="135"/>
      <c r="U14" s="135"/>
      <c r="V14" s="125"/>
      <c r="W14" s="135"/>
      <c r="X14" s="135"/>
      <c r="Y14" s="128"/>
    </row>
    <row r="15" spans="1:25" ht="13.5" customHeight="1" x14ac:dyDescent="0.2">
      <c r="A15" s="129"/>
      <c r="B15" s="123"/>
      <c r="C15" s="123"/>
      <c r="D15" s="139"/>
      <c r="E15" s="115"/>
      <c r="F15" s="123"/>
      <c r="G15" s="123"/>
      <c r="H15" s="123"/>
      <c r="I15" s="123"/>
      <c r="J15" s="123"/>
      <c r="K15" s="123"/>
      <c r="L15" s="123"/>
      <c r="M15" s="137"/>
      <c r="N15" s="137"/>
      <c r="O15" s="125"/>
      <c r="P15" s="137"/>
      <c r="Q15" s="125"/>
      <c r="R15" s="135"/>
      <c r="S15" s="125"/>
      <c r="T15" s="135"/>
      <c r="U15" s="135"/>
      <c r="V15" s="125"/>
      <c r="W15" s="135"/>
      <c r="X15" s="135"/>
      <c r="Y15" s="289"/>
    </row>
    <row r="16" spans="1:25" ht="11.25" customHeight="1" x14ac:dyDescent="0.2">
      <c r="A16" s="129"/>
      <c r="B16" s="123" t="s">
        <v>98</v>
      </c>
      <c r="C16" s="123"/>
      <c r="D16" s="139"/>
      <c r="E16" s="118">
        <f>E14</f>
        <v>410865</v>
      </c>
      <c r="F16" s="123"/>
      <c r="G16" s="123"/>
      <c r="H16" s="123"/>
      <c r="I16" s="123"/>
      <c r="J16" s="123"/>
      <c r="K16" s="123"/>
      <c r="L16" s="123"/>
      <c r="M16" s="137"/>
      <c r="N16" s="137"/>
      <c r="O16" s="125"/>
      <c r="P16" s="137"/>
      <c r="Q16" s="125"/>
      <c r="R16" s="135"/>
      <c r="S16" s="125"/>
      <c r="T16" s="135"/>
      <c r="U16" s="135"/>
      <c r="V16" s="125"/>
      <c r="W16" s="135"/>
      <c r="X16" s="135"/>
      <c r="Y16" s="128"/>
    </row>
    <row r="17" spans="1:25" ht="13.5" x14ac:dyDescent="0.2">
      <c r="A17" s="129"/>
      <c r="B17" s="290"/>
      <c r="C17" s="291"/>
      <c r="D17" s="139"/>
      <c r="E17" s="115"/>
      <c r="F17" s="123"/>
      <c r="G17" s="123"/>
      <c r="H17" s="123"/>
      <c r="I17" s="123"/>
      <c r="J17" s="123"/>
      <c r="K17" s="123"/>
      <c r="L17" s="123"/>
      <c r="M17" s="137"/>
      <c r="N17" s="292"/>
      <c r="O17" s="125"/>
      <c r="P17" s="292"/>
      <c r="Q17" s="125"/>
      <c r="R17" s="135"/>
      <c r="S17" s="125"/>
      <c r="T17" s="135"/>
      <c r="U17" s="135"/>
      <c r="V17" s="125"/>
      <c r="W17" s="135"/>
      <c r="X17" s="135"/>
      <c r="Y17" s="289"/>
    </row>
    <row r="18" spans="1:25" ht="13.5" x14ac:dyDescent="0.2">
      <c r="A18" s="129"/>
      <c r="B18" s="140" t="s">
        <v>99</v>
      </c>
      <c r="C18" s="141"/>
      <c r="D18" s="139"/>
      <c r="E18" s="115"/>
      <c r="F18" s="123"/>
      <c r="G18" s="123"/>
      <c r="H18" s="123"/>
      <c r="I18" s="123"/>
      <c r="J18" s="123"/>
      <c r="K18" s="123"/>
      <c r="L18" s="123"/>
      <c r="M18" s="137"/>
      <c r="N18" s="142"/>
      <c r="O18" s="125"/>
      <c r="P18" s="142"/>
      <c r="Q18" s="125"/>
      <c r="R18" s="135"/>
      <c r="S18" s="125"/>
      <c r="T18" s="135"/>
      <c r="U18" s="135"/>
      <c r="V18" s="125"/>
      <c r="W18" s="135"/>
      <c r="X18" s="135"/>
      <c r="Y18" s="128"/>
    </row>
    <row r="19" spans="1:25" ht="13.5" x14ac:dyDescent="0.2">
      <c r="A19" s="129"/>
      <c r="B19" s="143" t="s">
        <v>35</v>
      </c>
      <c r="C19" s="122"/>
      <c r="D19" s="144">
        <f>D48/100</f>
        <v>6.3500000000000001E-2</v>
      </c>
      <c r="E19" s="118">
        <f>E16*D19</f>
        <v>26090</v>
      </c>
      <c r="F19" s="123"/>
      <c r="G19" s="123"/>
      <c r="H19" s="123"/>
      <c r="I19" s="123"/>
      <c r="J19" s="123"/>
      <c r="K19" s="123"/>
      <c r="L19" s="123"/>
      <c r="M19" s="137"/>
      <c r="N19" s="124"/>
      <c r="O19" s="125"/>
      <c r="P19" s="124"/>
      <c r="Q19" s="125"/>
      <c r="R19" s="135"/>
      <c r="S19" s="125"/>
      <c r="T19" s="135"/>
      <c r="U19" s="135"/>
      <c r="V19" s="125"/>
      <c r="W19" s="135"/>
      <c r="X19" s="135"/>
      <c r="Y19" s="138"/>
    </row>
    <row r="20" spans="1:25" ht="25.5" x14ac:dyDescent="0.2">
      <c r="A20" s="129"/>
      <c r="B20" s="145" t="s">
        <v>100</v>
      </c>
      <c r="C20" s="122"/>
      <c r="D20" s="115"/>
      <c r="E20" s="118">
        <f>E14*0.015</f>
        <v>6163</v>
      </c>
      <c r="F20" s="123"/>
      <c r="G20" s="123"/>
      <c r="H20" s="123"/>
      <c r="I20" s="123"/>
      <c r="J20" s="123"/>
      <c r="K20" s="123"/>
      <c r="L20" s="123"/>
      <c r="M20" s="137"/>
      <c r="N20" s="124"/>
      <c r="O20" s="125"/>
      <c r="P20" s="124"/>
      <c r="Q20" s="125"/>
      <c r="R20" s="135"/>
      <c r="S20" s="125"/>
      <c r="T20" s="135"/>
      <c r="U20" s="135"/>
      <c r="V20" s="125"/>
      <c r="W20" s="135"/>
      <c r="X20" s="135"/>
      <c r="Y20" s="138"/>
    </row>
    <row r="21" spans="1:25" ht="13.5" x14ac:dyDescent="0.2">
      <c r="A21" s="129"/>
      <c r="B21" s="146" t="s">
        <v>101</v>
      </c>
      <c r="C21" s="122"/>
      <c r="D21" s="123"/>
      <c r="E21" s="115"/>
      <c r="F21" s="123"/>
      <c r="G21" s="123"/>
      <c r="H21" s="123"/>
      <c r="I21" s="123"/>
      <c r="J21" s="123"/>
      <c r="K21" s="123"/>
      <c r="L21" s="123"/>
      <c r="M21" s="137"/>
      <c r="N21" s="124"/>
      <c r="O21" s="125"/>
      <c r="P21" s="124"/>
      <c r="Q21" s="125"/>
      <c r="R21" s="135"/>
      <c r="S21" s="125"/>
      <c r="T21" s="135"/>
      <c r="U21" s="135"/>
      <c r="V21" s="125"/>
      <c r="W21" s="135"/>
      <c r="X21" s="135"/>
      <c r="Y21" s="147"/>
    </row>
    <row r="22" spans="1:25" ht="13.5" x14ac:dyDescent="0.2">
      <c r="A22" s="129"/>
      <c r="B22" s="148" t="s">
        <v>102</v>
      </c>
      <c r="C22" s="149"/>
      <c r="D22" s="123"/>
      <c r="E22" s="115"/>
      <c r="F22" s="123"/>
      <c r="G22" s="123"/>
      <c r="H22" s="123"/>
      <c r="I22" s="123"/>
      <c r="J22" s="123"/>
      <c r="K22" s="123"/>
      <c r="L22" s="123"/>
      <c r="M22" s="137"/>
      <c r="N22" s="124"/>
      <c r="O22" s="125"/>
      <c r="P22" s="124"/>
      <c r="Q22" s="125"/>
      <c r="R22" s="135"/>
      <c r="S22" s="125"/>
      <c r="T22" s="135"/>
      <c r="U22" s="135"/>
      <c r="V22" s="125"/>
      <c r="W22" s="135"/>
      <c r="X22" s="135"/>
      <c r="Y22" s="147"/>
    </row>
    <row r="23" spans="1:25" ht="51" x14ac:dyDescent="0.2">
      <c r="A23" s="129"/>
      <c r="B23" s="150" t="s">
        <v>103</v>
      </c>
      <c r="C23" s="149"/>
      <c r="D23" s="123"/>
      <c r="E23" s="115"/>
      <c r="F23" s="123"/>
      <c r="G23" s="123"/>
      <c r="H23" s="123"/>
      <c r="I23" s="123"/>
      <c r="J23" s="123"/>
      <c r="K23" s="123"/>
      <c r="L23" s="123"/>
      <c r="M23" s="137"/>
      <c r="N23" s="124"/>
      <c r="O23" s="125"/>
      <c r="P23" s="124"/>
      <c r="Q23" s="125"/>
      <c r="R23" s="135"/>
      <c r="S23" s="125"/>
      <c r="T23" s="135"/>
      <c r="U23" s="135"/>
      <c r="V23" s="125"/>
      <c r="W23" s="135"/>
      <c r="X23" s="135"/>
      <c r="Y23" s="151"/>
    </row>
    <row r="24" spans="1:25" ht="13.5" x14ac:dyDescent="0.2">
      <c r="A24" s="129"/>
      <c r="B24" s="150" t="s">
        <v>104</v>
      </c>
      <c r="C24" s="149"/>
      <c r="D24" s="123"/>
      <c r="E24" s="115"/>
      <c r="F24" s="123"/>
      <c r="G24" s="123"/>
      <c r="H24" s="123"/>
      <c r="I24" s="123"/>
      <c r="J24" s="123"/>
      <c r="K24" s="123"/>
      <c r="L24" s="123"/>
      <c r="M24" s="137"/>
      <c r="N24" s="124"/>
      <c r="O24" s="125"/>
      <c r="P24" s="124"/>
      <c r="Q24" s="125"/>
      <c r="R24" s="135"/>
      <c r="S24" s="125"/>
      <c r="T24" s="135"/>
      <c r="U24" s="135"/>
      <c r="V24" s="125"/>
      <c r="W24" s="135"/>
      <c r="X24" s="135"/>
      <c r="Y24" s="151"/>
    </row>
    <row r="25" spans="1:25" ht="13.5" x14ac:dyDescent="0.2">
      <c r="A25" s="129"/>
      <c r="B25" s="150" t="s">
        <v>105</v>
      </c>
      <c r="C25" s="149"/>
      <c r="D25" s="123"/>
      <c r="E25" s="115"/>
      <c r="F25" s="123"/>
      <c r="G25" s="123"/>
      <c r="H25" s="123"/>
      <c r="I25" s="123"/>
      <c r="J25" s="123"/>
      <c r="K25" s="123"/>
      <c r="L25" s="123"/>
      <c r="M25" s="137"/>
      <c r="N25" s="124"/>
      <c r="O25" s="125"/>
      <c r="P25" s="124"/>
      <c r="Q25" s="125"/>
      <c r="R25" s="135"/>
      <c r="S25" s="125"/>
      <c r="T25" s="135"/>
      <c r="U25" s="135"/>
      <c r="V25" s="125"/>
      <c r="W25" s="135"/>
      <c r="X25" s="135"/>
      <c r="Y25" s="128"/>
    </row>
    <row r="26" spans="1:25" ht="13.5" x14ac:dyDescent="0.2">
      <c r="A26" s="129"/>
      <c r="B26" s="123" t="s">
        <v>24</v>
      </c>
      <c r="C26" s="123"/>
      <c r="D26" s="123"/>
      <c r="E26" s="118">
        <f>E16+E19+E20</f>
        <v>443118</v>
      </c>
      <c r="F26" s="123"/>
      <c r="G26" s="123"/>
      <c r="H26" s="123"/>
      <c r="I26" s="123"/>
      <c r="J26" s="123"/>
      <c r="K26" s="123"/>
      <c r="L26" s="123"/>
      <c r="M26" s="137"/>
      <c r="N26" s="137"/>
      <c r="O26" s="125"/>
      <c r="P26" s="137"/>
      <c r="Q26" s="125"/>
      <c r="R26" s="135"/>
      <c r="S26" s="125"/>
      <c r="T26" s="135"/>
      <c r="U26" s="135"/>
      <c r="V26" s="125"/>
      <c r="W26" s="135"/>
      <c r="X26" s="135"/>
      <c r="Y26" s="128"/>
    </row>
    <row r="27" spans="1:25" ht="13.5" x14ac:dyDescent="0.2">
      <c r="A27" s="129"/>
      <c r="B27" s="123"/>
      <c r="C27" s="123"/>
      <c r="D27" s="123"/>
      <c r="E27" s="115"/>
      <c r="F27" s="123"/>
      <c r="G27" s="123"/>
      <c r="H27" s="123"/>
      <c r="I27" s="123"/>
      <c r="J27" s="123"/>
      <c r="K27" s="123"/>
      <c r="L27" s="123"/>
      <c r="M27" s="137"/>
      <c r="N27" s="137"/>
      <c r="O27" s="125"/>
      <c r="P27" s="137"/>
      <c r="Q27" s="125"/>
      <c r="R27" s="135"/>
      <c r="S27" s="125"/>
      <c r="T27" s="135"/>
      <c r="U27" s="135"/>
      <c r="V27" s="125"/>
      <c r="W27" s="135"/>
      <c r="X27" s="135"/>
      <c r="Y27" s="128"/>
    </row>
    <row r="28" spans="1:25" ht="13.5" x14ac:dyDescent="0.2">
      <c r="A28" s="129"/>
      <c r="B28" s="152" t="s">
        <v>25</v>
      </c>
      <c r="C28" s="131"/>
      <c r="D28" s="153">
        <f>150%/100</f>
        <v>1.4999999999999999E-2</v>
      </c>
      <c r="E28" s="118">
        <f>E26*D28</f>
        <v>6647</v>
      </c>
      <c r="F28" s="123"/>
      <c r="G28" s="123"/>
      <c r="H28" s="123"/>
      <c r="I28" s="123"/>
      <c r="J28" s="123"/>
      <c r="K28" s="123"/>
      <c r="L28" s="123"/>
      <c r="M28" s="137"/>
      <c r="N28" s="124"/>
      <c r="O28" s="125"/>
      <c r="P28" s="124"/>
      <c r="Q28" s="125"/>
      <c r="R28" s="135"/>
      <c r="S28" s="125"/>
      <c r="T28" s="135"/>
      <c r="U28" s="135"/>
      <c r="V28" s="125"/>
      <c r="W28" s="135"/>
      <c r="X28" s="135"/>
      <c r="Y28" s="138"/>
    </row>
    <row r="29" spans="1:25" ht="14.25" thickBot="1" x14ac:dyDescent="0.25">
      <c r="A29" s="154"/>
      <c r="B29" s="155"/>
      <c r="C29" s="156"/>
      <c r="D29" s="157"/>
      <c r="E29" s="158"/>
      <c r="F29" s="157"/>
      <c r="G29" s="157"/>
      <c r="H29" s="157"/>
      <c r="I29" s="157"/>
      <c r="J29" s="157"/>
      <c r="K29" s="157"/>
      <c r="L29" s="157"/>
      <c r="M29" s="159"/>
      <c r="N29" s="160"/>
      <c r="O29" s="161"/>
      <c r="P29" s="160"/>
      <c r="Q29" s="161"/>
      <c r="R29" s="162"/>
      <c r="S29" s="161"/>
      <c r="T29" s="162"/>
      <c r="U29" s="162"/>
      <c r="V29" s="161"/>
      <c r="W29" s="162"/>
      <c r="X29" s="162"/>
      <c r="Y29" s="163"/>
    </row>
    <row r="30" spans="1:25" ht="13.5" x14ac:dyDescent="0.2">
      <c r="A30" s="164"/>
      <c r="B30" s="165" t="s">
        <v>26</v>
      </c>
      <c r="C30" s="165"/>
      <c r="D30" s="165"/>
      <c r="E30" s="166">
        <f>E26+E28</f>
        <v>449765</v>
      </c>
      <c r="F30" s="165"/>
      <c r="G30" s="165"/>
      <c r="H30" s="165"/>
      <c r="I30" s="165"/>
      <c r="J30" s="165"/>
      <c r="K30" s="165"/>
      <c r="L30" s="165"/>
      <c r="M30" s="167"/>
      <c r="N30" s="167"/>
      <c r="O30" s="168"/>
      <c r="P30" s="167"/>
      <c r="Q30" s="168"/>
      <c r="R30" s="169"/>
      <c r="S30" s="168"/>
      <c r="T30" s="169"/>
      <c r="U30" s="169"/>
      <c r="V30" s="168"/>
      <c r="W30" s="169"/>
      <c r="X30" s="169"/>
      <c r="Y30" s="170">
        <f>Y26+Y28</f>
        <v>0</v>
      </c>
    </row>
    <row r="31" spans="1:25" ht="13.5" x14ac:dyDescent="0.2">
      <c r="A31" s="164"/>
      <c r="B31" s="171" t="s">
        <v>27</v>
      </c>
      <c r="C31" s="172"/>
      <c r="D31" s="173"/>
      <c r="E31" s="173"/>
      <c r="F31" s="173"/>
      <c r="G31" s="173"/>
      <c r="H31" s="173"/>
      <c r="I31" s="173"/>
      <c r="J31" s="173"/>
      <c r="K31" s="173"/>
      <c r="L31" s="173"/>
      <c r="M31" s="174"/>
      <c r="N31" s="175"/>
      <c r="O31" s="176"/>
      <c r="P31" s="175"/>
      <c r="Q31" s="176"/>
      <c r="R31" s="177"/>
      <c r="S31" s="176"/>
      <c r="T31" s="177"/>
      <c r="U31" s="177"/>
      <c r="V31" s="176"/>
      <c r="W31" s="177"/>
      <c r="X31" s="177"/>
      <c r="Y31" s="178">
        <f>Y30*0.18</f>
        <v>0</v>
      </c>
    </row>
    <row r="32" spans="1:25" ht="12.75" customHeight="1" thickBot="1" x14ac:dyDescent="0.25">
      <c r="A32" s="179"/>
      <c r="B32" s="180" t="s">
        <v>28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1"/>
      <c r="N32" s="181"/>
      <c r="O32" s="182"/>
      <c r="P32" s="181"/>
      <c r="Q32" s="182"/>
      <c r="R32" s="183"/>
      <c r="S32" s="182"/>
      <c r="T32" s="183"/>
      <c r="U32" s="183"/>
      <c r="V32" s="182"/>
      <c r="W32" s="183"/>
      <c r="X32" s="183"/>
      <c r="Y32" s="184">
        <f>Y30+Y31</f>
        <v>0</v>
      </c>
    </row>
    <row r="33" spans="1:25" ht="12.75" customHeight="1" x14ac:dyDescent="0.2">
      <c r="A33" s="129"/>
      <c r="B33" s="185" t="s">
        <v>106</v>
      </c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7"/>
      <c r="N33" s="187"/>
      <c r="O33" s="188"/>
      <c r="P33" s="187"/>
      <c r="Q33" s="188"/>
      <c r="R33" s="189"/>
      <c r="S33" s="188"/>
      <c r="T33" s="189"/>
      <c r="U33" s="189"/>
      <c r="V33" s="188"/>
      <c r="W33" s="189"/>
      <c r="X33" s="189"/>
      <c r="Y33" s="190">
        <f>Y32</f>
        <v>0</v>
      </c>
    </row>
    <row r="34" spans="1:25" ht="12.75" customHeight="1" x14ac:dyDescent="0.2">
      <c r="A34" s="191"/>
      <c r="B34" s="185" t="s">
        <v>107</v>
      </c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3"/>
      <c r="N34" s="193"/>
      <c r="O34" s="194"/>
      <c r="P34" s="193"/>
      <c r="Q34" s="194"/>
      <c r="R34" s="195"/>
      <c r="S34" s="194"/>
      <c r="T34" s="195"/>
      <c r="U34" s="195"/>
      <c r="V34" s="194"/>
      <c r="W34" s="195"/>
      <c r="X34" s="195"/>
      <c r="Y34" s="196"/>
    </row>
    <row r="35" spans="1:25" ht="13.5" customHeight="1" thickBot="1" x14ac:dyDescent="0.25">
      <c r="A35" s="154"/>
      <c r="B35" s="197"/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8"/>
      <c r="N35" s="198"/>
      <c r="O35" s="199"/>
      <c r="P35" s="198"/>
      <c r="Q35" s="199"/>
      <c r="R35" s="200"/>
      <c r="S35" s="199"/>
      <c r="T35" s="200"/>
      <c r="U35" s="200"/>
      <c r="V35" s="199"/>
      <c r="W35" s="200"/>
      <c r="X35" s="200"/>
      <c r="Y35" s="201"/>
    </row>
    <row r="36" spans="1:25" ht="13.5" customHeight="1" x14ac:dyDescent="0.2">
      <c r="A36" s="85"/>
      <c r="B36" s="202"/>
      <c r="C36" s="203"/>
      <c r="D36" s="203"/>
      <c r="E36" s="203"/>
      <c r="F36" s="203"/>
      <c r="G36" s="203"/>
      <c r="H36" s="203"/>
      <c r="I36" s="203"/>
      <c r="J36" s="203"/>
      <c r="K36" s="332"/>
      <c r="L36" s="332"/>
      <c r="M36" s="332"/>
      <c r="N36" s="332"/>
      <c r="O36" s="332"/>
      <c r="P36" s="332"/>
      <c r="Q36" s="332"/>
      <c r="R36" s="332"/>
      <c r="S36" s="332"/>
      <c r="T36" s="332"/>
      <c r="U36" s="332"/>
      <c r="V36" s="332"/>
      <c r="W36" s="332"/>
      <c r="X36" s="332"/>
      <c r="Y36" s="332"/>
    </row>
    <row r="37" spans="1:25" ht="12.75" customHeight="1" x14ac:dyDescent="0.2">
      <c r="B37" s="333"/>
      <c r="C37" s="334"/>
      <c r="D37" s="337" t="s">
        <v>36</v>
      </c>
      <c r="E37" s="339" t="s">
        <v>37</v>
      </c>
      <c r="F37" s="340"/>
      <c r="G37" s="341"/>
      <c r="H37" s="86"/>
      <c r="I37" s="86"/>
      <c r="K37" s="342"/>
      <c r="L37" s="342"/>
      <c r="M37" s="342"/>
      <c r="N37" s="342"/>
      <c r="O37" s="342"/>
      <c r="P37" s="342"/>
      <c r="Q37" s="342"/>
      <c r="R37" s="342"/>
      <c r="S37" s="342"/>
      <c r="T37" s="342"/>
      <c r="U37" s="342"/>
      <c r="V37" s="342"/>
      <c r="W37" s="342"/>
      <c r="X37" s="342"/>
      <c r="Y37" s="342"/>
    </row>
    <row r="38" spans="1:25" x14ac:dyDescent="0.2">
      <c r="B38" s="335"/>
      <c r="C38" s="336"/>
      <c r="D38" s="338"/>
      <c r="E38" s="87">
        <v>2015</v>
      </c>
      <c r="F38" s="87">
        <v>2016</v>
      </c>
      <c r="G38" s="88">
        <v>2017</v>
      </c>
      <c r="H38" s="268"/>
      <c r="I38" s="268"/>
      <c r="J38" s="268"/>
      <c r="K38" s="342"/>
      <c r="L38" s="342"/>
      <c r="M38" s="342"/>
      <c r="N38" s="342"/>
      <c r="O38" s="342"/>
      <c r="P38" s="342"/>
      <c r="Q38" s="342"/>
      <c r="R38" s="342"/>
      <c r="S38" s="342"/>
      <c r="T38" s="342"/>
      <c r="U38" s="342"/>
      <c r="V38" s="342"/>
      <c r="W38" s="342"/>
      <c r="X38" s="342"/>
      <c r="Y38" s="342"/>
    </row>
    <row r="39" spans="1:25" ht="13.5" x14ac:dyDescent="0.2">
      <c r="B39" s="358" t="s">
        <v>108</v>
      </c>
      <c r="C39" s="359"/>
      <c r="D39" s="204"/>
      <c r="E39" s="205"/>
      <c r="F39" s="205"/>
      <c r="G39" s="205"/>
      <c r="H39" s="89"/>
      <c r="I39" s="89"/>
      <c r="J39" s="89"/>
      <c r="K39" s="90"/>
      <c r="L39" s="89"/>
      <c r="M39" s="91"/>
      <c r="N39" s="91"/>
      <c r="O39" s="92"/>
      <c r="P39" s="91"/>
      <c r="Q39" s="91"/>
    </row>
    <row r="40" spans="1:25" ht="13.5" x14ac:dyDescent="0.25">
      <c r="A40" s="85"/>
      <c r="B40" s="206"/>
      <c r="C40" s="207"/>
      <c r="D40" s="207"/>
      <c r="E40" s="207"/>
      <c r="F40" s="85"/>
      <c r="G40" s="85"/>
      <c r="H40" s="85"/>
      <c r="I40" s="85"/>
      <c r="J40" s="85"/>
      <c r="K40" s="85"/>
      <c r="L40" s="85"/>
      <c r="M40" s="94"/>
      <c r="N40" s="94"/>
      <c r="O40" s="94"/>
      <c r="P40" s="94"/>
      <c r="Q40" s="95"/>
      <c r="R40" s="96"/>
      <c r="S40" s="92"/>
      <c r="T40" s="96"/>
      <c r="U40" s="96"/>
      <c r="V40" s="92"/>
      <c r="W40" s="90"/>
      <c r="X40" s="97"/>
    </row>
    <row r="41" spans="1:25" ht="13.5" customHeight="1" x14ac:dyDescent="0.25">
      <c r="A41" s="1" t="s">
        <v>82</v>
      </c>
      <c r="B41" s="1"/>
      <c r="C41" s="1"/>
      <c r="D41" s="1"/>
      <c r="E41" s="1"/>
      <c r="F41" s="85"/>
      <c r="G41" s="85"/>
      <c r="H41" s="85"/>
      <c r="I41" s="85"/>
      <c r="J41" s="85"/>
      <c r="K41" s="85"/>
      <c r="L41" s="85"/>
      <c r="M41" s="94"/>
      <c r="N41" s="94"/>
      <c r="O41" s="94"/>
      <c r="P41" s="94"/>
      <c r="Q41" s="95"/>
      <c r="R41" s="96"/>
      <c r="S41" s="92"/>
      <c r="T41" s="96"/>
      <c r="U41" s="96"/>
      <c r="V41" s="92"/>
      <c r="W41" s="90"/>
      <c r="X41" s="97"/>
    </row>
    <row r="42" spans="1:25" ht="13.5" customHeight="1" thickBot="1" x14ac:dyDescent="0.3">
      <c r="A42" s="1"/>
      <c r="B42" s="1"/>
      <c r="C42" s="1"/>
      <c r="D42" s="1"/>
      <c r="E42" s="1"/>
      <c r="F42" s="85"/>
      <c r="G42" s="85"/>
      <c r="H42" s="85"/>
      <c r="I42" s="85"/>
      <c r="J42" s="85"/>
      <c r="K42" s="85"/>
      <c r="L42" s="85"/>
      <c r="M42" s="94"/>
      <c r="N42" s="94"/>
      <c r="O42" s="94"/>
      <c r="P42" s="94"/>
      <c r="Q42" s="95"/>
      <c r="R42" s="96"/>
      <c r="S42" s="92"/>
      <c r="T42" s="96"/>
      <c r="U42" s="96"/>
      <c r="V42" s="92"/>
      <c r="W42" s="90"/>
      <c r="X42" s="97"/>
    </row>
    <row r="43" spans="1:25" ht="13.5" customHeight="1" x14ac:dyDescent="0.25">
      <c r="A43" s="208"/>
      <c r="B43" s="209"/>
      <c r="C43" s="209"/>
      <c r="D43" s="210" t="s">
        <v>29</v>
      </c>
      <c r="E43" s="360"/>
      <c r="F43" s="360"/>
      <c r="G43" s="360"/>
      <c r="H43" s="360"/>
      <c r="I43" s="360"/>
      <c r="J43" s="360"/>
      <c r="K43" s="96"/>
      <c r="L43" s="96"/>
      <c r="M43" s="92"/>
      <c r="N43" s="95"/>
      <c r="O43" s="211"/>
      <c r="P43" s="95"/>
    </row>
    <row r="44" spans="1:25" ht="13.5" x14ac:dyDescent="0.25">
      <c r="A44" s="212">
        <v>1</v>
      </c>
      <c r="B44" s="213" t="s">
        <v>109</v>
      </c>
      <c r="C44" s="214" t="s">
        <v>38</v>
      </c>
      <c r="D44" s="215"/>
      <c r="E44" s="216"/>
      <c r="F44" s="216"/>
      <c r="G44" s="216"/>
      <c r="H44" s="216"/>
      <c r="I44" s="216"/>
      <c r="J44" s="216"/>
      <c r="K44" s="96"/>
      <c r="L44" s="96"/>
      <c r="M44" s="92"/>
      <c r="N44" s="95"/>
      <c r="O44" s="211"/>
      <c r="P44" s="95"/>
    </row>
    <row r="45" spans="1:25" ht="13.5" x14ac:dyDescent="0.25">
      <c r="A45" s="212">
        <v>2</v>
      </c>
      <c r="B45" s="213" t="s">
        <v>30</v>
      </c>
      <c r="C45" s="214"/>
      <c r="D45" s="217"/>
      <c r="E45" s="321" t="s">
        <v>110</v>
      </c>
      <c r="F45" s="322"/>
      <c r="G45" s="322"/>
      <c r="H45" s="322"/>
      <c r="I45" s="322"/>
      <c r="J45" s="218"/>
      <c r="K45" s="96"/>
      <c r="L45" s="96"/>
      <c r="M45" s="92"/>
      <c r="N45" s="95"/>
      <c r="O45" s="211"/>
      <c r="P45" s="95"/>
    </row>
    <row r="46" spans="1:25" ht="11.25" customHeight="1" x14ac:dyDescent="0.25">
      <c r="A46" s="212">
        <v>3</v>
      </c>
      <c r="B46" s="213" t="s">
        <v>111</v>
      </c>
      <c r="C46" s="214"/>
      <c r="D46" s="219"/>
      <c r="E46" s="321" t="s">
        <v>110</v>
      </c>
      <c r="F46" s="322"/>
      <c r="G46" s="322"/>
      <c r="H46" s="322"/>
      <c r="I46" s="322"/>
      <c r="J46" s="96"/>
      <c r="K46" s="96"/>
      <c r="L46" s="96"/>
      <c r="M46" s="92"/>
      <c r="N46" s="95"/>
      <c r="O46" s="211"/>
      <c r="P46" s="95"/>
    </row>
    <row r="47" spans="1:25" ht="13.5" customHeight="1" x14ac:dyDescent="0.25">
      <c r="A47" s="212">
        <v>4</v>
      </c>
      <c r="B47" s="213" t="s">
        <v>22</v>
      </c>
      <c r="C47" s="214" t="s">
        <v>18</v>
      </c>
      <c r="D47" s="220">
        <v>3.5</v>
      </c>
      <c r="E47" s="90"/>
      <c r="F47" s="90"/>
      <c r="G47" s="96"/>
      <c r="H47" s="96"/>
      <c r="I47" s="96"/>
      <c r="J47" s="96"/>
      <c r="K47" s="96"/>
      <c r="L47" s="96"/>
      <c r="M47" s="92"/>
      <c r="N47" s="95"/>
      <c r="O47" s="211"/>
      <c r="P47" s="95"/>
    </row>
    <row r="48" spans="1:25" ht="14.25" customHeight="1" x14ac:dyDescent="0.25">
      <c r="A48" s="212">
        <v>5</v>
      </c>
      <c r="B48" s="213" t="s">
        <v>1</v>
      </c>
      <c r="C48" s="214" t="s">
        <v>18</v>
      </c>
      <c r="D48" s="221">
        <v>6.35</v>
      </c>
      <c r="E48" s="90"/>
      <c r="F48" s="90"/>
      <c r="G48" s="96"/>
      <c r="H48" s="96"/>
      <c r="I48" s="96"/>
      <c r="J48" s="96"/>
      <c r="K48" s="96"/>
      <c r="L48" s="96"/>
      <c r="M48" s="92"/>
      <c r="N48" s="95"/>
      <c r="O48" s="211"/>
      <c r="P48" s="95"/>
    </row>
    <row r="49" spans="1:25" ht="14.25" customHeight="1" x14ac:dyDescent="0.25">
      <c r="A49" s="212">
        <v>6</v>
      </c>
      <c r="B49" s="213" t="s">
        <v>25</v>
      </c>
      <c r="C49" s="214" t="s">
        <v>18</v>
      </c>
      <c r="D49" s="222">
        <v>1.5</v>
      </c>
      <c r="E49" s="90"/>
      <c r="F49" s="90"/>
      <c r="G49" s="96"/>
      <c r="H49" s="96"/>
      <c r="I49" s="96"/>
      <c r="J49" s="96"/>
      <c r="K49" s="96"/>
      <c r="L49" s="96"/>
      <c r="M49" s="92"/>
      <c r="N49" s="95"/>
      <c r="O49" s="211"/>
      <c r="P49" s="95"/>
    </row>
    <row r="50" spans="1:25" ht="25.5" x14ac:dyDescent="0.25">
      <c r="A50" s="212">
        <v>7</v>
      </c>
      <c r="B50" s="223" t="s">
        <v>112</v>
      </c>
      <c r="C50" s="214" t="s">
        <v>18</v>
      </c>
      <c r="D50" s="222">
        <v>1.5</v>
      </c>
      <c r="E50" s="90"/>
      <c r="F50" s="90"/>
      <c r="G50" s="96"/>
      <c r="H50" s="96"/>
      <c r="I50" s="96"/>
      <c r="J50" s="96"/>
      <c r="K50" s="96"/>
      <c r="L50" s="96"/>
      <c r="M50" s="92"/>
      <c r="N50" s="95"/>
      <c r="O50" s="211"/>
      <c r="P50" s="95"/>
    </row>
    <row r="51" spans="1:25" ht="13.5" x14ac:dyDescent="0.25">
      <c r="A51" s="212">
        <v>8</v>
      </c>
      <c r="B51" s="213" t="s">
        <v>31</v>
      </c>
      <c r="C51" s="214" t="s">
        <v>18</v>
      </c>
      <c r="D51" s="224">
        <f>(K10/(G10+J10))*0.85</f>
        <v>0.92779999999999996</v>
      </c>
      <c r="E51" s="321" t="s">
        <v>110</v>
      </c>
      <c r="F51" s="322"/>
      <c r="G51" s="322"/>
      <c r="H51" s="322"/>
      <c r="I51" s="322"/>
      <c r="J51" s="96"/>
      <c r="K51" s="96"/>
      <c r="L51" s="96"/>
      <c r="M51" s="92"/>
      <c r="N51" s="95"/>
      <c r="O51" s="211"/>
      <c r="P51" s="95"/>
    </row>
    <row r="52" spans="1:25" ht="14.25" thickBot="1" x14ac:dyDescent="0.3">
      <c r="A52" s="225">
        <v>9</v>
      </c>
      <c r="B52" s="226" t="s">
        <v>32</v>
      </c>
      <c r="C52" s="227" t="s">
        <v>18</v>
      </c>
      <c r="D52" s="228">
        <f>IF((L10/(G10+J10))*0.8,0.5,(L10/(G10+J10))*0.8)</f>
        <v>0.5</v>
      </c>
      <c r="E52" s="321" t="s">
        <v>110</v>
      </c>
      <c r="F52" s="322"/>
      <c r="G52" s="322"/>
      <c r="H52" s="322"/>
      <c r="I52" s="322"/>
      <c r="J52" s="96"/>
      <c r="K52" s="96"/>
      <c r="L52" s="96"/>
      <c r="M52" s="92"/>
      <c r="N52" s="95"/>
      <c r="O52" s="211"/>
      <c r="P52" s="95"/>
    </row>
    <row r="53" spans="1:25" ht="13.5" x14ac:dyDescent="0.25">
      <c r="A53" s="229"/>
      <c r="B53" s="1"/>
      <c r="C53" s="229"/>
      <c r="D53" s="85"/>
      <c r="E53" s="85"/>
      <c r="P53" s="94"/>
      <c r="Q53" s="95"/>
      <c r="R53" s="90"/>
      <c r="S53" s="95"/>
      <c r="T53" s="96"/>
      <c r="U53" s="96"/>
      <c r="V53" s="92"/>
      <c r="W53" s="96"/>
      <c r="X53" s="96"/>
      <c r="Y53" s="90"/>
    </row>
  </sheetData>
  <mergeCells count="41">
    <mergeCell ref="B39:C39"/>
    <mergeCell ref="E43:J43"/>
    <mergeCell ref="X5:X7"/>
    <mergeCell ref="Y5:Y7"/>
    <mergeCell ref="M5:M7"/>
    <mergeCell ref="N5:Q5"/>
    <mergeCell ref="R5:R7"/>
    <mergeCell ref="S5:S7"/>
    <mergeCell ref="T5:T7"/>
    <mergeCell ref="B1:S1"/>
    <mergeCell ref="B2:S2"/>
    <mergeCell ref="X3:Y3"/>
    <mergeCell ref="M4:Y4"/>
    <mergeCell ref="F6:F7"/>
    <mergeCell ref="G6:G7"/>
    <mergeCell ref="H6:H7"/>
    <mergeCell ref="I6:I7"/>
    <mergeCell ref="J6:J7"/>
    <mergeCell ref="K6:K7"/>
    <mergeCell ref="L6:L7"/>
    <mergeCell ref="N6:O6"/>
    <mergeCell ref="P6:Q6"/>
    <mergeCell ref="U5:U7"/>
    <mergeCell ref="V5:V7"/>
    <mergeCell ref="W5:W7"/>
    <mergeCell ref="E46:I46"/>
    <mergeCell ref="E52:I52"/>
    <mergeCell ref="A4:A7"/>
    <mergeCell ref="B4:B7"/>
    <mergeCell ref="C4:C7"/>
    <mergeCell ref="D4:D7"/>
    <mergeCell ref="E4:L4"/>
    <mergeCell ref="E5:E7"/>
    <mergeCell ref="F5:L5"/>
    <mergeCell ref="E51:I51"/>
    <mergeCell ref="E45:I45"/>
    <mergeCell ref="K36:Y36"/>
    <mergeCell ref="B37:C38"/>
    <mergeCell ref="D37:D38"/>
    <mergeCell ref="E37:G37"/>
    <mergeCell ref="K37:Y38"/>
  </mergeCells>
  <pageMargins left="0.7" right="0.7" top="0.75" bottom="0.75" header="0.3" footer="0.3"/>
  <pageSetup paperSize="9" scale="3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Normal="100" zoomScaleSheetLayoutView="100" workbookViewId="0">
      <selection activeCell="C18" sqref="C18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41</v>
      </c>
      <c r="B1" s="2"/>
      <c r="C1" s="2"/>
      <c r="D1" s="2"/>
      <c r="E1" s="2"/>
      <c r="I1" s="300" t="s">
        <v>275</v>
      </c>
      <c r="J1" s="300"/>
    </row>
    <row r="2" spans="1:16" s="5" customFormat="1" x14ac:dyDescent="0.2">
      <c r="A2" s="4" t="s">
        <v>42</v>
      </c>
    </row>
    <row r="3" spans="1:16" x14ac:dyDescent="0.2">
      <c r="A3" s="301" t="s">
        <v>43</v>
      </c>
      <c r="B3" s="301"/>
      <c r="C3" s="301"/>
      <c r="D3" s="301"/>
      <c r="E3" s="301"/>
      <c r="F3" s="301"/>
      <c r="G3" s="301"/>
      <c r="H3" s="301"/>
      <c r="I3" s="301"/>
      <c r="J3" s="301"/>
    </row>
    <row r="4" spans="1:16" ht="15" customHeight="1" x14ac:dyDescent="0.2">
      <c r="A4" s="302" t="s">
        <v>39</v>
      </c>
      <c r="B4" s="302"/>
      <c r="C4" s="302"/>
      <c r="D4" s="302"/>
      <c r="E4" s="302"/>
      <c r="F4" s="302"/>
      <c r="G4" s="302"/>
      <c r="H4" s="302"/>
      <c r="I4" s="302"/>
      <c r="J4" s="302"/>
      <c r="K4" s="7"/>
      <c r="L4" s="7"/>
      <c r="M4" s="7"/>
      <c r="N4" s="8"/>
      <c r="O4" s="8"/>
      <c r="P4" s="8"/>
    </row>
    <row r="5" spans="1:16" ht="15" customHeight="1" thickBot="1" x14ac:dyDescent="0.25">
      <c r="A5" s="302" t="s">
        <v>40</v>
      </c>
      <c r="B5" s="302"/>
      <c r="C5" s="302"/>
      <c r="D5" s="302"/>
      <c r="E5" s="302"/>
      <c r="F5" s="302"/>
      <c r="G5" s="302"/>
      <c r="H5" s="302"/>
      <c r="I5" s="302"/>
      <c r="J5" s="302"/>
      <c r="K5" s="7"/>
      <c r="L5" s="7"/>
      <c r="M5" s="7"/>
    </row>
    <row r="6" spans="1:16" ht="20.25" customHeight="1" x14ac:dyDescent="0.2">
      <c r="A6" s="295" t="s">
        <v>44</v>
      </c>
      <c r="B6" s="295" t="s">
        <v>45</v>
      </c>
      <c r="C6" s="295" t="s">
        <v>46</v>
      </c>
      <c r="D6" s="295" t="s">
        <v>47</v>
      </c>
      <c r="E6" s="295" t="s">
        <v>48</v>
      </c>
      <c r="F6" s="295" t="s">
        <v>49</v>
      </c>
      <c r="G6" s="305" t="s">
        <v>50</v>
      </c>
      <c r="H6" s="295" t="s">
        <v>51</v>
      </c>
      <c r="I6" s="295" t="s">
        <v>52</v>
      </c>
      <c r="J6" s="295" t="s">
        <v>53</v>
      </c>
    </row>
    <row r="7" spans="1:16" ht="68.25" customHeight="1" thickBot="1" x14ac:dyDescent="0.25">
      <c r="A7" s="296"/>
      <c r="B7" s="296"/>
      <c r="C7" s="296"/>
      <c r="D7" s="296"/>
      <c r="E7" s="296"/>
      <c r="F7" s="296"/>
      <c r="G7" s="306"/>
      <c r="H7" s="296"/>
      <c r="I7" s="296"/>
      <c r="J7" s="296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276"/>
      <c r="B9" s="277"/>
      <c r="C9" s="278"/>
      <c r="D9" s="278"/>
      <c r="E9" s="278"/>
      <c r="F9" s="279"/>
      <c r="G9" s="278"/>
      <c r="H9" s="279"/>
      <c r="I9" s="278"/>
      <c r="J9" s="280"/>
    </row>
    <row r="10" spans="1:16" ht="12.75" customHeight="1" thickBot="1" x14ac:dyDescent="0.25">
      <c r="A10" s="281"/>
      <c r="B10" s="272"/>
      <c r="C10" s="273"/>
      <c r="D10" s="273"/>
      <c r="E10" s="273"/>
      <c r="F10" s="274"/>
      <c r="G10" s="273"/>
      <c r="H10" s="274"/>
      <c r="I10" s="273"/>
      <c r="J10" s="275"/>
    </row>
    <row r="11" spans="1:16" ht="12.75" customHeight="1" x14ac:dyDescent="0.2">
      <c r="A11" s="282"/>
      <c r="B11" s="277"/>
      <c r="C11" s="278"/>
      <c r="D11" s="278"/>
      <c r="E11" s="278"/>
      <c r="F11" s="279"/>
      <c r="G11" s="278"/>
      <c r="H11" s="279"/>
      <c r="I11" s="278"/>
      <c r="J11" s="280"/>
    </row>
    <row r="12" spans="1:16" x14ac:dyDescent="0.2">
      <c r="A12" s="11"/>
      <c r="B12" s="12"/>
      <c r="C12" s="13"/>
      <c r="D12" s="13"/>
      <c r="E12" s="13"/>
      <c r="F12" s="14"/>
      <c r="G12" s="13"/>
      <c r="H12" s="14"/>
      <c r="I12" s="13"/>
      <c r="J12" s="15"/>
    </row>
    <row r="13" spans="1:16" s="3" customFormat="1" x14ac:dyDescent="0.2">
      <c r="A13" s="11"/>
      <c r="B13" s="12"/>
      <c r="C13" s="13"/>
      <c r="D13" s="13"/>
      <c r="E13" s="13"/>
      <c r="F13" s="14"/>
      <c r="G13" s="13"/>
      <c r="H13" s="14"/>
      <c r="I13" s="13"/>
      <c r="J13" s="15"/>
    </row>
    <row r="14" spans="1:16" s="3" customFormat="1" ht="26.25" customHeight="1" x14ac:dyDescent="0.2">
      <c r="A14" s="16"/>
      <c r="B14" s="17"/>
      <c r="C14" s="13"/>
      <c r="D14" s="13"/>
      <c r="E14" s="13"/>
      <c r="F14" s="14"/>
      <c r="G14" s="18"/>
      <c r="H14" s="14"/>
      <c r="I14" s="13"/>
      <c r="J14" s="15"/>
    </row>
    <row r="15" spans="1:16" s="3" customFormat="1" ht="26.25" customHeight="1" thickBot="1" x14ac:dyDescent="0.25">
      <c r="A15" s="19"/>
      <c r="B15" s="20"/>
      <c r="C15" s="21"/>
      <c r="D15" s="21"/>
      <c r="E15" s="21"/>
      <c r="F15" s="22"/>
      <c r="G15" s="23"/>
      <c r="H15" s="22"/>
      <c r="I15" s="21"/>
      <c r="J15" s="24"/>
    </row>
    <row r="16" spans="1:16" ht="13.5" thickBot="1" x14ac:dyDescent="0.25">
      <c r="A16" s="297" t="s">
        <v>54</v>
      </c>
      <c r="B16" s="298"/>
      <c r="C16" s="298"/>
      <c r="D16" s="298"/>
      <c r="E16" s="298"/>
      <c r="F16" s="298"/>
      <c r="G16" s="298"/>
      <c r="H16" s="298"/>
      <c r="I16" s="299"/>
      <c r="J16" s="25">
        <f>SUM(J11:J15)</f>
        <v>0</v>
      </c>
    </row>
    <row r="19" spans="1:8" ht="12.75" customHeight="1" x14ac:dyDescent="0.2">
      <c r="A19" s="26" t="s">
        <v>55</v>
      </c>
      <c r="B19" s="27"/>
      <c r="C19" s="303" t="s">
        <v>56</v>
      </c>
      <c r="D19" s="303"/>
      <c r="E19" s="27"/>
      <c r="F19" s="303" t="s">
        <v>57</v>
      </c>
      <c r="G19" s="303"/>
      <c r="H19" s="303"/>
    </row>
    <row r="20" spans="1:8" x14ac:dyDescent="0.2">
      <c r="A20" s="27"/>
      <c r="B20" s="27"/>
      <c r="C20" s="27"/>
      <c r="D20" s="27"/>
      <c r="E20" s="27"/>
      <c r="F20" s="304" t="s">
        <v>58</v>
      </c>
      <c r="G20" s="304"/>
      <c r="H20" s="304"/>
    </row>
    <row r="21" spans="1:8" x14ac:dyDescent="0.2">
      <c r="G21" s="28"/>
    </row>
    <row r="22" spans="1:8" x14ac:dyDescent="0.2">
      <c r="G22" s="28"/>
    </row>
    <row r="23" spans="1:8" x14ac:dyDescent="0.2">
      <c r="G23" s="28"/>
    </row>
    <row r="24" spans="1:8" x14ac:dyDescent="0.2">
      <c r="G24" s="28"/>
    </row>
    <row r="25" spans="1:8" x14ac:dyDescent="0.2">
      <c r="G25" s="28"/>
    </row>
    <row r="26" spans="1:8" x14ac:dyDescent="0.2">
      <c r="G26" s="28"/>
    </row>
    <row r="27" spans="1:8" x14ac:dyDescent="0.2">
      <c r="G27" s="28"/>
    </row>
    <row r="28" spans="1:8" x14ac:dyDescent="0.2">
      <c r="G28" s="29"/>
    </row>
  </sheetData>
  <mergeCells count="18">
    <mergeCell ref="C19:D19"/>
    <mergeCell ref="F19:H19"/>
    <mergeCell ref="F20:H20"/>
    <mergeCell ref="G6:G7"/>
    <mergeCell ref="H6:H7"/>
    <mergeCell ref="I6:I7"/>
    <mergeCell ref="J6:J7"/>
    <mergeCell ref="A16:I16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H9" sqref="H9"/>
    </sheetView>
  </sheetViews>
  <sheetFormatPr defaultRowHeight="12.75" x14ac:dyDescent="0.2"/>
  <cols>
    <col min="1" max="1" width="3.5703125" style="30" customWidth="1"/>
    <col min="2" max="2" width="39.140625" style="30" customWidth="1"/>
    <col min="3" max="4" width="11.7109375" style="32" customWidth="1"/>
    <col min="5" max="5" width="6.140625" style="32" customWidth="1"/>
    <col min="6" max="6" width="9.140625" style="32"/>
    <col min="7" max="7" width="7.85546875" style="32" customWidth="1"/>
    <col min="8" max="8" width="6.28515625" style="32" customWidth="1"/>
    <col min="9" max="9" width="7" style="32" customWidth="1"/>
    <col min="10" max="10" width="6.7109375" style="32" customWidth="1"/>
    <col min="11" max="11" width="9.85546875" style="32" customWidth="1"/>
    <col min="12" max="12" width="7.42578125" style="32" customWidth="1"/>
    <col min="13" max="13" width="10.85546875" style="32" customWidth="1"/>
    <col min="14" max="16384" width="9.140625" style="30"/>
  </cols>
  <sheetData>
    <row r="1" spans="1:18" x14ac:dyDescent="0.2">
      <c r="A1" s="4" t="s">
        <v>59</v>
      </c>
      <c r="C1" s="31"/>
      <c r="D1" s="31"/>
      <c r="K1" s="311" t="s">
        <v>274</v>
      </c>
      <c r="L1" s="311"/>
      <c r="M1" s="311"/>
    </row>
    <row r="2" spans="1:18" s="5" customFormat="1" x14ac:dyDescent="0.2">
      <c r="A2" s="4" t="s">
        <v>42</v>
      </c>
    </row>
    <row r="5" spans="1:18" x14ac:dyDescent="0.2">
      <c r="A5" s="312" t="s">
        <v>60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</row>
    <row r="6" spans="1:18" x14ac:dyDescent="0.2">
      <c r="A6" s="302" t="s">
        <v>39</v>
      </c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7"/>
    </row>
    <row r="7" spans="1:18" ht="13.5" thickBot="1" x14ac:dyDescent="0.25">
      <c r="A7" s="302" t="s">
        <v>40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7"/>
    </row>
    <row r="8" spans="1:18" ht="20.25" customHeight="1" x14ac:dyDescent="0.2">
      <c r="A8" s="313" t="s">
        <v>0</v>
      </c>
      <c r="B8" s="315" t="s">
        <v>61</v>
      </c>
      <c r="C8" s="317" t="s">
        <v>62</v>
      </c>
      <c r="D8" s="317" t="s">
        <v>63</v>
      </c>
      <c r="E8" s="315" t="s">
        <v>52</v>
      </c>
      <c r="F8" s="315" t="s">
        <v>2</v>
      </c>
      <c r="G8" s="315" t="s">
        <v>64</v>
      </c>
      <c r="H8" s="315" t="s">
        <v>65</v>
      </c>
      <c r="I8" s="315"/>
      <c r="J8" s="315"/>
      <c r="K8" s="315" t="s">
        <v>66</v>
      </c>
      <c r="L8" s="315"/>
      <c r="M8" s="307" t="s">
        <v>67</v>
      </c>
    </row>
    <row r="9" spans="1:18" s="35" customFormat="1" ht="42" customHeight="1" x14ac:dyDescent="0.25">
      <c r="A9" s="314"/>
      <c r="B9" s="316"/>
      <c r="C9" s="318"/>
      <c r="D9" s="318"/>
      <c r="E9" s="316"/>
      <c r="F9" s="316"/>
      <c r="G9" s="316"/>
      <c r="H9" s="33" t="s">
        <v>68</v>
      </c>
      <c r="I9" s="33" t="s">
        <v>69</v>
      </c>
      <c r="J9" s="33" t="s">
        <v>3</v>
      </c>
      <c r="K9" s="33" t="s">
        <v>70</v>
      </c>
      <c r="L9" s="33" t="s">
        <v>71</v>
      </c>
      <c r="M9" s="308"/>
      <c r="N9" s="34"/>
    </row>
    <row r="10" spans="1:18" s="39" customFormat="1" ht="13.5" thickBot="1" x14ac:dyDescent="0.25">
      <c r="A10" s="36" t="s">
        <v>4</v>
      </c>
      <c r="B10" s="37" t="s">
        <v>5</v>
      </c>
      <c r="C10" s="37" t="s">
        <v>6</v>
      </c>
      <c r="D10" s="37" t="s">
        <v>7</v>
      </c>
      <c r="E10" s="37" t="s">
        <v>8</v>
      </c>
      <c r="F10" s="37" t="s">
        <v>9</v>
      </c>
      <c r="G10" s="37" t="s">
        <v>10</v>
      </c>
      <c r="H10" s="37" t="s">
        <v>11</v>
      </c>
      <c r="I10" s="37" t="s">
        <v>12</v>
      </c>
      <c r="J10" s="37" t="s">
        <v>13</v>
      </c>
      <c r="K10" s="37" t="s">
        <v>14</v>
      </c>
      <c r="L10" s="37" t="s">
        <v>15</v>
      </c>
      <c r="M10" s="38" t="s">
        <v>16</v>
      </c>
      <c r="N10" s="30"/>
    </row>
    <row r="11" spans="1:18" s="49" customFormat="1" ht="13.5" thickTop="1" x14ac:dyDescent="0.2">
      <c r="A11" s="40"/>
      <c r="B11" s="41"/>
      <c r="C11" s="42"/>
      <c r="D11" s="43"/>
      <c r="E11" s="43"/>
      <c r="F11" s="44"/>
      <c r="G11" s="44"/>
      <c r="H11" s="45"/>
      <c r="I11" s="45"/>
      <c r="J11" s="45"/>
      <c r="K11" s="46"/>
      <c r="L11" s="47"/>
      <c r="M11" s="48"/>
      <c r="N11" s="35"/>
    </row>
    <row r="12" spans="1:18" s="49" customFormat="1" x14ac:dyDescent="0.2">
      <c r="A12" s="50"/>
      <c r="B12" s="51"/>
      <c r="C12" s="52"/>
      <c r="D12" s="53"/>
      <c r="E12" s="54"/>
      <c r="F12" s="55"/>
      <c r="G12" s="55"/>
      <c r="H12" s="56"/>
      <c r="I12" s="56"/>
      <c r="J12" s="56"/>
      <c r="K12" s="54"/>
      <c r="L12" s="54"/>
      <c r="M12" s="57"/>
      <c r="N12" s="58"/>
      <c r="O12" s="59"/>
      <c r="P12" s="59"/>
      <c r="Q12" s="59"/>
      <c r="R12" s="59"/>
    </row>
    <row r="13" spans="1:18" s="49" customFormat="1" x14ac:dyDescent="0.2">
      <c r="A13" s="60"/>
      <c r="B13" s="61"/>
      <c r="C13" s="62"/>
      <c r="D13" s="63"/>
      <c r="E13" s="64"/>
      <c r="F13" s="65"/>
      <c r="G13" s="65"/>
      <c r="H13" s="66"/>
      <c r="I13" s="66"/>
      <c r="J13" s="66"/>
      <c r="K13" s="64"/>
      <c r="L13" s="64"/>
      <c r="M13" s="67"/>
      <c r="N13" s="59"/>
      <c r="O13" s="59"/>
      <c r="P13" s="59"/>
      <c r="Q13" s="59"/>
      <c r="R13" s="59"/>
    </row>
    <row r="14" spans="1:18" s="49" customFormat="1" x14ac:dyDescent="0.2">
      <c r="A14" s="60"/>
      <c r="B14" s="61"/>
      <c r="C14" s="62"/>
      <c r="D14" s="63"/>
      <c r="E14" s="64"/>
      <c r="F14" s="65"/>
      <c r="G14" s="65"/>
      <c r="H14" s="66"/>
      <c r="I14" s="66"/>
      <c r="J14" s="66"/>
      <c r="K14" s="64"/>
      <c r="L14" s="64"/>
      <c r="M14" s="67"/>
      <c r="N14" s="59"/>
      <c r="O14" s="59"/>
      <c r="P14" s="59"/>
      <c r="Q14" s="59"/>
      <c r="R14" s="59"/>
    </row>
    <row r="15" spans="1:18" s="49" customFormat="1" x14ac:dyDescent="0.2">
      <c r="A15" s="60"/>
      <c r="B15" s="61"/>
      <c r="C15" s="62"/>
      <c r="D15" s="63"/>
      <c r="E15" s="64"/>
      <c r="F15" s="65"/>
      <c r="G15" s="65"/>
      <c r="H15" s="66"/>
      <c r="I15" s="66"/>
      <c r="J15" s="66"/>
      <c r="K15" s="64"/>
      <c r="L15" s="64"/>
      <c r="M15" s="67"/>
      <c r="N15" s="59"/>
      <c r="O15" s="59"/>
      <c r="P15" s="59"/>
      <c r="Q15" s="59"/>
      <c r="R15" s="59"/>
    </row>
    <row r="16" spans="1:18" s="49" customFormat="1" x14ac:dyDescent="0.2">
      <c r="A16" s="60"/>
      <c r="B16" s="61"/>
      <c r="C16" s="62"/>
      <c r="D16" s="63"/>
      <c r="E16" s="64"/>
      <c r="F16" s="65"/>
      <c r="G16" s="65"/>
      <c r="H16" s="66"/>
      <c r="I16" s="66"/>
      <c r="J16" s="66"/>
      <c r="K16" s="64"/>
      <c r="L16" s="64"/>
      <c r="M16" s="67"/>
      <c r="N16" s="59"/>
      <c r="O16" s="59"/>
      <c r="P16" s="59"/>
      <c r="Q16" s="59"/>
      <c r="R16" s="59"/>
    </row>
    <row r="17" spans="1:18" s="49" customFormat="1" x14ac:dyDescent="0.2">
      <c r="A17" s="60"/>
      <c r="B17" s="61"/>
      <c r="C17" s="62"/>
      <c r="D17" s="63"/>
      <c r="E17" s="64"/>
      <c r="F17" s="65"/>
      <c r="G17" s="65"/>
      <c r="H17" s="66"/>
      <c r="I17" s="66"/>
      <c r="J17" s="66"/>
      <c r="K17" s="64"/>
      <c r="L17" s="64"/>
      <c r="M17" s="67"/>
      <c r="N17" s="59"/>
      <c r="O17" s="59"/>
      <c r="P17" s="59"/>
      <c r="Q17" s="59"/>
      <c r="R17" s="59"/>
    </row>
    <row r="18" spans="1:18" s="68" customFormat="1" x14ac:dyDescent="0.2">
      <c r="A18" s="60"/>
      <c r="B18" s="61"/>
      <c r="C18" s="62"/>
      <c r="D18" s="63"/>
      <c r="E18" s="64"/>
      <c r="F18" s="65"/>
      <c r="G18" s="65"/>
      <c r="H18" s="66"/>
      <c r="I18" s="66"/>
      <c r="J18" s="66"/>
      <c r="K18" s="64"/>
      <c r="L18" s="64"/>
      <c r="M18" s="67"/>
      <c r="N18" s="59"/>
      <c r="O18" s="30"/>
      <c r="P18" s="30"/>
      <c r="Q18" s="30"/>
      <c r="R18" s="30"/>
    </row>
    <row r="19" spans="1:18" ht="13.5" thickBot="1" x14ac:dyDescent="0.25">
      <c r="A19" s="69"/>
      <c r="B19" s="70"/>
      <c r="C19" s="71"/>
      <c r="D19" s="72"/>
      <c r="E19" s="73"/>
      <c r="F19" s="44"/>
      <c r="G19" s="44"/>
      <c r="H19" s="45"/>
      <c r="I19" s="45"/>
      <c r="J19" s="45"/>
      <c r="K19" s="46"/>
      <c r="L19" s="47"/>
      <c r="M19" s="48"/>
      <c r="N19" s="59"/>
    </row>
    <row r="20" spans="1:18" ht="14.25" thickTop="1" thickBot="1" x14ac:dyDescent="0.25">
      <c r="A20" s="74"/>
      <c r="B20" s="75" t="s">
        <v>72</v>
      </c>
      <c r="C20" s="76"/>
      <c r="D20" s="77"/>
      <c r="E20" s="78"/>
      <c r="F20" s="79"/>
      <c r="G20" s="79"/>
      <c r="H20" s="79"/>
      <c r="I20" s="79"/>
      <c r="J20" s="79"/>
      <c r="K20" s="79"/>
      <c r="L20" s="78"/>
      <c r="M20" s="80">
        <v>0</v>
      </c>
    </row>
    <row r="21" spans="1:18" ht="13.5" thickTop="1" x14ac:dyDescent="0.2">
      <c r="J21" s="309"/>
      <c r="K21" s="310"/>
      <c r="M21" s="81"/>
    </row>
    <row r="22" spans="1:18" s="27" customFormat="1" x14ac:dyDescent="0.2">
      <c r="B22" s="26" t="s">
        <v>55</v>
      </c>
      <c r="D22" s="303" t="s">
        <v>56</v>
      </c>
      <c r="E22" s="303"/>
      <c r="G22" s="303" t="s">
        <v>57</v>
      </c>
      <c r="H22" s="303"/>
      <c r="I22" s="303"/>
    </row>
    <row r="23" spans="1:18" s="27" customFormat="1" x14ac:dyDescent="0.2">
      <c r="G23" s="304" t="s">
        <v>58</v>
      </c>
      <c r="H23" s="304"/>
      <c r="I23" s="304"/>
    </row>
    <row r="24" spans="1:18" s="27" customFormat="1" x14ac:dyDescent="0.2"/>
    <row r="25" spans="1:18" x14ac:dyDescent="0.2">
      <c r="J25" s="309"/>
      <c r="K25" s="310"/>
      <c r="M25" s="81"/>
    </row>
    <row r="26" spans="1:18" x14ac:dyDescent="0.2">
      <c r="K26" s="82"/>
      <c r="M26" s="81"/>
    </row>
    <row r="27" spans="1:18" x14ac:dyDescent="0.2">
      <c r="K27" s="319"/>
    </row>
    <row r="28" spans="1:18" x14ac:dyDescent="0.2">
      <c r="K28" s="320"/>
    </row>
    <row r="29" spans="1:18" x14ac:dyDescent="0.2">
      <c r="K29" s="320"/>
    </row>
    <row r="30" spans="1:18" x14ac:dyDescent="0.2">
      <c r="K30" s="320"/>
    </row>
    <row r="31" spans="1:18" x14ac:dyDescent="0.2">
      <c r="K31" s="320"/>
    </row>
    <row r="32" spans="1:18" x14ac:dyDescent="0.2">
      <c r="K32" s="320"/>
    </row>
    <row r="33" spans="11:11" x14ac:dyDescent="0.2">
      <c r="K33" s="320"/>
    </row>
    <row r="34" spans="11:11" x14ac:dyDescent="0.2">
      <c r="K34" s="320"/>
    </row>
    <row r="35" spans="11:11" x14ac:dyDescent="0.2">
      <c r="K35" s="32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view="pageBreakPreview" zoomScaleNormal="100" zoomScaleSheetLayoutView="100" workbookViewId="0">
      <selection activeCell="K16" sqref="K16"/>
    </sheetView>
  </sheetViews>
  <sheetFormatPr defaultRowHeight="12.75" x14ac:dyDescent="0.2"/>
  <cols>
    <col min="1" max="1" width="4.5703125" style="230" customWidth="1"/>
    <col min="2" max="2" width="34.5703125" style="230" customWidth="1"/>
    <col min="3" max="3" width="7.85546875" style="230" customWidth="1"/>
    <col min="4" max="4" width="8.7109375" style="230" customWidth="1"/>
    <col min="5" max="5" width="8.42578125" style="230" customWidth="1"/>
    <col min="6" max="6" width="12.7109375" style="230" customWidth="1"/>
    <col min="7" max="7" width="9.42578125" style="230" customWidth="1"/>
    <col min="8" max="8" width="10.5703125" style="230" customWidth="1"/>
    <col min="9" max="9" width="11.85546875" style="230" customWidth="1"/>
    <col min="10" max="16384" width="9.140625" style="230"/>
  </cols>
  <sheetData>
    <row r="1" spans="1:13" x14ac:dyDescent="0.2">
      <c r="A1" s="371" t="s">
        <v>186</v>
      </c>
      <c r="B1" s="371"/>
      <c r="C1" s="371"/>
      <c r="D1" s="371"/>
      <c r="E1" s="371"/>
      <c r="F1" s="371"/>
      <c r="G1" s="371"/>
      <c r="H1" s="371"/>
      <c r="I1" s="371"/>
    </row>
    <row r="2" spans="1:13" x14ac:dyDescent="0.2">
      <c r="D2" s="372"/>
      <c r="E2" s="372"/>
      <c r="F2" s="372"/>
    </row>
    <row r="3" spans="1:13" s="3" customFormat="1" ht="12" x14ac:dyDescent="0.2">
      <c r="A3" s="2" t="s">
        <v>113</v>
      </c>
      <c r="B3" s="2"/>
      <c r="C3" s="2"/>
      <c r="E3" s="373"/>
      <c r="F3" s="373"/>
      <c r="G3" s="231"/>
    </row>
    <row r="4" spans="1:13" s="83" customFormat="1" x14ac:dyDescent="0.2">
      <c r="A4" s="232" t="s">
        <v>42</v>
      </c>
    </row>
    <row r="5" spans="1:13" s="6" customFormat="1" ht="15" customHeight="1" x14ac:dyDescent="0.2">
      <c r="A5" s="233" t="s">
        <v>187</v>
      </c>
      <c r="B5" s="233"/>
      <c r="C5" s="233"/>
      <c r="D5" s="233"/>
      <c r="E5" s="233"/>
      <c r="F5" s="233"/>
      <c r="G5" s="233"/>
      <c r="H5" s="234"/>
      <c r="I5" s="234"/>
      <c r="J5" s="234"/>
      <c r="K5" s="235"/>
      <c r="L5" s="235"/>
      <c r="M5" s="235"/>
    </row>
    <row r="6" spans="1:13" s="6" customFormat="1" ht="15" customHeight="1" x14ac:dyDescent="0.2">
      <c r="A6" s="233" t="s">
        <v>188</v>
      </c>
      <c r="B6" s="233"/>
      <c r="C6" s="233"/>
      <c r="D6" s="233"/>
      <c r="E6" s="233"/>
      <c r="F6" s="233"/>
      <c r="G6" s="233"/>
      <c r="H6" s="234"/>
      <c r="I6" s="234"/>
      <c r="J6" s="234"/>
    </row>
    <row r="7" spans="1:13" x14ac:dyDescent="0.2">
      <c r="B7" s="236"/>
    </row>
    <row r="8" spans="1:13" x14ac:dyDescent="0.2">
      <c r="A8" s="374" t="s">
        <v>114</v>
      </c>
      <c r="B8" s="374"/>
      <c r="C8" s="374"/>
      <c r="D8" s="374"/>
      <c r="E8" s="374"/>
      <c r="F8" s="374"/>
      <c r="G8" s="374"/>
      <c r="H8" s="374"/>
      <c r="I8" s="374"/>
    </row>
    <row r="9" spans="1:13" x14ac:dyDescent="0.2">
      <c r="A9" s="387" t="s">
        <v>115</v>
      </c>
      <c r="B9" s="387"/>
      <c r="C9" s="387"/>
      <c r="D9" s="387"/>
      <c r="E9" s="387"/>
      <c r="F9" s="387"/>
      <c r="G9" s="387"/>
      <c r="H9" s="387"/>
      <c r="I9" s="387"/>
    </row>
    <row r="10" spans="1:13" ht="13.5" thickBot="1" x14ac:dyDescent="0.25">
      <c r="A10" s="270"/>
      <c r="B10" s="270"/>
      <c r="C10" s="270"/>
      <c r="D10" s="270"/>
      <c r="E10" s="270"/>
      <c r="F10" s="270"/>
    </row>
    <row r="11" spans="1:13" ht="12.75" customHeight="1" x14ac:dyDescent="0.2">
      <c r="A11" s="375" t="s">
        <v>0</v>
      </c>
      <c r="B11" s="378" t="s">
        <v>116</v>
      </c>
      <c r="C11" s="381" t="s">
        <v>117</v>
      </c>
      <c r="D11" s="382" t="s">
        <v>118</v>
      </c>
      <c r="E11" s="382"/>
      <c r="F11" s="382"/>
      <c r="G11" s="382"/>
      <c r="H11" s="382"/>
      <c r="I11" s="382"/>
    </row>
    <row r="12" spans="1:13" ht="22.5" customHeight="1" x14ac:dyDescent="0.2">
      <c r="A12" s="376"/>
      <c r="B12" s="379"/>
      <c r="C12" s="382"/>
      <c r="D12" s="384" t="s">
        <v>119</v>
      </c>
      <c r="E12" s="385"/>
      <c r="F12" s="386"/>
      <c r="G12" s="382" t="s">
        <v>120</v>
      </c>
      <c r="H12" s="382"/>
      <c r="I12" s="382"/>
    </row>
    <row r="13" spans="1:13" ht="42" customHeight="1" thickBot="1" x14ac:dyDescent="0.25">
      <c r="A13" s="377"/>
      <c r="B13" s="380"/>
      <c r="C13" s="383"/>
      <c r="D13" s="271" t="s">
        <v>121</v>
      </c>
      <c r="E13" s="271" t="s">
        <v>122</v>
      </c>
      <c r="F13" s="237" t="s">
        <v>51</v>
      </c>
      <c r="G13" s="271" t="s">
        <v>121</v>
      </c>
      <c r="H13" s="271" t="s">
        <v>123</v>
      </c>
      <c r="I13" s="271" t="s">
        <v>51</v>
      </c>
    </row>
    <row r="14" spans="1:13" s="241" customFormat="1" ht="17.25" customHeight="1" x14ac:dyDescent="0.2">
      <c r="A14" s="238">
        <v>1</v>
      </c>
      <c r="B14" s="239">
        <v>2</v>
      </c>
      <c r="C14" s="239">
        <v>3</v>
      </c>
      <c r="D14" s="239">
        <v>4</v>
      </c>
      <c r="E14" s="239">
        <v>5</v>
      </c>
      <c r="F14" s="240">
        <v>6</v>
      </c>
      <c r="G14" s="239">
        <v>7</v>
      </c>
      <c r="H14" s="239">
        <v>8</v>
      </c>
      <c r="I14" s="239">
        <v>9</v>
      </c>
    </row>
    <row r="15" spans="1:13" s="241" customFormat="1" ht="20.25" customHeight="1" x14ac:dyDescent="0.2">
      <c r="A15" s="242">
        <v>1</v>
      </c>
      <c r="B15" s="283" t="s">
        <v>172</v>
      </c>
      <c r="C15" s="284" t="s">
        <v>125</v>
      </c>
      <c r="D15" s="285"/>
      <c r="E15" s="99"/>
      <c r="F15" s="245"/>
      <c r="G15" s="285">
        <v>18.093800000000002</v>
      </c>
      <c r="H15" s="99">
        <v>47.09</v>
      </c>
      <c r="I15" s="294" t="s">
        <v>273</v>
      </c>
    </row>
    <row r="16" spans="1:13" s="241" customFormat="1" ht="39" customHeight="1" x14ac:dyDescent="0.2">
      <c r="A16" s="242">
        <v>2</v>
      </c>
      <c r="B16" s="283" t="s">
        <v>189</v>
      </c>
      <c r="C16" s="284" t="s">
        <v>124</v>
      </c>
      <c r="D16" s="285"/>
      <c r="E16" s="99"/>
      <c r="F16" s="245"/>
      <c r="G16" s="285">
        <v>1E-4</v>
      </c>
      <c r="H16" s="99">
        <v>50658.48</v>
      </c>
      <c r="I16" s="245">
        <f t="shared" ref="I16:I59" si="0">G16*H16</f>
        <v>5</v>
      </c>
    </row>
    <row r="17" spans="1:9" s="241" customFormat="1" ht="35.25" customHeight="1" x14ac:dyDescent="0.2">
      <c r="A17" s="242">
        <v>3</v>
      </c>
      <c r="B17" s="283" t="s">
        <v>190</v>
      </c>
      <c r="C17" s="284" t="s">
        <v>124</v>
      </c>
      <c r="D17" s="285"/>
      <c r="E17" s="99"/>
      <c r="F17" s="245"/>
      <c r="G17" s="285">
        <v>4.0000000000000002E-4</v>
      </c>
      <c r="H17" s="99">
        <v>52669.49</v>
      </c>
      <c r="I17" s="245">
        <f t="shared" si="0"/>
        <v>21</v>
      </c>
    </row>
    <row r="18" spans="1:9" s="241" customFormat="1" ht="39" customHeight="1" x14ac:dyDescent="0.2">
      <c r="A18" s="242">
        <v>4</v>
      </c>
      <c r="B18" s="283" t="s">
        <v>191</v>
      </c>
      <c r="C18" s="284" t="s">
        <v>124</v>
      </c>
      <c r="D18" s="285"/>
      <c r="E18" s="99"/>
      <c r="F18" s="245"/>
      <c r="G18" s="285">
        <v>1.8200000000000001E-2</v>
      </c>
      <c r="H18" s="99">
        <v>27503.38</v>
      </c>
      <c r="I18" s="245">
        <f t="shared" si="0"/>
        <v>501</v>
      </c>
    </row>
    <row r="19" spans="1:9" s="241" customFormat="1" ht="39" customHeight="1" x14ac:dyDescent="0.2">
      <c r="A19" s="242">
        <v>5</v>
      </c>
      <c r="B19" s="283" t="s">
        <v>126</v>
      </c>
      <c r="C19" s="284" t="s">
        <v>124</v>
      </c>
      <c r="D19" s="285"/>
      <c r="E19" s="99"/>
      <c r="F19" s="245"/>
      <c r="G19" s="285">
        <v>1.4E-3</v>
      </c>
      <c r="H19" s="99">
        <v>34453.160000000003</v>
      </c>
      <c r="I19" s="245">
        <f t="shared" si="0"/>
        <v>48</v>
      </c>
    </row>
    <row r="20" spans="1:9" s="241" customFormat="1" ht="39" customHeight="1" x14ac:dyDescent="0.2">
      <c r="A20" s="242">
        <v>6</v>
      </c>
      <c r="B20" s="283" t="s">
        <v>192</v>
      </c>
      <c r="C20" s="284" t="s">
        <v>124</v>
      </c>
      <c r="D20" s="285"/>
      <c r="E20" s="99"/>
      <c r="F20" s="245"/>
      <c r="G20" s="285">
        <v>1.21E-2</v>
      </c>
      <c r="H20" s="99">
        <v>46424.73</v>
      </c>
      <c r="I20" s="245">
        <f t="shared" si="0"/>
        <v>562</v>
      </c>
    </row>
    <row r="21" spans="1:9" s="241" customFormat="1" ht="47.25" customHeight="1" x14ac:dyDescent="0.2">
      <c r="A21" s="242">
        <v>7</v>
      </c>
      <c r="B21" s="283" t="s">
        <v>193</v>
      </c>
      <c r="C21" s="284" t="s">
        <v>124</v>
      </c>
      <c r="D21" s="285"/>
      <c r="E21" s="99"/>
      <c r="F21" s="245"/>
      <c r="G21" s="285">
        <v>5.0000000000000001E-3</v>
      </c>
      <c r="H21" s="99">
        <v>58603.61</v>
      </c>
      <c r="I21" s="245">
        <f t="shared" si="0"/>
        <v>293</v>
      </c>
    </row>
    <row r="22" spans="1:9" s="241" customFormat="1" ht="39" customHeight="1" x14ac:dyDescent="0.2">
      <c r="A22" s="242">
        <v>8</v>
      </c>
      <c r="B22" s="283" t="s">
        <v>194</v>
      </c>
      <c r="C22" s="284" t="s">
        <v>124</v>
      </c>
      <c r="D22" s="285"/>
      <c r="E22" s="99"/>
      <c r="F22" s="245"/>
      <c r="G22" s="285">
        <v>9.5999999999999992E-3</v>
      </c>
      <c r="H22" s="99">
        <v>37448.199999999997</v>
      </c>
      <c r="I22" s="245">
        <f t="shared" si="0"/>
        <v>360</v>
      </c>
    </row>
    <row r="23" spans="1:9" s="241" customFormat="1" ht="39" customHeight="1" x14ac:dyDescent="0.2">
      <c r="A23" s="242">
        <v>9</v>
      </c>
      <c r="B23" s="283" t="s">
        <v>195</v>
      </c>
      <c r="C23" s="284" t="s">
        <v>124</v>
      </c>
      <c r="D23" s="285"/>
      <c r="E23" s="99"/>
      <c r="F23" s="245"/>
      <c r="G23" s="285">
        <v>7.4999999999999997E-3</v>
      </c>
      <c r="H23" s="99">
        <v>38358.14</v>
      </c>
      <c r="I23" s="245">
        <f t="shared" si="0"/>
        <v>288</v>
      </c>
    </row>
    <row r="24" spans="1:9" s="241" customFormat="1" ht="24.75" customHeight="1" x14ac:dyDescent="0.2">
      <c r="A24" s="242">
        <v>10</v>
      </c>
      <c r="B24" s="283" t="s">
        <v>127</v>
      </c>
      <c r="C24" s="284" t="s">
        <v>124</v>
      </c>
      <c r="D24" s="285"/>
      <c r="E24" s="99"/>
      <c r="F24" s="245"/>
      <c r="G24" s="285">
        <v>1.5E-3</v>
      </c>
      <c r="H24" s="99">
        <v>40000</v>
      </c>
      <c r="I24" s="245">
        <f t="shared" si="0"/>
        <v>60</v>
      </c>
    </row>
    <row r="25" spans="1:9" s="241" customFormat="1" ht="22.5" customHeight="1" x14ac:dyDescent="0.2">
      <c r="A25" s="242">
        <v>11</v>
      </c>
      <c r="B25" s="283" t="s">
        <v>128</v>
      </c>
      <c r="C25" s="284" t="s">
        <v>124</v>
      </c>
      <c r="D25" s="285"/>
      <c r="E25" s="99"/>
      <c r="F25" s="245"/>
      <c r="G25" s="285">
        <v>6.9999999999999999E-4</v>
      </c>
      <c r="H25" s="99">
        <v>46635.54</v>
      </c>
      <c r="I25" s="245">
        <f t="shared" si="0"/>
        <v>33</v>
      </c>
    </row>
    <row r="26" spans="1:9" s="241" customFormat="1" ht="33.75" customHeight="1" x14ac:dyDescent="0.2">
      <c r="A26" s="242">
        <v>12</v>
      </c>
      <c r="B26" s="283" t="s">
        <v>129</v>
      </c>
      <c r="C26" s="284" t="s">
        <v>124</v>
      </c>
      <c r="D26" s="285"/>
      <c r="E26" s="99"/>
      <c r="F26" s="245"/>
      <c r="G26" s="285">
        <v>1E-4</v>
      </c>
      <c r="H26" s="99">
        <v>130000</v>
      </c>
      <c r="I26" s="245">
        <f t="shared" si="0"/>
        <v>13</v>
      </c>
    </row>
    <row r="27" spans="1:9" s="241" customFormat="1" ht="31.5" customHeight="1" x14ac:dyDescent="0.2">
      <c r="A27" s="242">
        <v>13</v>
      </c>
      <c r="B27" s="283" t="s">
        <v>130</v>
      </c>
      <c r="C27" s="284" t="s">
        <v>124</v>
      </c>
      <c r="D27" s="285"/>
      <c r="E27" s="99"/>
      <c r="F27" s="245"/>
      <c r="G27" s="285">
        <v>3.8E-3</v>
      </c>
      <c r="H27" s="99">
        <v>130000</v>
      </c>
      <c r="I27" s="245">
        <f t="shared" si="0"/>
        <v>494</v>
      </c>
    </row>
    <row r="28" spans="1:9" s="241" customFormat="1" ht="25.5" customHeight="1" x14ac:dyDescent="0.2">
      <c r="A28" s="242">
        <v>14</v>
      </c>
      <c r="B28" s="283" t="s">
        <v>131</v>
      </c>
      <c r="C28" s="284" t="s">
        <v>124</v>
      </c>
      <c r="D28" s="285"/>
      <c r="E28" s="99"/>
      <c r="F28" s="245"/>
      <c r="G28" s="285">
        <v>2.3900000000000001E-2</v>
      </c>
      <c r="H28" s="99">
        <v>130000</v>
      </c>
      <c r="I28" s="245">
        <f t="shared" si="0"/>
        <v>3107</v>
      </c>
    </row>
    <row r="29" spans="1:9" s="241" customFormat="1" ht="25.5" customHeight="1" x14ac:dyDescent="0.2">
      <c r="A29" s="242">
        <v>15</v>
      </c>
      <c r="B29" s="283" t="s">
        <v>196</v>
      </c>
      <c r="C29" s="284" t="s">
        <v>124</v>
      </c>
      <c r="D29" s="285"/>
      <c r="E29" s="99"/>
      <c r="F29" s="245"/>
      <c r="G29" s="285">
        <v>4.7000000000000002E-3</v>
      </c>
      <c r="H29" s="99">
        <v>130000</v>
      </c>
      <c r="I29" s="245">
        <f t="shared" si="0"/>
        <v>611</v>
      </c>
    </row>
    <row r="30" spans="1:9" s="241" customFormat="1" ht="25.5" customHeight="1" x14ac:dyDescent="0.2">
      <c r="A30" s="242">
        <v>16</v>
      </c>
      <c r="B30" s="283" t="s">
        <v>132</v>
      </c>
      <c r="C30" s="284" t="s">
        <v>124</v>
      </c>
      <c r="D30" s="285"/>
      <c r="E30" s="99"/>
      <c r="F30" s="245"/>
      <c r="G30" s="285">
        <v>4.4999999999999997E-3</v>
      </c>
      <c r="H30" s="99">
        <v>130000</v>
      </c>
      <c r="I30" s="245">
        <f t="shared" si="0"/>
        <v>585</v>
      </c>
    </row>
    <row r="31" spans="1:9" s="241" customFormat="1" ht="25.5" customHeight="1" x14ac:dyDescent="0.2">
      <c r="A31" s="242">
        <v>17</v>
      </c>
      <c r="B31" s="283" t="s">
        <v>133</v>
      </c>
      <c r="C31" s="284" t="s">
        <v>124</v>
      </c>
      <c r="D31" s="285"/>
      <c r="E31" s="99"/>
      <c r="F31" s="245"/>
      <c r="G31" s="285">
        <v>1E-4</v>
      </c>
      <c r="H31" s="99">
        <v>130000</v>
      </c>
      <c r="I31" s="245">
        <f t="shared" si="0"/>
        <v>13</v>
      </c>
    </row>
    <row r="32" spans="1:9" s="241" customFormat="1" ht="25.5" customHeight="1" x14ac:dyDescent="0.2">
      <c r="A32" s="242">
        <v>18</v>
      </c>
      <c r="B32" s="283" t="s">
        <v>197</v>
      </c>
      <c r="C32" s="284" t="s">
        <v>141</v>
      </c>
      <c r="D32" s="285"/>
      <c r="E32" s="99"/>
      <c r="F32" s="245"/>
      <c r="G32" s="285">
        <v>6.3718000000000004</v>
      </c>
      <c r="H32" s="99"/>
      <c r="I32" s="245">
        <f t="shared" si="0"/>
        <v>0</v>
      </c>
    </row>
    <row r="33" spans="1:9" s="241" customFormat="1" ht="25.5" customHeight="1" x14ac:dyDescent="0.2">
      <c r="A33" s="242">
        <v>19</v>
      </c>
      <c r="B33" s="283" t="s">
        <v>135</v>
      </c>
      <c r="C33" s="284" t="s">
        <v>125</v>
      </c>
      <c r="D33" s="285"/>
      <c r="E33" s="99"/>
      <c r="F33" s="245"/>
      <c r="G33" s="285">
        <v>0.19450000000000001</v>
      </c>
      <c r="H33" s="99">
        <v>255.8</v>
      </c>
      <c r="I33" s="245">
        <f t="shared" si="0"/>
        <v>50</v>
      </c>
    </row>
    <row r="34" spans="1:9" s="241" customFormat="1" ht="25.5" customHeight="1" x14ac:dyDescent="0.2">
      <c r="A34" s="242">
        <v>20</v>
      </c>
      <c r="B34" s="283" t="s">
        <v>136</v>
      </c>
      <c r="C34" s="284" t="s">
        <v>124</v>
      </c>
      <c r="D34" s="285"/>
      <c r="E34" s="99"/>
      <c r="F34" s="245"/>
      <c r="G34" s="285">
        <v>0.10340000000000001</v>
      </c>
      <c r="H34" s="99">
        <v>40000</v>
      </c>
      <c r="I34" s="245">
        <f t="shared" si="0"/>
        <v>4136</v>
      </c>
    </row>
    <row r="35" spans="1:9" s="241" customFormat="1" ht="25.5" customHeight="1" x14ac:dyDescent="0.2">
      <c r="A35" s="242">
        <v>21</v>
      </c>
      <c r="B35" s="283" t="s">
        <v>198</v>
      </c>
      <c r="C35" s="284" t="s">
        <v>124</v>
      </c>
      <c r="D35" s="285"/>
      <c r="E35" s="99"/>
      <c r="F35" s="245"/>
      <c r="G35" s="285">
        <v>9.5999999999999992E-3</v>
      </c>
      <c r="H35" s="99">
        <v>14045.2</v>
      </c>
      <c r="I35" s="245">
        <f t="shared" si="0"/>
        <v>135</v>
      </c>
    </row>
    <row r="36" spans="1:9" s="241" customFormat="1" ht="25.5" customHeight="1" x14ac:dyDescent="0.2">
      <c r="A36" s="242">
        <v>22</v>
      </c>
      <c r="B36" s="283" t="s">
        <v>199</v>
      </c>
      <c r="C36" s="284" t="s">
        <v>140</v>
      </c>
      <c r="D36" s="285"/>
      <c r="E36" s="99"/>
      <c r="F36" s="245"/>
      <c r="G36" s="285">
        <v>2.4700000000000002</v>
      </c>
      <c r="H36" s="99">
        <v>106.76</v>
      </c>
      <c r="I36" s="245">
        <f t="shared" si="0"/>
        <v>264</v>
      </c>
    </row>
    <row r="37" spans="1:9" s="241" customFormat="1" ht="41.25" customHeight="1" x14ac:dyDescent="0.2">
      <c r="A37" s="242">
        <v>23</v>
      </c>
      <c r="B37" s="283" t="s">
        <v>138</v>
      </c>
      <c r="C37" s="284" t="s">
        <v>124</v>
      </c>
      <c r="D37" s="285"/>
      <c r="E37" s="99"/>
      <c r="F37" s="245"/>
      <c r="G37" s="285">
        <v>3.0999999999999999E-3</v>
      </c>
      <c r="H37" s="99">
        <v>61750.92</v>
      </c>
      <c r="I37" s="245">
        <f t="shared" si="0"/>
        <v>191</v>
      </c>
    </row>
    <row r="38" spans="1:9" s="241" customFormat="1" ht="44.25" customHeight="1" x14ac:dyDescent="0.2">
      <c r="A38" s="242">
        <v>24</v>
      </c>
      <c r="B38" s="283" t="s">
        <v>139</v>
      </c>
      <c r="C38" s="284" t="s">
        <v>140</v>
      </c>
      <c r="D38" s="285"/>
      <c r="E38" s="99"/>
      <c r="F38" s="245"/>
      <c r="G38" s="285">
        <v>4.3E-3</v>
      </c>
      <c r="H38" s="99">
        <v>10.93</v>
      </c>
      <c r="I38" s="245">
        <f t="shared" si="0"/>
        <v>0</v>
      </c>
    </row>
    <row r="39" spans="1:9" s="241" customFormat="1" ht="30.75" customHeight="1" x14ac:dyDescent="0.2">
      <c r="A39" s="242">
        <v>25</v>
      </c>
      <c r="B39" s="283" t="s">
        <v>200</v>
      </c>
      <c r="C39" s="284" t="s">
        <v>124</v>
      </c>
      <c r="D39" s="285"/>
      <c r="E39" s="99"/>
      <c r="F39" s="245"/>
      <c r="G39" s="285">
        <v>0.25019999999999998</v>
      </c>
      <c r="H39" s="99">
        <v>26503.61</v>
      </c>
      <c r="I39" s="245">
        <f t="shared" si="0"/>
        <v>6631</v>
      </c>
    </row>
    <row r="40" spans="1:9" s="241" customFormat="1" ht="37.5" customHeight="1" x14ac:dyDescent="0.2">
      <c r="A40" s="242">
        <v>26</v>
      </c>
      <c r="B40" s="283" t="s">
        <v>201</v>
      </c>
      <c r="C40" s="284" t="s">
        <v>124</v>
      </c>
      <c r="D40" s="285"/>
      <c r="E40" s="99"/>
      <c r="F40" s="245"/>
      <c r="G40" s="285">
        <v>5.9999999999999995E-4</v>
      </c>
      <c r="H40" s="99">
        <v>122830.69</v>
      </c>
      <c r="I40" s="245">
        <f t="shared" si="0"/>
        <v>74</v>
      </c>
    </row>
    <row r="41" spans="1:9" s="241" customFormat="1" ht="25.5" customHeight="1" x14ac:dyDescent="0.2">
      <c r="A41" s="242">
        <v>27</v>
      </c>
      <c r="B41" s="283" t="s">
        <v>202</v>
      </c>
      <c r="C41" s="284" t="s">
        <v>140</v>
      </c>
      <c r="D41" s="285"/>
      <c r="E41" s="99"/>
      <c r="F41" s="245"/>
      <c r="G41" s="285">
        <v>3.9100000000000003E-2</v>
      </c>
      <c r="H41" s="99">
        <v>153.22</v>
      </c>
      <c r="I41" s="245">
        <f t="shared" si="0"/>
        <v>6</v>
      </c>
    </row>
    <row r="42" spans="1:9" s="241" customFormat="1" ht="25.5" customHeight="1" x14ac:dyDescent="0.2">
      <c r="A42" s="242">
        <v>28</v>
      </c>
      <c r="B42" s="283" t="s">
        <v>203</v>
      </c>
      <c r="C42" s="284" t="s">
        <v>124</v>
      </c>
      <c r="D42" s="285"/>
      <c r="E42" s="99"/>
      <c r="F42" s="245"/>
      <c r="G42" s="285">
        <v>2.0000000000000001E-4</v>
      </c>
      <c r="H42" s="99">
        <v>36856.19</v>
      </c>
      <c r="I42" s="245">
        <f t="shared" si="0"/>
        <v>7</v>
      </c>
    </row>
    <row r="43" spans="1:9" s="241" customFormat="1" ht="25.5" customHeight="1" x14ac:dyDescent="0.2">
      <c r="A43" s="242">
        <v>29</v>
      </c>
      <c r="B43" s="283" t="s">
        <v>142</v>
      </c>
      <c r="C43" s="284" t="s">
        <v>124</v>
      </c>
      <c r="D43" s="285">
        <v>0.1144</v>
      </c>
      <c r="E43" s="99">
        <v>40000</v>
      </c>
      <c r="F43" s="245">
        <f>D43*E43</f>
        <v>4576</v>
      </c>
      <c r="G43" s="243"/>
      <c r="H43" s="99"/>
      <c r="I43" s="245"/>
    </row>
    <row r="44" spans="1:9" s="241" customFormat="1" ht="25.5" customHeight="1" x14ac:dyDescent="0.2">
      <c r="A44" s="242">
        <v>30</v>
      </c>
      <c r="B44" s="283" t="s">
        <v>143</v>
      </c>
      <c r="C44" s="284" t="s">
        <v>140</v>
      </c>
      <c r="D44" s="285"/>
      <c r="E44" s="99"/>
      <c r="F44" s="245"/>
      <c r="G44" s="285">
        <v>2.3540000000000001</v>
      </c>
      <c r="H44" s="99">
        <v>42.46</v>
      </c>
      <c r="I44" s="245">
        <f t="shared" si="0"/>
        <v>100</v>
      </c>
    </row>
    <row r="45" spans="1:9" s="241" customFormat="1" ht="25.5" customHeight="1" x14ac:dyDescent="0.2">
      <c r="A45" s="242">
        <v>31</v>
      </c>
      <c r="B45" s="283" t="s">
        <v>138</v>
      </c>
      <c r="C45" s="284" t="s">
        <v>140</v>
      </c>
      <c r="D45" s="285"/>
      <c r="E45" s="99"/>
      <c r="F45" s="245"/>
      <c r="G45" s="285">
        <v>39.04</v>
      </c>
      <c r="H45" s="99">
        <v>69.599999999999994</v>
      </c>
      <c r="I45" s="245">
        <f t="shared" si="0"/>
        <v>2717</v>
      </c>
    </row>
    <row r="46" spans="1:9" s="241" customFormat="1" ht="25.5" customHeight="1" x14ac:dyDescent="0.2">
      <c r="A46" s="242">
        <v>32</v>
      </c>
      <c r="B46" s="283" t="s">
        <v>204</v>
      </c>
      <c r="C46" s="284" t="s">
        <v>140</v>
      </c>
      <c r="D46" s="285"/>
      <c r="E46" s="99"/>
      <c r="F46" s="245"/>
      <c r="G46" s="285">
        <v>1.25</v>
      </c>
      <c r="H46" s="99">
        <v>50.32</v>
      </c>
      <c r="I46" s="245">
        <f t="shared" si="0"/>
        <v>63</v>
      </c>
    </row>
    <row r="47" spans="1:9" s="241" customFormat="1" ht="33" customHeight="1" x14ac:dyDescent="0.2">
      <c r="A47" s="242">
        <v>33</v>
      </c>
      <c r="B47" s="283" t="s">
        <v>205</v>
      </c>
      <c r="C47" s="284" t="s">
        <v>140</v>
      </c>
      <c r="D47" s="285"/>
      <c r="E47" s="99"/>
      <c r="F47" s="245"/>
      <c r="G47" s="285">
        <v>3.5</v>
      </c>
      <c r="H47" s="99">
        <v>35.22</v>
      </c>
      <c r="I47" s="245">
        <f t="shared" si="0"/>
        <v>123</v>
      </c>
    </row>
    <row r="48" spans="1:9" s="241" customFormat="1" ht="25.5" customHeight="1" x14ac:dyDescent="0.2">
      <c r="A48" s="242">
        <v>34</v>
      </c>
      <c r="B48" s="283" t="s">
        <v>144</v>
      </c>
      <c r="C48" s="284" t="s">
        <v>140</v>
      </c>
      <c r="D48" s="285"/>
      <c r="E48" s="99"/>
      <c r="F48" s="245"/>
      <c r="G48" s="285">
        <v>7.5999999999999998E-2</v>
      </c>
      <c r="H48" s="99">
        <v>261.25</v>
      </c>
      <c r="I48" s="245">
        <f t="shared" si="0"/>
        <v>20</v>
      </c>
    </row>
    <row r="49" spans="1:9" s="241" customFormat="1" ht="25.5" customHeight="1" x14ac:dyDescent="0.2">
      <c r="A49" s="242">
        <v>35</v>
      </c>
      <c r="B49" s="283" t="s">
        <v>206</v>
      </c>
      <c r="C49" s="284" t="s">
        <v>140</v>
      </c>
      <c r="D49" s="285"/>
      <c r="E49" s="99"/>
      <c r="F49" s="245"/>
      <c r="G49" s="285">
        <v>0.14000000000000001</v>
      </c>
      <c r="H49" s="99">
        <v>105.85</v>
      </c>
      <c r="I49" s="245">
        <f t="shared" si="0"/>
        <v>15</v>
      </c>
    </row>
    <row r="50" spans="1:9" s="241" customFormat="1" ht="25.5" customHeight="1" x14ac:dyDescent="0.2">
      <c r="A50" s="242">
        <v>36</v>
      </c>
      <c r="B50" s="283" t="s">
        <v>207</v>
      </c>
      <c r="C50" s="284" t="s">
        <v>208</v>
      </c>
      <c r="D50" s="285"/>
      <c r="E50" s="99"/>
      <c r="F50" s="245"/>
      <c r="G50" s="285">
        <v>38.4</v>
      </c>
      <c r="H50" s="99">
        <v>57.49</v>
      </c>
      <c r="I50" s="245">
        <f t="shared" si="0"/>
        <v>2208</v>
      </c>
    </row>
    <row r="51" spans="1:9" s="241" customFormat="1" ht="25.5" customHeight="1" x14ac:dyDescent="0.2">
      <c r="A51" s="242">
        <v>37</v>
      </c>
      <c r="B51" s="283" t="s">
        <v>168</v>
      </c>
      <c r="C51" s="284" t="s">
        <v>140</v>
      </c>
      <c r="D51" s="285"/>
      <c r="E51" s="99"/>
      <c r="F51" s="245"/>
      <c r="G51" s="285">
        <v>4.3605</v>
      </c>
      <c r="H51" s="99">
        <v>35.270000000000003</v>
      </c>
      <c r="I51" s="245">
        <f t="shared" si="0"/>
        <v>154</v>
      </c>
    </row>
    <row r="52" spans="1:9" s="241" customFormat="1" ht="25.5" customHeight="1" x14ac:dyDescent="0.2">
      <c r="A52" s="242">
        <v>38</v>
      </c>
      <c r="B52" s="283" t="s">
        <v>145</v>
      </c>
      <c r="C52" s="284" t="s">
        <v>124</v>
      </c>
      <c r="D52" s="285"/>
      <c r="E52" s="99"/>
      <c r="F52" s="245"/>
      <c r="G52" s="285">
        <v>8.9999999999999998E-4</v>
      </c>
      <c r="H52" s="99">
        <v>55272.39</v>
      </c>
      <c r="I52" s="245">
        <f t="shared" si="0"/>
        <v>50</v>
      </c>
    </row>
    <row r="53" spans="1:9" s="241" customFormat="1" ht="25.5" customHeight="1" x14ac:dyDescent="0.2">
      <c r="A53" s="242">
        <v>39</v>
      </c>
      <c r="B53" s="283" t="s">
        <v>209</v>
      </c>
      <c r="C53" s="284" t="s">
        <v>210</v>
      </c>
      <c r="D53" s="285"/>
      <c r="E53" s="99"/>
      <c r="F53" s="245"/>
      <c r="G53" s="285">
        <v>1.2999999999999999E-3</v>
      </c>
      <c r="H53" s="99">
        <v>619.25</v>
      </c>
      <c r="I53" s="245">
        <f t="shared" si="0"/>
        <v>1</v>
      </c>
    </row>
    <row r="54" spans="1:9" s="241" customFormat="1" ht="43.5" customHeight="1" x14ac:dyDescent="0.2">
      <c r="A54" s="242">
        <v>40</v>
      </c>
      <c r="B54" s="283" t="s">
        <v>152</v>
      </c>
      <c r="C54" s="284" t="s">
        <v>153</v>
      </c>
      <c r="D54" s="285"/>
      <c r="E54" s="99"/>
      <c r="F54" s="245"/>
      <c r="G54" s="285">
        <v>0.38</v>
      </c>
      <c r="H54" s="99">
        <v>69.39</v>
      </c>
      <c r="I54" s="245">
        <f t="shared" si="0"/>
        <v>26</v>
      </c>
    </row>
    <row r="55" spans="1:9" s="241" customFormat="1" ht="25.5" customHeight="1" x14ac:dyDescent="0.2">
      <c r="A55" s="242">
        <v>41</v>
      </c>
      <c r="B55" s="283" t="s">
        <v>154</v>
      </c>
      <c r="C55" s="284" t="s">
        <v>153</v>
      </c>
      <c r="D55" s="285"/>
      <c r="E55" s="99"/>
      <c r="F55" s="245"/>
      <c r="G55" s="285">
        <v>0.38</v>
      </c>
      <c r="H55" s="99">
        <v>44.08</v>
      </c>
      <c r="I55" s="245">
        <f t="shared" si="0"/>
        <v>17</v>
      </c>
    </row>
    <row r="56" spans="1:9" s="241" customFormat="1" ht="25.5" customHeight="1" x14ac:dyDescent="0.2">
      <c r="A56" s="242">
        <v>42</v>
      </c>
      <c r="B56" s="283" t="s">
        <v>211</v>
      </c>
      <c r="C56" s="284" t="s">
        <v>140</v>
      </c>
      <c r="D56" s="285"/>
      <c r="E56" s="99"/>
      <c r="F56" s="245"/>
      <c r="G56" s="285">
        <v>8.9999999999999993E-3</v>
      </c>
      <c r="H56" s="99">
        <v>65.3</v>
      </c>
      <c r="I56" s="245">
        <f t="shared" si="0"/>
        <v>1</v>
      </c>
    </row>
    <row r="57" spans="1:9" s="241" customFormat="1" ht="25.5" customHeight="1" x14ac:dyDescent="0.2">
      <c r="A57" s="242">
        <v>43</v>
      </c>
      <c r="B57" s="283" t="s">
        <v>146</v>
      </c>
      <c r="C57" s="284" t="s">
        <v>147</v>
      </c>
      <c r="D57" s="285"/>
      <c r="E57" s="99"/>
      <c r="F57" s="245"/>
      <c r="G57" s="285">
        <v>0.15010000000000001</v>
      </c>
      <c r="H57" s="99">
        <v>120</v>
      </c>
      <c r="I57" s="245">
        <f t="shared" si="0"/>
        <v>18</v>
      </c>
    </row>
    <row r="58" spans="1:9" s="241" customFormat="1" ht="25.5" customHeight="1" x14ac:dyDescent="0.2">
      <c r="A58" s="242">
        <v>44</v>
      </c>
      <c r="B58" s="283" t="s">
        <v>148</v>
      </c>
      <c r="C58" s="284" t="s">
        <v>147</v>
      </c>
      <c r="D58" s="285"/>
      <c r="E58" s="99"/>
      <c r="F58" s="245"/>
      <c r="G58" s="285">
        <v>0.21010000000000001</v>
      </c>
      <c r="H58" s="99">
        <v>266</v>
      </c>
      <c r="I58" s="245">
        <f t="shared" si="0"/>
        <v>56</v>
      </c>
    </row>
    <row r="59" spans="1:9" s="241" customFormat="1" ht="36.75" customHeight="1" x14ac:dyDescent="0.2">
      <c r="A59" s="242">
        <v>45</v>
      </c>
      <c r="B59" s="283" t="s">
        <v>149</v>
      </c>
      <c r="C59" s="284" t="s">
        <v>124</v>
      </c>
      <c r="D59" s="285"/>
      <c r="E59" s="99"/>
      <c r="F59" s="245"/>
      <c r="G59" s="285">
        <v>8.9999999999999998E-4</v>
      </c>
      <c r="H59" s="99">
        <v>130000</v>
      </c>
      <c r="I59" s="245">
        <f t="shared" si="0"/>
        <v>117</v>
      </c>
    </row>
    <row r="60" spans="1:9" s="241" customFormat="1" ht="35.25" customHeight="1" x14ac:dyDescent="0.2">
      <c r="A60" s="242">
        <v>46</v>
      </c>
      <c r="B60" s="283" t="s">
        <v>150</v>
      </c>
      <c r="C60" s="284" t="s">
        <v>124</v>
      </c>
      <c r="D60" s="285">
        <v>1.5100000000000001E-2</v>
      </c>
      <c r="E60" s="99">
        <v>130000</v>
      </c>
      <c r="F60" s="245">
        <f>D60*E60</f>
        <v>1963</v>
      </c>
      <c r="G60" s="243"/>
      <c r="H60" s="99"/>
      <c r="I60" s="245"/>
    </row>
    <row r="61" spans="1:9" s="241" customFormat="1" ht="38.25" x14ac:dyDescent="0.2">
      <c r="A61" s="242">
        <v>47</v>
      </c>
      <c r="B61" s="283" t="s">
        <v>212</v>
      </c>
      <c r="C61" s="284" t="s">
        <v>125</v>
      </c>
      <c r="D61" s="285"/>
      <c r="E61" s="99"/>
      <c r="F61" s="245"/>
      <c r="G61" s="285">
        <v>29.15</v>
      </c>
      <c r="H61" s="99">
        <v>2365.3000000000002</v>
      </c>
      <c r="I61" s="245">
        <f t="shared" ref="I61:I112" si="1">G61*H61</f>
        <v>68948</v>
      </c>
    </row>
    <row r="62" spans="1:9" s="241" customFormat="1" ht="38.25" x14ac:dyDescent="0.2">
      <c r="A62" s="242">
        <v>48</v>
      </c>
      <c r="B62" s="283" t="s">
        <v>213</v>
      </c>
      <c r="C62" s="284" t="s">
        <v>125</v>
      </c>
      <c r="D62" s="285"/>
      <c r="E62" s="99"/>
      <c r="F62" s="245"/>
      <c r="G62" s="285">
        <v>1.4500000000000001E-2</v>
      </c>
      <c r="H62" s="99">
        <v>2365.3000000000002</v>
      </c>
      <c r="I62" s="245">
        <f t="shared" si="1"/>
        <v>34</v>
      </c>
    </row>
    <row r="63" spans="1:9" s="241" customFormat="1" ht="38.25" x14ac:dyDescent="0.2">
      <c r="A63" s="242">
        <v>49</v>
      </c>
      <c r="B63" s="283" t="s">
        <v>155</v>
      </c>
      <c r="C63" s="284" t="s">
        <v>125</v>
      </c>
      <c r="D63" s="285"/>
      <c r="E63" s="99"/>
      <c r="F63" s="245"/>
      <c r="G63" s="285">
        <v>6.9999999999999999E-4</v>
      </c>
      <c r="H63" s="99">
        <v>6864.19</v>
      </c>
      <c r="I63" s="245">
        <f t="shared" si="1"/>
        <v>5</v>
      </c>
    </row>
    <row r="64" spans="1:9" s="241" customFormat="1" ht="51" x14ac:dyDescent="0.2">
      <c r="A64" s="242">
        <v>50</v>
      </c>
      <c r="B64" s="283" t="s">
        <v>156</v>
      </c>
      <c r="C64" s="284" t="s">
        <v>125</v>
      </c>
      <c r="D64" s="285"/>
      <c r="E64" s="99"/>
      <c r="F64" s="245"/>
      <c r="G64" s="285">
        <v>0.13120000000000001</v>
      </c>
      <c r="H64" s="99">
        <v>5877.11</v>
      </c>
      <c r="I64" s="245">
        <f t="shared" si="1"/>
        <v>771</v>
      </c>
    </row>
    <row r="65" spans="1:9" s="241" customFormat="1" ht="18" customHeight="1" x14ac:dyDescent="0.2">
      <c r="A65" s="242">
        <v>51</v>
      </c>
      <c r="B65" s="283" t="s">
        <v>214</v>
      </c>
      <c r="C65" s="284" t="s">
        <v>151</v>
      </c>
      <c r="D65" s="285"/>
      <c r="E65" s="99"/>
      <c r="F65" s="245"/>
      <c r="G65" s="285">
        <v>0.23400000000000001</v>
      </c>
      <c r="H65" s="99">
        <v>1762.11</v>
      </c>
      <c r="I65" s="245">
        <f t="shared" si="1"/>
        <v>412</v>
      </c>
    </row>
    <row r="66" spans="1:9" s="241" customFormat="1" ht="42" customHeight="1" x14ac:dyDescent="0.2">
      <c r="A66" s="242">
        <v>52</v>
      </c>
      <c r="B66" s="283" t="s">
        <v>157</v>
      </c>
      <c r="C66" s="284" t="s">
        <v>124</v>
      </c>
      <c r="D66" s="285"/>
      <c r="E66" s="99"/>
      <c r="F66" s="245"/>
      <c r="G66" s="285">
        <v>5.0299999999999997E-2</v>
      </c>
      <c r="H66" s="99">
        <v>38605.71</v>
      </c>
      <c r="I66" s="245">
        <f t="shared" si="1"/>
        <v>1942</v>
      </c>
    </row>
    <row r="67" spans="1:9" s="241" customFormat="1" ht="55.5" customHeight="1" x14ac:dyDescent="0.2">
      <c r="A67" s="242">
        <v>53</v>
      </c>
      <c r="B67" s="283" t="s">
        <v>215</v>
      </c>
      <c r="C67" s="284" t="s">
        <v>125</v>
      </c>
      <c r="D67" s="285"/>
      <c r="E67" s="99"/>
      <c r="F67" s="245"/>
      <c r="G67" s="285">
        <v>3.1</v>
      </c>
      <c r="H67" s="98">
        <v>2491.27</v>
      </c>
      <c r="I67" s="245">
        <f t="shared" si="1"/>
        <v>7723</v>
      </c>
    </row>
    <row r="68" spans="1:9" s="241" customFormat="1" ht="81.75" customHeight="1" x14ac:dyDescent="0.2">
      <c r="A68" s="242">
        <v>54</v>
      </c>
      <c r="B68" s="283" t="s">
        <v>216</v>
      </c>
      <c r="C68" s="284" t="s">
        <v>134</v>
      </c>
      <c r="D68" s="285"/>
      <c r="E68" s="99"/>
      <c r="F68" s="245"/>
      <c r="G68" s="285">
        <v>42.94</v>
      </c>
      <c r="H68" s="99">
        <v>607.5</v>
      </c>
      <c r="I68" s="245">
        <f t="shared" si="1"/>
        <v>26086</v>
      </c>
    </row>
    <row r="69" spans="1:9" s="241" customFormat="1" x14ac:dyDescent="0.2">
      <c r="A69" s="242">
        <v>55</v>
      </c>
      <c r="B69" s="283" t="s">
        <v>217</v>
      </c>
      <c r="C69" s="284" t="s">
        <v>218</v>
      </c>
      <c r="D69" s="285"/>
      <c r="E69" s="99"/>
      <c r="F69" s="245"/>
      <c r="G69" s="285">
        <v>5.4999999999999997E-3</v>
      </c>
      <c r="H69" s="99">
        <v>446.85</v>
      </c>
      <c r="I69" s="245">
        <f t="shared" si="1"/>
        <v>2</v>
      </c>
    </row>
    <row r="70" spans="1:9" s="241" customFormat="1" ht="21.75" customHeight="1" x14ac:dyDescent="0.2">
      <c r="A70" s="242">
        <v>56</v>
      </c>
      <c r="B70" s="283" t="s">
        <v>158</v>
      </c>
      <c r="C70" s="284" t="s">
        <v>124</v>
      </c>
      <c r="D70" s="285"/>
      <c r="E70" s="99"/>
      <c r="F70" s="245"/>
      <c r="G70" s="285">
        <v>9.1000000000000004E-3</v>
      </c>
      <c r="H70" s="99">
        <v>51711.86</v>
      </c>
      <c r="I70" s="245">
        <f t="shared" si="1"/>
        <v>471</v>
      </c>
    </row>
    <row r="71" spans="1:9" s="241" customFormat="1" ht="22.5" customHeight="1" x14ac:dyDescent="0.2">
      <c r="A71" s="242">
        <v>57</v>
      </c>
      <c r="B71" s="283" t="s">
        <v>159</v>
      </c>
      <c r="C71" s="284" t="s">
        <v>124</v>
      </c>
      <c r="D71" s="285"/>
      <c r="E71" s="99"/>
      <c r="F71" s="245"/>
      <c r="G71" s="285">
        <v>2.8999999999999998E-3</v>
      </c>
      <c r="H71" s="99">
        <v>66708.31</v>
      </c>
      <c r="I71" s="245">
        <f t="shared" si="1"/>
        <v>193</v>
      </c>
    </row>
    <row r="72" spans="1:9" s="241" customFormat="1" ht="22.5" customHeight="1" x14ac:dyDescent="0.2">
      <c r="A72" s="242">
        <v>58</v>
      </c>
      <c r="B72" s="283" t="s">
        <v>219</v>
      </c>
      <c r="C72" s="284" t="s">
        <v>124</v>
      </c>
      <c r="D72" s="285"/>
      <c r="E72" s="99"/>
      <c r="F72" s="245"/>
      <c r="G72" s="285">
        <v>3.8E-3</v>
      </c>
      <c r="H72" s="99">
        <v>51711.86</v>
      </c>
      <c r="I72" s="245">
        <f t="shared" si="1"/>
        <v>197</v>
      </c>
    </row>
    <row r="73" spans="1:9" s="241" customFormat="1" ht="20.25" customHeight="1" x14ac:dyDescent="0.2">
      <c r="A73" s="242">
        <v>59</v>
      </c>
      <c r="B73" s="283" t="s">
        <v>220</v>
      </c>
      <c r="C73" s="284" t="s">
        <v>124</v>
      </c>
      <c r="D73" s="285"/>
      <c r="E73" s="99"/>
      <c r="F73" s="245"/>
      <c r="G73" s="285">
        <v>2.0000000000000001E-4</v>
      </c>
      <c r="H73" s="99">
        <v>199186.44</v>
      </c>
      <c r="I73" s="245">
        <f t="shared" si="1"/>
        <v>40</v>
      </c>
    </row>
    <row r="74" spans="1:9" s="241" customFormat="1" ht="25.5" x14ac:dyDescent="0.2">
      <c r="A74" s="242">
        <v>60</v>
      </c>
      <c r="B74" s="283" t="s">
        <v>221</v>
      </c>
      <c r="C74" s="284" t="s">
        <v>124</v>
      </c>
      <c r="D74" s="285"/>
      <c r="E74" s="99"/>
      <c r="F74" s="245"/>
      <c r="G74" s="285">
        <v>1E-3</v>
      </c>
      <c r="H74" s="99">
        <v>144458.04999999999</v>
      </c>
      <c r="I74" s="245">
        <f t="shared" si="1"/>
        <v>144</v>
      </c>
    </row>
    <row r="75" spans="1:9" s="241" customFormat="1" ht="21" customHeight="1" x14ac:dyDescent="0.2">
      <c r="A75" s="242">
        <v>61</v>
      </c>
      <c r="B75" s="283" t="s">
        <v>222</v>
      </c>
      <c r="C75" s="284" t="s">
        <v>124</v>
      </c>
      <c r="D75" s="285"/>
      <c r="E75" s="99"/>
      <c r="F75" s="245"/>
      <c r="G75" s="285">
        <v>1.6999999999999999E-3</v>
      </c>
      <c r="H75" s="98">
        <v>137251.9</v>
      </c>
      <c r="I75" s="245">
        <f t="shared" si="1"/>
        <v>233</v>
      </c>
    </row>
    <row r="76" spans="1:9" s="241" customFormat="1" ht="18" customHeight="1" x14ac:dyDescent="0.2">
      <c r="A76" s="242">
        <v>62</v>
      </c>
      <c r="B76" s="283" t="s">
        <v>160</v>
      </c>
      <c r="C76" s="284" t="s">
        <v>124</v>
      </c>
      <c r="D76" s="285"/>
      <c r="E76" s="99"/>
      <c r="F76" s="245"/>
      <c r="G76" s="285">
        <v>1.4E-3</v>
      </c>
      <c r="H76" s="99">
        <v>77548.710000000006</v>
      </c>
      <c r="I76" s="245">
        <f t="shared" si="1"/>
        <v>109</v>
      </c>
    </row>
    <row r="77" spans="1:9" s="241" customFormat="1" ht="18.75" customHeight="1" x14ac:dyDescent="0.2">
      <c r="A77" s="242">
        <v>63</v>
      </c>
      <c r="B77" s="283" t="s">
        <v>223</v>
      </c>
      <c r="C77" s="284" t="s">
        <v>124</v>
      </c>
      <c r="D77" s="285"/>
      <c r="E77" s="99"/>
      <c r="F77" s="245"/>
      <c r="G77" s="285">
        <v>7.1000000000000004E-3</v>
      </c>
      <c r="H77" s="98">
        <v>210390.68</v>
      </c>
      <c r="I77" s="245">
        <f t="shared" si="1"/>
        <v>1494</v>
      </c>
    </row>
    <row r="78" spans="1:9" s="241" customFormat="1" ht="73.5" customHeight="1" x14ac:dyDescent="0.2">
      <c r="A78" s="242">
        <v>64</v>
      </c>
      <c r="B78" s="283" t="s">
        <v>161</v>
      </c>
      <c r="C78" s="284" t="s">
        <v>124</v>
      </c>
      <c r="D78" s="285"/>
      <c r="E78" s="99"/>
      <c r="F78" s="245"/>
      <c r="G78" s="285">
        <v>7.4999999999999997E-3</v>
      </c>
      <c r="H78" s="99">
        <v>55542.37</v>
      </c>
      <c r="I78" s="245">
        <f t="shared" si="1"/>
        <v>417</v>
      </c>
    </row>
    <row r="79" spans="1:9" s="241" customFormat="1" ht="89.25" x14ac:dyDescent="0.2">
      <c r="A79" s="242">
        <v>65</v>
      </c>
      <c r="B79" s="283" t="s">
        <v>162</v>
      </c>
      <c r="C79" s="284" t="s">
        <v>124</v>
      </c>
      <c r="D79" s="285"/>
      <c r="E79" s="99"/>
      <c r="F79" s="245"/>
      <c r="G79" s="285">
        <v>1E-3</v>
      </c>
      <c r="H79" s="99">
        <v>68427.88</v>
      </c>
      <c r="I79" s="245">
        <f t="shared" si="1"/>
        <v>68</v>
      </c>
    </row>
    <row r="80" spans="1:9" s="241" customFormat="1" ht="38.25" x14ac:dyDescent="0.2">
      <c r="A80" s="242">
        <v>66</v>
      </c>
      <c r="B80" s="283" t="s">
        <v>163</v>
      </c>
      <c r="C80" s="284" t="s">
        <v>125</v>
      </c>
      <c r="D80" s="285"/>
      <c r="E80" s="99"/>
      <c r="F80" s="245"/>
      <c r="G80" s="285">
        <v>3.0000000000000001E-3</v>
      </c>
      <c r="H80" s="99">
        <v>1914.17</v>
      </c>
      <c r="I80" s="245">
        <f t="shared" si="1"/>
        <v>6</v>
      </c>
    </row>
    <row r="81" spans="1:9" s="241" customFormat="1" ht="30" customHeight="1" x14ac:dyDescent="0.2">
      <c r="A81" s="242">
        <v>67</v>
      </c>
      <c r="B81" s="283" t="s">
        <v>224</v>
      </c>
      <c r="C81" s="284" t="s">
        <v>125</v>
      </c>
      <c r="D81" s="285"/>
      <c r="E81" s="99"/>
      <c r="F81" s="245"/>
      <c r="G81" s="285">
        <v>0.99839999999999995</v>
      </c>
      <c r="H81" s="98">
        <v>1639.63</v>
      </c>
      <c r="I81" s="245">
        <f t="shared" si="1"/>
        <v>1637</v>
      </c>
    </row>
    <row r="82" spans="1:9" s="241" customFormat="1" ht="25.5" customHeight="1" x14ac:dyDescent="0.2">
      <c r="A82" s="242">
        <v>68</v>
      </c>
      <c r="B82" s="283" t="s">
        <v>164</v>
      </c>
      <c r="C82" s="284" t="s">
        <v>125</v>
      </c>
      <c r="D82" s="285"/>
      <c r="E82" s="99"/>
      <c r="F82" s="245"/>
      <c r="G82" s="285">
        <v>2.0830000000000002</v>
      </c>
      <c r="H82" s="99">
        <v>26.61</v>
      </c>
      <c r="I82" s="245">
        <f t="shared" si="1"/>
        <v>55</v>
      </c>
    </row>
    <row r="83" spans="1:9" s="241" customFormat="1" ht="64.5" customHeight="1" x14ac:dyDescent="0.2">
      <c r="A83" s="242">
        <v>69</v>
      </c>
      <c r="B83" s="283" t="s">
        <v>225</v>
      </c>
      <c r="C83" s="284" t="s">
        <v>125</v>
      </c>
      <c r="D83" s="285"/>
      <c r="E83" s="99"/>
      <c r="F83" s="245"/>
      <c r="G83" s="285">
        <v>1.5158</v>
      </c>
      <c r="H83" s="99">
        <v>26.61</v>
      </c>
      <c r="I83" s="245">
        <f t="shared" si="1"/>
        <v>40</v>
      </c>
    </row>
    <row r="84" spans="1:9" s="241" customFormat="1" ht="22.5" customHeight="1" x14ac:dyDescent="0.2">
      <c r="A84" s="242">
        <v>70</v>
      </c>
      <c r="B84" s="283" t="s">
        <v>226</v>
      </c>
      <c r="C84" s="284" t="s">
        <v>140</v>
      </c>
      <c r="D84" s="285"/>
      <c r="E84" s="99"/>
      <c r="F84" s="245"/>
      <c r="G84" s="285">
        <v>1.6020000000000001</v>
      </c>
      <c r="H84" s="99">
        <v>238.6</v>
      </c>
      <c r="I84" s="245">
        <f t="shared" si="1"/>
        <v>382</v>
      </c>
    </row>
    <row r="85" spans="1:9" s="241" customFormat="1" ht="20.25" customHeight="1" x14ac:dyDescent="0.2">
      <c r="A85" s="242">
        <v>71</v>
      </c>
      <c r="B85" s="283" t="s">
        <v>227</v>
      </c>
      <c r="C85" s="284" t="s">
        <v>140</v>
      </c>
      <c r="D85" s="285"/>
      <c r="E85" s="99"/>
      <c r="F85" s="245"/>
      <c r="G85" s="285">
        <v>6.5860000000000003</v>
      </c>
      <c r="H85" s="99">
        <v>164.25</v>
      </c>
      <c r="I85" s="245">
        <f t="shared" si="1"/>
        <v>1082</v>
      </c>
    </row>
    <row r="86" spans="1:9" s="241" customFormat="1" ht="25.5" x14ac:dyDescent="0.2">
      <c r="A86" s="242">
        <v>72</v>
      </c>
      <c r="B86" s="283" t="s">
        <v>228</v>
      </c>
      <c r="C86" s="284" t="s">
        <v>140</v>
      </c>
      <c r="D86" s="285"/>
      <c r="E86" s="99"/>
      <c r="F86" s="245"/>
      <c r="G86" s="285">
        <v>1.38E-2</v>
      </c>
      <c r="H86" s="99">
        <v>395.52</v>
      </c>
      <c r="I86" s="245">
        <f t="shared" si="1"/>
        <v>5</v>
      </c>
    </row>
    <row r="87" spans="1:9" s="241" customFormat="1" ht="29.25" customHeight="1" x14ac:dyDescent="0.2">
      <c r="A87" s="242">
        <v>73</v>
      </c>
      <c r="B87" s="283" t="s">
        <v>165</v>
      </c>
      <c r="C87" s="284" t="s">
        <v>166</v>
      </c>
      <c r="D87" s="285"/>
      <c r="E87" s="99"/>
      <c r="F87" s="245"/>
      <c r="G87" s="285">
        <v>1.37E-2</v>
      </c>
      <c r="H87" s="99">
        <v>239.93</v>
      </c>
      <c r="I87" s="245">
        <f t="shared" si="1"/>
        <v>3</v>
      </c>
    </row>
    <row r="88" spans="1:9" s="241" customFormat="1" ht="26.25" customHeight="1" x14ac:dyDescent="0.2">
      <c r="A88" s="242">
        <v>74</v>
      </c>
      <c r="B88" s="283" t="s">
        <v>229</v>
      </c>
      <c r="C88" s="284" t="s">
        <v>230</v>
      </c>
      <c r="D88" s="285"/>
      <c r="E88" s="99"/>
      <c r="F88" s="245"/>
      <c r="G88" s="285">
        <v>1.1000000000000001E-3</v>
      </c>
      <c r="H88" s="99">
        <v>107.01</v>
      </c>
      <c r="I88" s="245">
        <f t="shared" si="1"/>
        <v>0</v>
      </c>
    </row>
    <row r="89" spans="1:9" s="241" customFormat="1" x14ac:dyDescent="0.2">
      <c r="A89" s="242">
        <v>75</v>
      </c>
      <c r="B89" s="283" t="s">
        <v>167</v>
      </c>
      <c r="C89" s="284" t="s">
        <v>137</v>
      </c>
      <c r="D89" s="285"/>
      <c r="E89" s="99"/>
      <c r="F89" s="245"/>
      <c r="G89" s="285" t="s">
        <v>231</v>
      </c>
      <c r="H89" s="99">
        <v>293.8</v>
      </c>
      <c r="I89" s="245">
        <f t="shared" si="1"/>
        <v>3</v>
      </c>
    </row>
    <row r="90" spans="1:9" s="241" customFormat="1" x14ac:dyDescent="0.2">
      <c r="A90" s="242">
        <v>76</v>
      </c>
      <c r="B90" s="283" t="s">
        <v>168</v>
      </c>
      <c r="C90" s="284" t="s">
        <v>140</v>
      </c>
      <c r="D90" s="285"/>
      <c r="E90" s="99"/>
      <c r="F90" s="245"/>
      <c r="G90" s="285">
        <v>1.5</v>
      </c>
      <c r="H90" s="99">
        <v>35.270000000000003</v>
      </c>
      <c r="I90" s="245">
        <f t="shared" si="1"/>
        <v>53</v>
      </c>
    </row>
    <row r="91" spans="1:9" s="241" customFormat="1" ht="25.5" x14ac:dyDescent="0.2">
      <c r="A91" s="242">
        <v>77</v>
      </c>
      <c r="B91" s="283" t="s">
        <v>169</v>
      </c>
      <c r="C91" s="284" t="s">
        <v>134</v>
      </c>
      <c r="D91" s="285"/>
      <c r="E91" s="99"/>
      <c r="F91" s="245"/>
      <c r="G91" s="285">
        <v>35.566000000000003</v>
      </c>
      <c r="H91" s="99">
        <v>125</v>
      </c>
      <c r="I91" s="245">
        <f t="shared" si="1"/>
        <v>4446</v>
      </c>
    </row>
    <row r="92" spans="1:9" s="241" customFormat="1" ht="34.5" customHeight="1" x14ac:dyDescent="0.2">
      <c r="A92" s="242">
        <v>78</v>
      </c>
      <c r="B92" s="283" t="s">
        <v>232</v>
      </c>
      <c r="C92" s="284" t="s">
        <v>124</v>
      </c>
      <c r="D92" s="285">
        <v>1.4500000000000001E-2</v>
      </c>
      <c r="E92" s="99">
        <v>132000</v>
      </c>
      <c r="F92" s="245">
        <f>D92*E92</f>
        <v>1914</v>
      </c>
      <c r="G92" s="243"/>
      <c r="H92" s="99"/>
      <c r="I92" s="245"/>
    </row>
    <row r="93" spans="1:9" s="241" customFormat="1" ht="51" x14ac:dyDescent="0.2">
      <c r="A93" s="242">
        <v>79</v>
      </c>
      <c r="B93" s="283" t="s">
        <v>233</v>
      </c>
      <c r="C93" s="284" t="s">
        <v>134</v>
      </c>
      <c r="D93" s="285">
        <v>124.6</v>
      </c>
      <c r="E93" s="99">
        <v>125</v>
      </c>
      <c r="F93" s="245">
        <f>D93*E93</f>
        <v>15575</v>
      </c>
      <c r="G93" s="243"/>
      <c r="H93" s="99"/>
      <c r="I93" s="245"/>
    </row>
    <row r="94" spans="1:9" s="241" customFormat="1" ht="51" x14ac:dyDescent="0.2">
      <c r="A94" s="242">
        <v>80</v>
      </c>
      <c r="B94" s="283" t="s">
        <v>234</v>
      </c>
      <c r="C94" s="284" t="s">
        <v>134</v>
      </c>
      <c r="D94" s="285">
        <v>61.56</v>
      </c>
      <c r="E94" s="99">
        <v>125</v>
      </c>
      <c r="F94" s="245">
        <f>D94*E94</f>
        <v>7695</v>
      </c>
      <c r="G94" s="243"/>
      <c r="H94" s="99"/>
      <c r="I94" s="245"/>
    </row>
    <row r="95" spans="1:9" s="241" customFormat="1" ht="25.5" x14ac:dyDescent="0.2">
      <c r="A95" s="242">
        <v>81</v>
      </c>
      <c r="B95" s="283" t="s">
        <v>170</v>
      </c>
      <c r="C95" s="284" t="s">
        <v>171</v>
      </c>
      <c r="D95" s="285"/>
      <c r="E95" s="99"/>
      <c r="F95" s="245"/>
      <c r="G95" s="285">
        <v>230.7491</v>
      </c>
      <c r="H95" s="99">
        <v>3.49</v>
      </c>
      <c r="I95" s="245">
        <f t="shared" si="1"/>
        <v>805</v>
      </c>
    </row>
    <row r="96" spans="1:9" s="241" customFormat="1" x14ac:dyDescent="0.2">
      <c r="A96" s="242">
        <v>82</v>
      </c>
      <c r="B96" s="283" t="s">
        <v>235</v>
      </c>
      <c r="C96" s="284" t="s">
        <v>147</v>
      </c>
      <c r="D96" s="285"/>
      <c r="E96" s="99"/>
      <c r="F96" s="245"/>
      <c r="G96" s="285">
        <v>4</v>
      </c>
      <c r="H96" s="99">
        <v>500</v>
      </c>
      <c r="I96" s="245">
        <f t="shared" si="1"/>
        <v>2000</v>
      </c>
    </row>
    <row r="97" spans="1:9" s="241" customFormat="1" ht="20.25" customHeight="1" x14ac:dyDescent="0.2">
      <c r="A97" s="242">
        <v>83</v>
      </c>
      <c r="B97" s="283" t="s">
        <v>236</v>
      </c>
      <c r="C97" s="284" t="s">
        <v>147</v>
      </c>
      <c r="D97" s="285"/>
      <c r="E97" s="99"/>
      <c r="F97" s="245"/>
      <c r="G97" s="285">
        <v>4</v>
      </c>
      <c r="H97" s="99">
        <v>2100</v>
      </c>
      <c r="I97" s="245">
        <f t="shared" si="1"/>
        <v>8400</v>
      </c>
    </row>
    <row r="98" spans="1:9" s="241" customFormat="1" ht="20.25" customHeight="1" x14ac:dyDescent="0.2">
      <c r="A98" s="242">
        <v>84</v>
      </c>
      <c r="B98" s="283" t="s">
        <v>237</v>
      </c>
      <c r="C98" s="284" t="s">
        <v>147</v>
      </c>
      <c r="D98" s="285">
        <v>4</v>
      </c>
      <c r="E98" s="99">
        <v>29000</v>
      </c>
      <c r="F98" s="245">
        <f>D98*E98</f>
        <v>116000</v>
      </c>
      <c r="G98" s="243"/>
      <c r="H98" s="99"/>
      <c r="I98" s="245"/>
    </row>
    <row r="99" spans="1:9" s="241" customFormat="1" ht="22.5" customHeight="1" x14ac:dyDescent="0.2">
      <c r="A99" s="242">
        <v>85</v>
      </c>
      <c r="B99" s="283" t="s">
        <v>238</v>
      </c>
      <c r="C99" s="284" t="s">
        <v>147</v>
      </c>
      <c r="D99" s="285">
        <v>1</v>
      </c>
      <c r="E99" s="99">
        <v>170000</v>
      </c>
      <c r="F99" s="245">
        <f>D99*E99</f>
        <v>170000</v>
      </c>
      <c r="G99" s="243"/>
      <c r="H99" s="99"/>
      <c r="I99" s="245"/>
    </row>
    <row r="100" spans="1:9" s="241" customFormat="1" ht="63.75" x14ac:dyDescent="0.2">
      <c r="A100" s="242">
        <v>86</v>
      </c>
      <c r="B100" s="283" t="s">
        <v>239</v>
      </c>
      <c r="C100" s="284" t="s">
        <v>147</v>
      </c>
      <c r="D100" s="285">
        <v>1</v>
      </c>
      <c r="E100" s="99">
        <v>61000</v>
      </c>
      <c r="F100" s="245">
        <f>D100*E100</f>
        <v>61000</v>
      </c>
      <c r="G100" s="243"/>
      <c r="H100" s="99"/>
      <c r="I100" s="245"/>
    </row>
    <row r="101" spans="1:9" s="241" customFormat="1" x14ac:dyDescent="0.2">
      <c r="A101" s="242">
        <v>87</v>
      </c>
      <c r="B101" s="283" t="s">
        <v>240</v>
      </c>
      <c r="C101" s="284" t="s">
        <v>147</v>
      </c>
      <c r="D101" s="285"/>
      <c r="E101" s="99"/>
      <c r="F101" s="245"/>
      <c r="G101" s="285">
        <v>4</v>
      </c>
      <c r="H101" s="99">
        <v>2100</v>
      </c>
      <c r="I101" s="245">
        <f t="shared" si="1"/>
        <v>8400</v>
      </c>
    </row>
    <row r="102" spans="1:9" s="241" customFormat="1" ht="63.75" x14ac:dyDescent="0.2">
      <c r="A102" s="242">
        <v>88</v>
      </c>
      <c r="B102" s="283" t="s">
        <v>241</v>
      </c>
      <c r="C102" s="284" t="s">
        <v>151</v>
      </c>
      <c r="D102" s="285">
        <v>54.54</v>
      </c>
      <c r="E102" s="99">
        <v>1250</v>
      </c>
      <c r="F102" s="245">
        <f>D102*E102</f>
        <v>68175</v>
      </c>
      <c r="G102" s="243"/>
      <c r="H102" s="99"/>
      <c r="I102" s="245"/>
    </row>
    <row r="103" spans="1:9" s="241" customFormat="1" ht="19.5" customHeight="1" x14ac:dyDescent="0.2">
      <c r="A103" s="242">
        <v>89</v>
      </c>
      <c r="B103" s="283" t="s">
        <v>242</v>
      </c>
      <c r="C103" s="284" t="s">
        <v>151</v>
      </c>
      <c r="D103" s="285">
        <v>2.02</v>
      </c>
      <c r="E103" s="99">
        <v>430</v>
      </c>
      <c r="F103" s="245">
        <f>D103*E103</f>
        <v>869</v>
      </c>
      <c r="G103" s="243"/>
      <c r="H103" s="99"/>
      <c r="I103" s="245"/>
    </row>
    <row r="104" spans="1:9" s="241" customFormat="1" ht="22.5" customHeight="1" x14ac:dyDescent="0.2">
      <c r="A104" s="242">
        <v>90</v>
      </c>
      <c r="B104" s="283" t="s">
        <v>243</v>
      </c>
      <c r="C104" s="284" t="s">
        <v>151</v>
      </c>
      <c r="D104" s="285">
        <v>3.03</v>
      </c>
      <c r="E104" s="99">
        <v>2255</v>
      </c>
      <c r="F104" s="245">
        <f t="shared" ref="F104:F106" si="2">D104*E104</f>
        <v>6833</v>
      </c>
      <c r="G104" s="243"/>
      <c r="H104" s="98"/>
      <c r="I104" s="245"/>
    </row>
    <row r="105" spans="1:9" s="241" customFormat="1" ht="63.75" x14ac:dyDescent="0.2">
      <c r="A105" s="242">
        <v>91</v>
      </c>
      <c r="B105" s="283" t="s">
        <v>244</v>
      </c>
      <c r="C105" s="284" t="s">
        <v>151</v>
      </c>
      <c r="D105" s="285">
        <v>10.1</v>
      </c>
      <c r="E105" s="99">
        <v>5350</v>
      </c>
      <c r="F105" s="245">
        <f t="shared" si="2"/>
        <v>54035</v>
      </c>
      <c r="G105" s="243"/>
      <c r="H105" s="99"/>
      <c r="I105" s="245"/>
    </row>
    <row r="106" spans="1:9" s="241" customFormat="1" ht="63.75" x14ac:dyDescent="0.2">
      <c r="A106" s="242">
        <v>92</v>
      </c>
      <c r="B106" s="283" t="s">
        <v>245</v>
      </c>
      <c r="C106" s="284" t="s">
        <v>151</v>
      </c>
      <c r="D106" s="285">
        <v>54.54</v>
      </c>
      <c r="E106" s="99">
        <v>4770</v>
      </c>
      <c r="F106" s="245">
        <f t="shared" si="2"/>
        <v>260156</v>
      </c>
      <c r="G106" s="243"/>
      <c r="H106" s="99"/>
      <c r="I106" s="245"/>
    </row>
    <row r="107" spans="1:9" s="241" customFormat="1" ht="63.75" x14ac:dyDescent="0.2">
      <c r="A107" s="242">
        <v>93</v>
      </c>
      <c r="B107" s="283" t="s">
        <v>246</v>
      </c>
      <c r="C107" s="284" t="s">
        <v>151</v>
      </c>
      <c r="D107" s="285"/>
      <c r="E107" s="99"/>
      <c r="F107" s="245"/>
      <c r="G107" s="243" t="s">
        <v>247</v>
      </c>
      <c r="H107" s="99">
        <v>6820</v>
      </c>
      <c r="I107" s="245">
        <f t="shared" si="1"/>
        <v>20665</v>
      </c>
    </row>
    <row r="108" spans="1:9" s="241" customFormat="1" ht="63.75" x14ac:dyDescent="0.2">
      <c r="A108" s="242">
        <v>94</v>
      </c>
      <c r="B108" s="283" t="s">
        <v>248</v>
      </c>
      <c r="C108" s="284" t="s">
        <v>124</v>
      </c>
      <c r="D108" s="285"/>
      <c r="E108" s="99"/>
      <c r="F108" s="245"/>
      <c r="G108" s="285">
        <v>0.33695999999999998</v>
      </c>
      <c r="H108" s="98">
        <v>74091.509999999995</v>
      </c>
      <c r="I108" s="245">
        <f t="shared" si="1"/>
        <v>24966</v>
      </c>
    </row>
    <row r="109" spans="1:9" s="241" customFormat="1" ht="38.25" x14ac:dyDescent="0.2">
      <c r="A109" s="242">
        <v>95</v>
      </c>
      <c r="B109" s="283" t="s">
        <v>249</v>
      </c>
      <c r="C109" s="284" t="s">
        <v>124</v>
      </c>
      <c r="D109" s="285"/>
      <c r="E109" s="99"/>
      <c r="F109" s="245"/>
      <c r="G109" s="285">
        <v>2.496E-2</v>
      </c>
      <c r="H109" s="98">
        <v>57413.77</v>
      </c>
      <c r="I109" s="245">
        <f t="shared" si="1"/>
        <v>1433</v>
      </c>
    </row>
    <row r="110" spans="1:9" s="241" customFormat="1" ht="25.5" x14ac:dyDescent="0.2">
      <c r="A110" s="242">
        <v>96</v>
      </c>
      <c r="B110" s="283" t="s">
        <v>250</v>
      </c>
      <c r="C110" s="284" t="s">
        <v>125</v>
      </c>
      <c r="D110" s="285"/>
      <c r="E110" s="99"/>
      <c r="F110" s="245"/>
      <c r="G110" s="285">
        <v>0.91800000000000004</v>
      </c>
      <c r="H110" s="98">
        <v>1934.41</v>
      </c>
      <c r="I110" s="245">
        <f t="shared" si="1"/>
        <v>1776</v>
      </c>
    </row>
    <row r="111" spans="1:9" s="241" customFormat="1" ht="25.5" x14ac:dyDescent="0.2">
      <c r="A111" s="242">
        <v>97</v>
      </c>
      <c r="B111" s="283" t="s">
        <v>251</v>
      </c>
      <c r="C111" s="284" t="s">
        <v>125</v>
      </c>
      <c r="D111" s="285"/>
      <c r="E111" s="99"/>
      <c r="F111" s="245"/>
      <c r="G111" s="285">
        <v>12</v>
      </c>
      <c r="H111" s="99">
        <v>180</v>
      </c>
      <c r="I111" s="245">
        <f t="shared" si="1"/>
        <v>2160</v>
      </c>
    </row>
    <row r="112" spans="1:9" s="241" customFormat="1" ht="51" x14ac:dyDescent="0.2">
      <c r="A112" s="242">
        <v>98</v>
      </c>
      <c r="B112" s="283" t="s">
        <v>252</v>
      </c>
      <c r="C112" s="284" t="s">
        <v>253</v>
      </c>
      <c r="D112" s="285"/>
      <c r="E112" s="99"/>
      <c r="F112" s="245"/>
      <c r="G112" s="285">
        <v>5.4999999999999997E-3</v>
      </c>
      <c r="H112" s="98">
        <v>90330.63</v>
      </c>
      <c r="I112" s="245">
        <f t="shared" si="1"/>
        <v>497</v>
      </c>
    </row>
    <row r="113" spans="1:9" s="241" customFormat="1" ht="76.5" x14ac:dyDescent="0.2">
      <c r="A113" s="242">
        <v>99</v>
      </c>
      <c r="B113" s="283" t="s">
        <v>254</v>
      </c>
      <c r="C113" s="284" t="s">
        <v>173</v>
      </c>
      <c r="D113" s="285">
        <v>2</v>
      </c>
      <c r="E113" s="99">
        <v>1100</v>
      </c>
      <c r="F113" s="245">
        <f>D113*E113</f>
        <v>2200</v>
      </c>
      <c r="G113" s="243"/>
      <c r="H113" s="98"/>
      <c r="I113" s="245"/>
    </row>
    <row r="114" spans="1:9" s="241" customFormat="1" ht="76.5" x14ac:dyDescent="0.2">
      <c r="A114" s="242">
        <v>100</v>
      </c>
      <c r="B114" s="283" t="s">
        <v>255</v>
      </c>
      <c r="C114" s="284" t="s">
        <v>173</v>
      </c>
      <c r="D114" s="285">
        <v>2</v>
      </c>
      <c r="E114" s="99">
        <v>4400</v>
      </c>
      <c r="F114" s="245">
        <f t="shared" ref="F114:F119" si="3">D114*E114</f>
        <v>8800</v>
      </c>
      <c r="G114" s="243"/>
      <c r="H114" s="99"/>
      <c r="I114" s="245"/>
    </row>
    <row r="115" spans="1:9" s="241" customFormat="1" ht="38.25" x14ac:dyDescent="0.2">
      <c r="A115" s="242">
        <v>101</v>
      </c>
      <c r="B115" s="283" t="s">
        <v>256</v>
      </c>
      <c r="C115" s="284" t="s">
        <v>173</v>
      </c>
      <c r="D115" s="285">
        <v>8</v>
      </c>
      <c r="E115" s="99">
        <v>16350</v>
      </c>
      <c r="F115" s="245">
        <f t="shared" si="3"/>
        <v>130800</v>
      </c>
      <c r="G115" s="243"/>
      <c r="H115" s="99"/>
      <c r="I115" s="245"/>
    </row>
    <row r="116" spans="1:9" s="241" customFormat="1" x14ac:dyDescent="0.2">
      <c r="A116" s="242">
        <v>102</v>
      </c>
      <c r="B116" s="283" t="s">
        <v>257</v>
      </c>
      <c r="C116" s="284" t="s">
        <v>173</v>
      </c>
      <c r="D116" s="285">
        <v>3</v>
      </c>
      <c r="E116" s="99">
        <v>21700</v>
      </c>
      <c r="F116" s="245">
        <f t="shared" si="3"/>
        <v>65100</v>
      </c>
      <c r="G116" s="243"/>
      <c r="H116" s="244"/>
      <c r="I116" s="245"/>
    </row>
    <row r="117" spans="1:9" s="241" customFormat="1" ht="51" x14ac:dyDescent="0.2">
      <c r="A117" s="242">
        <v>103</v>
      </c>
      <c r="B117" s="283" t="s">
        <v>258</v>
      </c>
      <c r="C117" s="284" t="s">
        <v>173</v>
      </c>
      <c r="D117" s="285">
        <v>2</v>
      </c>
      <c r="E117" s="99">
        <v>46000</v>
      </c>
      <c r="F117" s="245">
        <f t="shared" si="3"/>
        <v>92000</v>
      </c>
      <c r="G117" s="243"/>
      <c r="H117" s="98"/>
      <c r="I117" s="245"/>
    </row>
    <row r="118" spans="1:9" s="241" customFormat="1" ht="51" x14ac:dyDescent="0.2">
      <c r="A118" s="242">
        <v>104</v>
      </c>
      <c r="B118" s="283" t="s">
        <v>259</v>
      </c>
      <c r="C118" s="284" t="s">
        <v>173</v>
      </c>
      <c r="D118" s="285">
        <v>1</v>
      </c>
      <c r="E118" s="99">
        <v>41000</v>
      </c>
      <c r="F118" s="245">
        <f t="shared" si="3"/>
        <v>41000</v>
      </c>
      <c r="G118" s="243"/>
      <c r="H118" s="98"/>
      <c r="I118" s="245"/>
    </row>
    <row r="119" spans="1:9" s="241" customFormat="1" ht="63.75" x14ac:dyDescent="0.2">
      <c r="A119" s="242">
        <v>105</v>
      </c>
      <c r="B119" s="283" t="s">
        <v>260</v>
      </c>
      <c r="C119" s="284" t="s">
        <v>173</v>
      </c>
      <c r="D119" s="285">
        <v>1</v>
      </c>
      <c r="E119" s="99">
        <v>26000</v>
      </c>
      <c r="F119" s="245">
        <f t="shared" si="3"/>
        <v>26000</v>
      </c>
      <c r="G119" s="243"/>
      <c r="H119" s="99"/>
      <c r="I119" s="245"/>
    </row>
    <row r="120" spans="1:9" s="241" customFormat="1" ht="51" x14ac:dyDescent="0.2">
      <c r="A120" s="242">
        <v>106</v>
      </c>
      <c r="B120" s="283" t="s">
        <v>261</v>
      </c>
      <c r="C120" s="284" t="s">
        <v>173</v>
      </c>
      <c r="D120" s="285"/>
      <c r="E120" s="99"/>
      <c r="F120" s="245"/>
      <c r="G120" s="243" t="s">
        <v>4</v>
      </c>
      <c r="H120" s="99">
        <v>17000</v>
      </c>
      <c r="I120" s="245">
        <f t="shared" ref="I120:I122" si="4">G120*H120</f>
        <v>17000</v>
      </c>
    </row>
    <row r="121" spans="1:9" s="241" customFormat="1" ht="63.75" x14ac:dyDescent="0.2">
      <c r="A121" s="242">
        <v>107</v>
      </c>
      <c r="B121" s="283" t="s">
        <v>262</v>
      </c>
      <c r="C121" s="284" t="s">
        <v>173</v>
      </c>
      <c r="D121" s="285"/>
      <c r="E121" s="99"/>
      <c r="F121" s="245"/>
      <c r="G121" s="285">
        <v>4</v>
      </c>
      <c r="H121" s="98">
        <v>8700</v>
      </c>
      <c r="I121" s="245">
        <f t="shared" si="4"/>
        <v>34800</v>
      </c>
    </row>
    <row r="122" spans="1:9" s="241" customFormat="1" ht="51" x14ac:dyDescent="0.2">
      <c r="A122" s="242">
        <v>108</v>
      </c>
      <c r="B122" s="283" t="s">
        <v>263</v>
      </c>
      <c r="C122" s="284" t="s">
        <v>173</v>
      </c>
      <c r="D122" s="285"/>
      <c r="E122" s="99"/>
      <c r="F122" s="245"/>
      <c r="G122" s="285">
        <v>2</v>
      </c>
      <c r="H122" s="98">
        <v>6500</v>
      </c>
      <c r="I122" s="245">
        <f t="shared" si="4"/>
        <v>13000</v>
      </c>
    </row>
    <row r="123" spans="1:9" s="241" customFormat="1" x14ac:dyDescent="0.2">
      <c r="A123" s="388" t="s">
        <v>174</v>
      </c>
      <c r="B123" s="389"/>
      <c r="C123" s="389"/>
      <c r="D123" s="389"/>
      <c r="E123" s="390"/>
      <c r="F123" s="246">
        <f>SUM(F43:F122)</f>
        <v>1134691</v>
      </c>
      <c r="G123" s="247"/>
      <c r="H123" s="248"/>
      <c r="I123" s="249">
        <f>SUM(I15:I122)</f>
        <v>277077</v>
      </c>
    </row>
    <row r="124" spans="1:9" s="241" customFormat="1" x14ac:dyDescent="0.2">
      <c r="A124" s="388" t="s">
        <v>175</v>
      </c>
      <c r="B124" s="389"/>
      <c r="C124" s="389"/>
      <c r="D124" s="389"/>
      <c r="E124" s="389"/>
      <c r="F124" s="389"/>
      <c r="G124" s="389"/>
      <c r="H124" s="389"/>
      <c r="I124" s="390"/>
    </row>
    <row r="125" spans="1:9" s="241" customFormat="1" ht="63.75" x14ac:dyDescent="0.2">
      <c r="A125" s="242">
        <v>1</v>
      </c>
      <c r="B125" s="283" t="s">
        <v>264</v>
      </c>
      <c r="C125" s="284" t="s">
        <v>147</v>
      </c>
      <c r="D125" s="286">
        <v>5</v>
      </c>
      <c r="E125" s="250"/>
      <c r="F125" s="251"/>
      <c r="G125" s="251"/>
      <c r="H125" s="251"/>
      <c r="I125" s="251"/>
    </row>
    <row r="126" spans="1:9" s="241" customFormat="1" x14ac:dyDescent="0.2">
      <c r="A126" s="242">
        <v>2</v>
      </c>
      <c r="B126" s="287" t="s">
        <v>265</v>
      </c>
      <c r="C126" s="284" t="s">
        <v>147</v>
      </c>
      <c r="D126" s="286">
        <v>4</v>
      </c>
      <c r="E126" s="250"/>
      <c r="F126" s="251"/>
      <c r="G126" s="251"/>
      <c r="H126" s="251"/>
      <c r="I126" s="251"/>
    </row>
    <row r="128" spans="1:9" x14ac:dyDescent="0.2">
      <c r="A128" s="230" t="s">
        <v>176</v>
      </c>
    </row>
    <row r="130" spans="2:7" ht="15.75" x14ac:dyDescent="0.25">
      <c r="B130" s="252" t="s">
        <v>177</v>
      </c>
      <c r="C130" s="269"/>
      <c r="D130" s="253"/>
      <c r="E130" s="254"/>
      <c r="F130" s="255"/>
      <c r="G130" s="255" t="s">
        <v>178</v>
      </c>
    </row>
    <row r="131" spans="2:7" ht="15.75" x14ac:dyDescent="0.25">
      <c r="B131" s="256"/>
      <c r="C131" s="254"/>
      <c r="D131" s="253"/>
      <c r="E131" s="257"/>
      <c r="F131" s="258"/>
      <c r="G131" s="258"/>
    </row>
    <row r="132" spans="2:7" ht="15.75" x14ac:dyDescent="0.25">
      <c r="B132" s="253" t="s">
        <v>179</v>
      </c>
      <c r="C132" s="253"/>
      <c r="D132" s="253"/>
      <c r="E132" s="259"/>
      <c r="F132" s="260"/>
      <c r="G132" s="260" t="s">
        <v>180</v>
      </c>
    </row>
    <row r="133" spans="2:7" ht="15.75" x14ac:dyDescent="0.25">
      <c r="B133" s="269"/>
      <c r="C133" s="254"/>
      <c r="D133" s="253"/>
      <c r="E133" s="257"/>
      <c r="F133" s="258"/>
      <c r="G133" s="258"/>
    </row>
    <row r="134" spans="2:7" ht="15.75" x14ac:dyDescent="0.25">
      <c r="B134" s="269" t="s">
        <v>181</v>
      </c>
      <c r="C134" s="254"/>
      <c r="D134" s="253"/>
      <c r="E134" s="257"/>
      <c r="F134" s="255"/>
      <c r="G134" s="255" t="s">
        <v>182</v>
      </c>
    </row>
    <row r="135" spans="2:7" ht="15.75" x14ac:dyDescent="0.25">
      <c r="B135" s="269"/>
      <c r="C135" s="254"/>
      <c r="D135" s="253"/>
      <c r="E135" s="257"/>
      <c r="F135" s="255"/>
      <c r="G135" s="255"/>
    </row>
    <row r="136" spans="2:7" ht="15.75" x14ac:dyDescent="0.2">
      <c r="B136" s="370" t="s">
        <v>183</v>
      </c>
      <c r="C136" s="370"/>
      <c r="D136" s="370"/>
      <c r="E136" s="257"/>
      <c r="F136" s="255"/>
      <c r="G136" s="255" t="s">
        <v>266</v>
      </c>
    </row>
    <row r="137" spans="2:7" ht="15.75" x14ac:dyDescent="0.25">
      <c r="B137" s="261"/>
      <c r="C137" s="262"/>
      <c r="D137" s="253"/>
      <c r="E137" s="263"/>
      <c r="F137" s="264"/>
      <c r="G137" s="264"/>
    </row>
    <row r="138" spans="2:7" ht="15.75" x14ac:dyDescent="0.25">
      <c r="B138" s="265" t="s">
        <v>184</v>
      </c>
      <c r="C138" s="265"/>
      <c r="D138" s="253"/>
      <c r="E138" s="265"/>
      <c r="F138" s="266"/>
      <c r="G138" s="266" t="s">
        <v>185</v>
      </c>
    </row>
    <row r="139" spans="2:7" ht="15.75" x14ac:dyDescent="0.25">
      <c r="B139" s="253"/>
      <c r="C139" s="253"/>
      <c r="D139" s="253"/>
      <c r="E139" s="253"/>
      <c r="F139" s="253"/>
    </row>
  </sheetData>
  <mergeCells count="14">
    <mergeCell ref="B136:D136"/>
    <mergeCell ref="A1:I1"/>
    <mergeCell ref="D2:F2"/>
    <mergeCell ref="E3:F3"/>
    <mergeCell ref="A8:I8"/>
    <mergeCell ref="A11:A13"/>
    <mergeCell ref="B11:B13"/>
    <mergeCell ref="C11:C13"/>
    <mergeCell ref="D11:I11"/>
    <mergeCell ref="D12:F12"/>
    <mergeCell ref="G12:I12"/>
    <mergeCell ref="A9:I9"/>
    <mergeCell ref="A123:E123"/>
    <mergeCell ref="A124:I124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</vt:lpstr>
      <vt:lpstr>Приложение 1 к форме 8</vt:lpstr>
      <vt:lpstr>Приложение 2 к форме 8</vt:lpstr>
      <vt:lpstr>приложение 3</vt:lpstr>
      <vt:lpstr>'Приложение 2 к форме 8'!Заголовки_для_печати</vt:lpstr>
      <vt:lpstr>'Приложение 2 к форме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Ольга Николаевна Скляренко</cp:lastModifiedBy>
  <cp:lastPrinted>2015-04-07T03:32:03Z</cp:lastPrinted>
  <dcterms:created xsi:type="dcterms:W3CDTF">2013-07-09T08:25:33Z</dcterms:created>
  <dcterms:modified xsi:type="dcterms:W3CDTF">2015-09-28T11:27:00Z</dcterms:modified>
</cp:coreProperties>
</file>