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500" yWindow="-15" windowWidth="15345" windowHeight="12990"/>
  </bookViews>
  <sheets>
    <sheet name="ПВР_осн_ЛОТ_1 лист2" sheetId="4" r:id="rId1"/>
    <sheet name="План объем_ЛОТ_1 лист2" sheetId="5" r:id="rId2"/>
  </sheets>
  <externalReferences>
    <externalReference r:id="rId3"/>
  </externalReferences>
  <definedNames>
    <definedName name="_xlnm.Print_Titles" localSheetId="0">'ПВР_осн_ЛОТ_1 лист2'!$12:$14</definedName>
    <definedName name="_xlnm.Print_Titles" localSheetId="1">'План объем_ЛОТ_1 лист2'!$10:$11</definedName>
    <definedName name="_xlnm.Print_Area" localSheetId="0">'ПВР_осн_ЛОТ_1 лист2'!$C$1:$J$138</definedName>
    <definedName name="_xlnm.Print_Area" localSheetId="1">'План объем_ЛОТ_1 лист2'!$C$1:$V$79</definedName>
  </definedNames>
  <calcPr calcId="145621"/>
</workbook>
</file>

<file path=xl/calcChain.xml><?xml version="1.0" encoding="utf-8"?>
<calcChain xmlns="http://schemas.openxmlformats.org/spreadsheetml/2006/main">
  <c r="F127" i="4" l="1"/>
  <c r="U60" i="5"/>
  <c r="T60" i="5"/>
  <c r="S60" i="5"/>
  <c r="R60" i="5"/>
  <c r="Q60" i="5"/>
  <c r="P60" i="5"/>
  <c r="O60" i="5"/>
  <c r="N60" i="5"/>
  <c r="M60" i="5"/>
  <c r="L60" i="5"/>
  <c r="K60" i="5"/>
  <c r="J60" i="5"/>
  <c r="I124" i="4"/>
  <c r="H124" i="4"/>
  <c r="G124" i="4"/>
  <c r="F124" i="4"/>
  <c r="G126" i="4" l="1"/>
  <c r="J126" i="4"/>
  <c r="K64" i="5" l="1"/>
  <c r="M64" i="5"/>
  <c r="O64" i="5"/>
  <c r="Q64" i="5"/>
  <c r="S64" i="5"/>
  <c r="U64" i="5"/>
  <c r="K62" i="5"/>
  <c r="M62" i="5"/>
  <c r="O62" i="5"/>
  <c r="Q62" i="5"/>
  <c r="S62" i="5"/>
  <c r="U62" i="5"/>
  <c r="G21" i="5"/>
  <c r="H21" i="5"/>
  <c r="I21" i="5"/>
  <c r="K52" i="5"/>
  <c r="L52" i="5"/>
  <c r="L64" i="5" s="1"/>
  <c r="M52" i="5"/>
  <c r="N52" i="5"/>
  <c r="N64" i="5" s="1"/>
  <c r="O52" i="5"/>
  <c r="P52" i="5"/>
  <c r="P64" i="5" s="1"/>
  <c r="Q52" i="5"/>
  <c r="R52" i="5"/>
  <c r="R64" i="5" s="1"/>
  <c r="S52" i="5"/>
  <c r="T52" i="5"/>
  <c r="T64" i="5" s="1"/>
  <c r="U52" i="5"/>
  <c r="J52" i="5"/>
  <c r="J64" i="5" s="1"/>
  <c r="V64" i="5" s="1"/>
  <c r="K50" i="5"/>
  <c r="L50" i="5"/>
  <c r="L62" i="5" s="1"/>
  <c r="M50" i="5"/>
  <c r="N50" i="5"/>
  <c r="N62" i="5" s="1"/>
  <c r="O50" i="5"/>
  <c r="P50" i="5"/>
  <c r="P62" i="5" s="1"/>
  <c r="Q50" i="5"/>
  <c r="R50" i="5"/>
  <c r="R62" i="5" s="1"/>
  <c r="S50" i="5"/>
  <c r="T50" i="5"/>
  <c r="T62" i="5" s="1"/>
  <c r="U50" i="5"/>
  <c r="J50" i="5"/>
  <c r="J62" i="5" s="1"/>
  <c r="G46" i="5"/>
  <c r="H46" i="5"/>
  <c r="I46" i="5"/>
  <c r="G48" i="5"/>
  <c r="H48" i="5"/>
  <c r="I48" i="5"/>
  <c r="F48" i="5"/>
  <c r="F46" i="5"/>
  <c r="V34" i="5"/>
  <c r="G37" i="5"/>
  <c r="H37" i="5"/>
  <c r="I37" i="5"/>
  <c r="G39" i="5"/>
  <c r="H39" i="5"/>
  <c r="I39" i="5"/>
  <c r="G41" i="5"/>
  <c r="H41" i="5"/>
  <c r="I41" i="5"/>
  <c r="F41" i="5"/>
  <c r="F39" i="5"/>
  <c r="F37" i="5"/>
  <c r="V39" i="5"/>
  <c r="V15" i="5"/>
  <c r="G30" i="5"/>
  <c r="H30" i="5"/>
  <c r="I30" i="5"/>
  <c r="G32" i="5"/>
  <c r="H32" i="5"/>
  <c r="I32" i="5"/>
  <c r="F32" i="5"/>
  <c r="F30" i="5"/>
  <c r="G28" i="5"/>
  <c r="H28" i="5"/>
  <c r="I28" i="5"/>
  <c r="F28" i="5"/>
  <c r="V30" i="5"/>
  <c r="L66" i="5"/>
  <c r="N66" i="5"/>
  <c r="P66" i="5"/>
  <c r="R66" i="5"/>
  <c r="T66" i="5"/>
  <c r="K66" i="5"/>
  <c r="J66" i="5"/>
  <c r="U66" i="5" l="1"/>
  <c r="M66" i="5"/>
  <c r="Q66" i="5"/>
  <c r="S66" i="5"/>
  <c r="O66" i="5"/>
  <c r="V62" i="5"/>
  <c r="V60" i="5"/>
  <c r="V52" i="5"/>
  <c r="V50" i="5"/>
  <c r="V48" i="5"/>
  <c r="V46" i="5"/>
  <c r="V43" i="5"/>
  <c r="V41" i="5"/>
  <c r="V37" i="5"/>
  <c r="V32" i="5"/>
  <c r="V28" i="5"/>
  <c r="V25" i="5"/>
  <c r="V23" i="5"/>
  <c r="V21" i="5"/>
  <c r="V19" i="5"/>
  <c r="V17" i="5"/>
  <c r="V12" i="5"/>
  <c r="G19" i="5"/>
  <c r="H19" i="5"/>
  <c r="I19" i="5"/>
  <c r="G23" i="5"/>
  <c r="H23" i="5"/>
  <c r="I23" i="5"/>
  <c r="F23" i="5"/>
  <c r="F21" i="5"/>
  <c r="F19" i="5"/>
  <c r="G17" i="5"/>
  <c r="H17" i="5"/>
  <c r="I17" i="5"/>
  <c r="F17" i="5"/>
  <c r="G15" i="5"/>
  <c r="H15" i="5"/>
  <c r="I15" i="5"/>
  <c r="F15" i="5"/>
  <c r="V66" i="5" l="1"/>
  <c r="J124" i="4" l="1"/>
  <c r="I52" i="4" l="1"/>
  <c r="I29" i="5" s="1"/>
  <c r="F75" i="4"/>
  <c r="F40" i="5" s="1"/>
  <c r="J40" i="5" s="1"/>
  <c r="H95" i="4"/>
  <c r="H49" i="5" s="1"/>
  <c r="U49" i="5" s="1"/>
  <c r="I98" i="4"/>
  <c r="I128" i="4" s="1"/>
  <c r="H98" i="4"/>
  <c r="H128" i="4" s="1"/>
  <c r="G98" i="4"/>
  <c r="G128" i="4" s="1"/>
  <c r="F91" i="4"/>
  <c r="F47" i="5" s="1"/>
  <c r="M47" i="5" s="1"/>
  <c r="J83" i="4"/>
  <c r="I82" i="4"/>
  <c r="H82" i="4"/>
  <c r="G82" i="4"/>
  <c r="F82" i="4"/>
  <c r="J81" i="4"/>
  <c r="J80" i="4"/>
  <c r="J64" i="4"/>
  <c r="I63" i="4"/>
  <c r="H63" i="4"/>
  <c r="G63" i="4"/>
  <c r="F63" i="4"/>
  <c r="J62" i="4"/>
  <c r="J61" i="4"/>
  <c r="J46" i="4"/>
  <c r="J44" i="4"/>
  <c r="I43" i="4"/>
  <c r="H43" i="4"/>
  <c r="G43" i="4"/>
  <c r="F43" i="4"/>
  <c r="J42" i="4"/>
  <c r="J41" i="4"/>
  <c r="I17" i="4"/>
  <c r="H17" i="4"/>
  <c r="G17" i="4"/>
  <c r="F17" i="4"/>
  <c r="J16" i="4"/>
  <c r="J15" i="4"/>
  <c r="E10" i="4"/>
  <c r="G19" i="4" l="1"/>
  <c r="G13" i="5" s="1"/>
  <c r="M13" i="5" s="1"/>
  <c r="F86" i="4"/>
  <c r="F47" i="4"/>
  <c r="F26" i="5" s="1"/>
  <c r="K26" i="5" s="1"/>
  <c r="F19" i="4"/>
  <c r="F13" i="5" s="1"/>
  <c r="O13" i="5"/>
  <c r="F98" i="4"/>
  <c r="I66" i="4"/>
  <c r="I35" i="5" s="1"/>
  <c r="T35" i="5" s="1"/>
  <c r="G66" i="4"/>
  <c r="G35" i="5" s="1"/>
  <c r="F66" i="4"/>
  <c r="F35" i="5" s="1"/>
  <c r="J35" i="5" s="1"/>
  <c r="H66" i="4"/>
  <c r="H35" i="5" s="1"/>
  <c r="J93" i="4"/>
  <c r="I47" i="4"/>
  <c r="I26" i="5" s="1"/>
  <c r="U26" i="5" s="1"/>
  <c r="G47" i="4"/>
  <c r="G26" i="5" s="1"/>
  <c r="H47" i="4"/>
  <c r="H26" i="5" s="1"/>
  <c r="J43" i="4"/>
  <c r="J63" i="4"/>
  <c r="F95" i="4"/>
  <c r="F49" i="5" s="1"/>
  <c r="M49" i="5" s="1"/>
  <c r="H19" i="4"/>
  <c r="H13" i="5" s="1"/>
  <c r="U13" i="5" s="1"/>
  <c r="I19" i="4"/>
  <c r="I13" i="5" s="1"/>
  <c r="T13" i="5" s="1"/>
  <c r="J17" i="4"/>
  <c r="H32" i="4"/>
  <c r="H36" i="4"/>
  <c r="H22" i="5" s="1"/>
  <c r="H40" i="4"/>
  <c r="H24" i="5" s="1"/>
  <c r="H52" i="4"/>
  <c r="H29" i="5" s="1"/>
  <c r="P29" i="5" s="1"/>
  <c r="H56" i="4"/>
  <c r="H31" i="5" s="1"/>
  <c r="Q31" i="5" s="1"/>
  <c r="H28" i="4"/>
  <c r="H18" i="5" s="1"/>
  <c r="H60" i="4"/>
  <c r="H33" i="5" s="1"/>
  <c r="S33" i="5" s="1"/>
  <c r="H79" i="4"/>
  <c r="H42" i="5" s="1"/>
  <c r="S42" i="5" s="1"/>
  <c r="G91" i="4"/>
  <c r="G47" i="5" s="1"/>
  <c r="Q47" i="5" s="1"/>
  <c r="I91" i="4"/>
  <c r="I47" i="5" s="1"/>
  <c r="H91" i="4"/>
  <c r="H47" i="5" s="1"/>
  <c r="U47" i="5" s="1"/>
  <c r="H71" i="4"/>
  <c r="H38" i="5" s="1"/>
  <c r="O38" i="5" s="1"/>
  <c r="H75" i="4"/>
  <c r="H40" i="5" s="1"/>
  <c r="Q40" i="5" s="1"/>
  <c r="J82" i="4"/>
  <c r="J89" i="4"/>
  <c r="G95" i="4"/>
  <c r="G49" i="5" s="1"/>
  <c r="Q49" i="5" s="1"/>
  <c r="I95" i="4"/>
  <c r="I49" i="5" s="1"/>
  <c r="V47" i="5" l="1"/>
  <c r="V49" i="5"/>
  <c r="Q26" i="5"/>
  <c r="P26" i="5"/>
  <c r="S26" i="5"/>
  <c r="S35" i="5"/>
  <c r="O35" i="5"/>
  <c r="O51" i="5" s="1"/>
  <c r="Q35" i="5"/>
  <c r="N26" i="5"/>
  <c r="L26" i="5"/>
  <c r="L35" i="5"/>
  <c r="M35" i="5"/>
  <c r="N13" i="5"/>
  <c r="L13" i="5"/>
  <c r="K13" i="5"/>
  <c r="K51" i="5" s="1"/>
  <c r="J13" i="5"/>
  <c r="J51" i="5" s="1"/>
  <c r="F44" i="5"/>
  <c r="M44" i="5" s="1"/>
  <c r="S13" i="5"/>
  <c r="R13" i="5"/>
  <c r="R51" i="5" s="1"/>
  <c r="P13" i="5"/>
  <c r="Q13" i="5"/>
  <c r="T51" i="5"/>
  <c r="H20" i="5"/>
  <c r="J98" i="4"/>
  <c r="F128" i="4"/>
  <c r="J128" i="4" s="1"/>
  <c r="H67" i="4"/>
  <c r="J66" i="4"/>
  <c r="H48" i="4"/>
  <c r="H96" i="4"/>
  <c r="H126" i="4" s="1"/>
  <c r="H130" i="4" s="1"/>
  <c r="J95" i="4"/>
  <c r="J91" i="4"/>
  <c r="G28" i="4"/>
  <c r="G18" i="5" s="1"/>
  <c r="N18" i="5" s="1"/>
  <c r="J58" i="4"/>
  <c r="F60" i="4"/>
  <c r="F33" i="5" s="1"/>
  <c r="G56" i="4"/>
  <c r="G31" i="5" s="1"/>
  <c r="G40" i="4"/>
  <c r="G24" i="5" s="1"/>
  <c r="Q24" i="5" s="1"/>
  <c r="G36" i="4"/>
  <c r="G22" i="5" s="1"/>
  <c r="I32" i="4"/>
  <c r="I60" i="4"/>
  <c r="I33" i="5" s="1"/>
  <c r="H24" i="4"/>
  <c r="G60" i="4"/>
  <c r="G33" i="5" s="1"/>
  <c r="N33" i="5" s="1"/>
  <c r="V33" i="5" s="1"/>
  <c r="G24" i="4"/>
  <c r="G16" i="5" s="1"/>
  <c r="M16" i="5" s="1"/>
  <c r="G52" i="4"/>
  <c r="G29" i="5" s="1"/>
  <c r="L29" i="5" s="1"/>
  <c r="V29" i="5" s="1"/>
  <c r="G32" i="4"/>
  <c r="F28" i="4"/>
  <c r="F18" i="5" s="1"/>
  <c r="S18" i="5" s="1"/>
  <c r="N53" i="5" l="1"/>
  <c r="N65" i="5" s="1"/>
  <c r="M51" i="5"/>
  <c r="P51" i="5"/>
  <c r="S51" i="5"/>
  <c r="L51" i="5"/>
  <c r="V35" i="5"/>
  <c r="V26" i="5"/>
  <c r="N51" i="5"/>
  <c r="V13" i="5"/>
  <c r="H99" i="4"/>
  <c r="H129" i="4" s="1"/>
  <c r="H16" i="5"/>
  <c r="T18" i="5"/>
  <c r="P18" i="5"/>
  <c r="J18" i="5"/>
  <c r="G20" i="5"/>
  <c r="M20" i="5" s="1"/>
  <c r="I20" i="5"/>
  <c r="G48" i="4"/>
  <c r="G20" i="4"/>
  <c r="H20" i="4"/>
  <c r="I40" i="4"/>
  <c r="I24" i="5" s="1"/>
  <c r="F40" i="4"/>
  <c r="F24" i="5" s="1"/>
  <c r="J38" i="4"/>
  <c r="F36" i="4"/>
  <c r="J50" i="4"/>
  <c r="F52" i="4"/>
  <c r="F29" i="5" s="1"/>
  <c r="F56" i="4"/>
  <c r="F31" i="5" s="1"/>
  <c r="K31" i="5" s="1"/>
  <c r="I36" i="4"/>
  <c r="I22" i="5" s="1"/>
  <c r="I56" i="4"/>
  <c r="I31" i="5" s="1"/>
  <c r="U31" i="5" s="1"/>
  <c r="F32" i="4"/>
  <c r="F20" i="5" s="1"/>
  <c r="J30" i="4"/>
  <c r="G86" i="4"/>
  <c r="J60" i="4"/>
  <c r="G71" i="4"/>
  <c r="G38" i="5" s="1"/>
  <c r="L38" i="5" s="1"/>
  <c r="G75" i="4"/>
  <c r="G40" i="5" s="1"/>
  <c r="M40" i="5" s="1"/>
  <c r="G79" i="4"/>
  <c r="G42" i="5" s="1"/>
  <c r="L42" i="5" s="1"/>
  <c r="J47" i="4"/>
  <c r="N54" i="5" l="1"/>
  <c r="N63" i="5" s="1"/>
  <c r="V31" i="5"/>
  <c r="P24" i="5"/>
  <c r="P53" i="5" s="1"/>
  <c r="P65" i="5" s="1"/>
  <c r="L24" i="5"/>
  <c r="R24" i="5"/>
  <c r="O24" i="5"/>
  <c r="G44" i="5"/>
  <c r="Q44" i="5" s="1"/>
  <c r="S20" i="5"/>
  <c r="U20" i="5"/>
  <c r="Q20" i="5"/>
  <c r="Q53" i="5" s="1"/>
  <c r="K20" i="5"/>
  <c r="V18" i="5"/>
  <c r="F22" i="5"/>
  <c r="J32" i="4"/>
  <c r="I48" i="4"/>
  <c r="G99" i="4"/>
  <c r="G129" i="4" s="1"/>
  <c r="G87" i="4"/>
  <c r="G97" i="4"/>
  <c r="G67" i="4"/>
  <c r="J52" i="4"/>
  <c r="F48" i="4"/>
  <c r="I86" i="4"/>
  <c r="I44" i="5" s="1"/>
  <c r="J84" i="4"/>
  <c r="J56" i="4"/>
  <c r="J36" i="4"/>
  <c r="J85" i="4"/>
  <c r="I24" i="4"/>
  <c r="I16" i="5" s="1"/>
  <c r="J18" i="4"/>
  <c r="H86" i="4"/>
  <c r="H44" i="5" s="1"/>
  <c r="U44" i="5" s="1"/>
  <c r="U51" i="5" s="1"/>
  <c r="J45" i="4"/>
  <c r="J22" i="4"/>
  <c r="J24" i="4" s="1"/>
  <c r="F24" i="4"/>
  <c r="F16" i="5" s="1"/>
  <c r="J16" i="5" s="1"/>
  <c r="F71" i="4"/>
  <c r="F38" i="5" s="1"/>
  <c r="J38" i="5" s="1"/>
  <c r="J69" i="4"/>
  <c r="F79" i="4"/>
  <c r="F42" i="5" s="1"/>
  <c r="J42" i="5" s="1"/>
  <c r="J77" i="4"/>
  <c r="I71" i="4"/>
  <c r="I38" i="5" s="1"/>
  <c r="T38" i="5" s="1"/>
  <c r="I75" i="4"/>
  <c r="I40" i="5" s="1"/>
  <c r="T40" i="5" s="1"/>
  <c r="V40" i="5" s="1"/>
  <c r="I79" i="4"/>
  <c r="I42" i="5" s="1"/>
  <c r="T42" i="5" s="1"/>
  <c r="I28" i="4"/>
  <c r="J26" i="4"/>
  <c r="J54" i="4"/>
  <c r="J34" i="4"/>
  <c r="F96" i="4"/>
  <c r="F126" i="4" s="1"/>
  <c r="J40" i="4"/>
  <c r="G96" i="4"/>
  <c r="G130" i="4" s="1"/>
  <c r="V42" i="5" l="1"/>
  <c r="V38" i="5"/>
  <c r="P54" i="5"/>
  <c r="P63" i="5" s="1"/>
  <c r="V24" i="5"/>
  <c r="L53" i="5"/>
  <c r="Q65" i="5"/>
  <c r="Q51" i="5"/>
  <c r="V51" i="5" s="1"/>
  <c r="V44" i="5"/>
  <c r="J48" i="4"/>
  <c r="J86" i="4"/>
  <c r="V20" i="5"/>
  <c r="J53" i="5"/>
  <c r="J65" i="5" s="1"/>
  <c r="U16" i="5"/>
  <c r="U53" i="5" s="1"/>
  <c r="M53" i="5"/>
  <c r="R22" i="5"/>
  <c r="R53" i="5" s="1"/>
  <c r="O22" i="5"/>
  <c r="O53" i="5" s="1"/>
  <c r="K22" i="5"/>
  <c r="K53" i="5" s="1"/>
  <c r="S22" i="5"/>
  <c r="S53" i="5" s="1"/>
  <c r="T22" i="5"/>
  <c r="T53" i="5" s="1"/>
  <c r="J28" i="4"/>
  <c r="I18" i="5"/>
  <c r="F130" i="4"/>
  <c r="F20" i="4"/>
  <c r="F99" i="4"/>
  <c r="F129" i="4" s="1"/>
  <c r="I99" i="4"/>
  <c r="I129" i="4" s="1"/>
  <c r="F87" i="4"/>
  <c r="F97" i="4"/>
  <c r="I87" i="4"/>
  <c r="I97" i="4"/>
  <c r="H87" i="4"/>
  <c r="H97" i="4"/>
  <c r="H100" i="4" s="1"/>
  <c r="H127" i="4" s="1"/>
  <c r="I67" i="4"/>
  <c r="F67" i="4"/>
  <c r="I20" i="4"/>
  <c r="G100" i="4"/>
  <c r="G127" i="4" s="1"/>
  <c r="J19" i="4"/>
  <c r="J65" i="4"/>
  <c r="J96" i="4" s="1"/>
  <c r="J75" i="4"/>
  <c r="I96" i="4"/>
  <c r="I126" i="4" s="1"/>
  <c r="I130" i="4" s="1"/>
  <c r="J79" i="4"/>
  <c r="J71" i="4"/>
  <c r="J73" i="4"/>
  <c r="L65" i="5" l="1"/>
  <c r="L54" i="5"/>
  <c r="L63" i="5" s="1"/>
  <c r="Q54" i="5"/>
  <c r="Q63" i="5" s="1"/>
  <c r="K54" i="5"/>
  <c r="K63" i="5" s="1"/>
  <c r="K65" i="5"/>
  <c r="T65" i="5"/>
  <c r="T54" i="5"/>
  <c r="T63" i="5" s="1"/>
  <c r="R65" i="5"/>
  <c r="R54" i="5"/>
  <c r="R63" i="5" s="1"/>
  <c r="U54" i="5"/>
  <c r="U63" i="5" s="1"/>
  <c r="U65" i="5"/>
  <c r="S54" i="5"/>
  <c r="S63" i="5" s="1"/>
  <c r="S65" i="5"/>
  <c r="O65" i="5"/>
  <c r="O54" i="5"/>
  <c r="O63" i="5" s="1"/>
  <c r="M54" i="5"/>
  <c r="M63" i="5" s="1"/>
  <c r="M65" i="5"/>
  <c r="V16" i="5"/>
  <c r="J54" i="5"/>
  <c r="J63" i="5" s="1"/>
  <c r="V53" i="5"/>
  <c r="V22" i="5"/>
  <c r="J20" i="4"/>
  <c r="J129" i="4"/>
  <c r="J130" i="4"/>
  <c r="J87" i="4"/>
  <c r="F100" i="4"/>
  <c r="J67" i="4"/>
  <c r="J97" i="4"/>
  <c r="I100" i="4"/>
  <c r="I127" i="4" s="1"/>
  <c r="J99" i="4"/>
  <c r="V65" i="5" l="1"/>
  <c r="V54" i="5"/>
  <c r="V63" i="5"/>
  <c r="J100" i="4"/>
  <c r="J127" i="4" l="1"/>
  <c r="I125" i="4" l="1"/>
  <c r="I131" i="4" s="1"/>
  <c r="H125" i="4" l="1"/>
  <c r="H131" i="4" s="1"/>
  <c r="N61" i="5"/>
  <c r="N67" i="5" s="1"/>
  <c r="G125" i="4"/>
  <c r="G131" i="4" s="1"/>
  <c r="F125" i="4"/>
  <c r="J125" i="4" l="1"/>
  <c r="F131" i="4"/>
  <c r="J131" i="4" s="1"/>
  <c r="U61" i="5"/>
  <c r="U67" i="5" s="1"/>
  <c r="R61" i="5"/>
  <c r="R67" i="5" s="1"/>
  <c r="Q61" i="5"/>
  <c r="Q67" i="5" s="1"/>
  <c r="P61" i="5"/>
  <c r="P67" i="5" s="1"/>
  <c r="O61" i="5"/>
  <c r="O67" i="5" s="1"/>
  <c r="M61" i="5"/>
  <c r="M67" i="5" s="1"/>
  <c r="T61" i="5"/>
  <c r="T67" i="5" s="1"/>
  <c r="S61" i="5"/>
  <c r="S67" i="5" s="1"/>
  <c r="L61" i="5"/>
  <c r="L67" i="5" s="1"/>
  <c r="K61" i="5" l="1"/>
  <c r="K67" i="5" s="1"/>
  <c r="J61" i="5"/>
  <c r="V61" i="5" l="1"/>
  <c r="J67" i="5"/>
  <c r="V67" i="5" s="1"/>
</calcChain>
</file>

<file path=xl/sharedStrings.xml><?xml version="1.0" encoding="utf-8"?>
<sst xmlns="http://schemas.openxmlformats.org/spreadsheetml/2006/main" count="285" uniqueCount="128">
  <si>
    <r>
      <t xml:space="preserve">ОБЪЕКТЫ РАБОТ:  </t>
    </r>
    <r>
      <rPr>
        <b/>
        <sz val="18"/>
        <rFont val="Times New Roman"/>
        <family val="1"/>
        <charset val="204"/>
      </rPr>
      <t xml:space="preserve"> Все месторождения ОАО "СН-МНГ"</t>
    </r>
  </si>
  <si>
    <t>ПРОСТРЕЛОЧНО-ВЗРЫВНЫЕ РАБОТЫ</t>
  </si>
  <si>
    <t xml:space="preserve">№ задачи </t>
  </si>
  <si>
    <t xml:space="preserve">Наименование задачи </t>
  </si>
  <si>
    <t>Измеритель</t>
  </si>
  <si>
    <t>Глубина исследования, м</t>
  </si>
  <si>
    <t>ИТОГО</t>
  </si>
  <si>
    <t>до 2000</t>
  </si>
  <si>
    <t>от 2001 до 2500</t>
  </si>
  <si>
    <t>от 2501 до 3000</t>
  </si>
  <si>
    <t>свыше 3000</t>
  </si>
  <si>
    <t>Вскрытие пласта бескорпусным перфоратором</t>
  </si>
  <si>
    <t>1 спуск</t>
  </si>
  <si>
    <t>интерпретация</t>
  </si>
  <si>
    <t>всего</t>
  </si>
  <si>
    <t>послед.спуск</t>
  </si>
  <si>
    <t>кол-во операций</t>
  </si>
  <si>
    <t>кол-во послед.спусков итого</t>
  </si>
  <si>
    <t>ВПШ-82</t>
  </si>
  <si>
    <t>ст-ть 1 заряда</t>
  </si>
  <si>
    <t>кол-во зарядов</t>
  </si>
  <si>
    <t>ЗПКС-80 150/800</t>
  </si>
  <si>
    <t>суммарная стоимость зарядов</t>
  </si>
  <si>
    <t>ВПШ-118</t>
  </si>
  <si>
    <t>ВПШ-135</t>
  </si>
  <si>
    <t>ВП-118</t>
  </si>
  <si>
    <t>ВП-135</t>
  </si>
  <si>
    <t>Торпедирование</t>
  </si>
  <si>
    <t>ТШТ 35/40</t>
  </si>
  <si>
    <t>ТРК-45</t>
  </si>
  <si>
    <t>ТК-С44</t>
  </si>
  <si>
    <t>Вскрытие пласта перфоратором типа ПНКТ</t>
  </si>
  <si>
    <t>ЗПКТ 73-ГП</t>
  </si>
  <si>
    <t>ЗПКТ 73-БО</t>
  </si>
  <si>
    <t>ЗПКТ 73-СП</t>
  </si>
  <si>
    <t>Вскрытие пласта корпусным перфоратором</t>
  </si>
  <si>
    <t>заряды ЗПКТ 73-ГП</t>
  </si>
  <si>
    <t>заряды ЗПКТ 73-БО</t>
  </si>
  <si>
    <t>ВСЕГО (руб)</t>
  </si>
  <si>
    <t>Стоимость согласно Прейскуранту* с учетом применения коэффициентов индексации и количество операций</t>
  </si>
  <si>
    <t>Установка ВП, ПВЦ (1 спуск)</t>
  </si>
  <si>
    <t>ИТОГО ПВР+ВП, ПВЦ</t>
  </si>
  <si>
    <t>ИТОГО ПВР</t>
  </si>
  <si>
    <t>ИТОГО 2016г</t>
  </si>
  <si>
    <t>ИТОГО торпедирование</t>
  </si>
  <si>
    <t>ИТОГО торпедирование+ заряды</t>
  </si>
  <si>
    <t>ИТОГО ПВР на ПНКТ</t>
  </si>
  <si>
    <t>ИТОГО ПВР на ПНКТ+заряды</t>
  </si>
  <si>
    <t>ИТОГО ПВР + заряды</t>
  </si>
  <si>
    <t>КОЛИЧЕСТВО и СТОИМОСТЬ ПВР</t>
  </si>
  <si>
    <t>кол-во ПВР</t>
  </si>
  <si>
    <t>всего ПВР, рублей без НДС</t>
  </si>
  <si>
    <t>кол-во ВМ</t>
  </si>
  <si>
    <t>всего ВМ,  рублей без НДС</t>
  </si>
  <si>
    <t>ИТОГО по договору:</t>
  </si>
  <si>
    <t>Наименование затрат</t>
  </si>
  <si>
    <t>измеритель</t>
  </si>
  <si>
    <t>ИТОГО ГИС по договору:</t>
  </si>
  <si>
    <t xml:space="preserve">операций </t>
  </si>
  <si>
    <t>рублей без НДС</t>
  </si>
  <si>
    <t>ИТОГО ПВР по договору:</t>
  </si>
  <si>
    <t>в т.ч., ВМ по договору:</t>
  </si>
  <si>
    <t>шт.</t>
  </si>
  <si>
    <t>ВСЕГО  по договору:</t>
  </si>
  <si>
    <t>сумма, рублей без НДС</t>
  </si>
  <si>
    <t>ИТОГО 2016г.</t>
  </si>
  <si>
    <t xml:space="preserve">Тип сделки №501: "ПВР при ТКРС" </t>
  </si>
  <si>
    <t>№ задачи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</si>
  <si>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</si>
  <si>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</si>
  <si>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</si>
  <si>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</si>
  <si>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</si>
  <si>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</si>
  <si>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</si>
  <si>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</si>
  <si>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</si>
  <si>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</si>
  <si>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</si>
  <si>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</si>
  <si>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Всего
20___г.</t>
  </si>
  <si>
    <t>опер.</t>
  </si>
  <si>
    <t>рублей</t>
  </si>
  <si>
    <t>количество и стоимость зарядов</t>
  </si>
  <si>
    <t xml:space="preserve"> </t>
  </si>
  <si>
    <t>КОЛИЧЕСТВО ПВР</t>
  </si>
  <si>
    <t>операций</t>
  </si>
  <si>
    <t>всего ПВР</t>
  </si>
  <si>
    <t>ИТОГО:</t>
  </si>
  <si>
    <t>Объекты работ: Все месторождения ОАО "СН-МНГ"</t>
  </si>
  <si>
    <t>Всего
2016г.</t>
  </si>
  <si>
    <t xml:space="preserve"> Плановый объем работ на 2016 год</t>
  </si>
  <si>
    <t>Наименование ВП, ПВЦ (материалов)</t>
  </si>
  <si>
    <t>Наименование зарядов (материалов)</t>
  </si>
  <si>
    <t>Наименование зарядов(материалов)</t>
  </si>
  <si>
    <t xml:space="preserve">Коэффициент к прейскуранту (МУГИС) </t>
  </si>
  <si>
    <t>Средний. температурный коэффициент =1,1 (для всех операций и каждого проезда)</t>
  </si>
  <si>
    <t xml:space="preserve">Средний проезд "база-скважина-база" 
(руб. без НДС) </t>
  </si>
  <si>
    <t>среднее расстояние "база-скважина-база" (км)</t>
  </si>
  <si>
    <t>Стоимость 1 км по Прейскуранту (руб. без НДС)</t>
  </si>
  <si>
    <t>Наименование предприятия</t>
  </si>
  <si>
    <t>Руководитель предприятия _______________________________________________ Ф.И.О.</t>
  </si>
  <si>
    <t>указать должность (№, дату доверенности - если необходимо)</t>
  </si>
  <si>
    <t>м.п</t>
  </si>
  <si>
    <r>
      <rPr>
        <b/>
        <u/>
        <sz val="14"/>
        <rFont val="Times New Roman"/>
        <family val="1"/>
        <charset val="204"/>
      </rPr>
      <t>ПРИМЕЧАНИЯ</t>
    </r>
    <r>
      <rPr>
        <u/>
        <sz val="14"/>
        <rFont val="Times New Roman"/>
        <family val="1"/>
        <charset val="204"/>
      </rPr>
      <t xml:space="preserve"> к расчетам стоимости операций:</t>
    </r>
  </si>
  <si>
    <t>Лот №1 состоит из из 3-х типов сделки: 302 Геофизические исследования в скважине (ГИС) при текущем и капитальном ремонте скважин (ТКРС), 303  Геофизические исследования в скважине (ГИС) при ЗБС и бурении, 501 Проведение прострелочно-взрывных работ (ПВР) при текущем и капитальном ремонте скважин (ТКРС). Лот № 1 является неделимым.</t>
  </si>
  <si>
    <t>Стоимость каждой операции рассчитывать согласно «Методическим указаниям по расчету норм и расценок на геофизические услуги в скважинах на нефть и газ (Утверждено Министерством топлива и энергетики 08.05.1998г., Министерством природных ресурсов 07.05.1998г, Российским Акционерным Обществом «Газпром» 14.05.1998г., согласовано Департаментом экономики минеральных ресурсов и геодезии, Министерство экономики РФ, Всероссийским научно-исследовательским институтом организации управления и экономики нефтегазовой промышленности, Москва-98)» с  коэффициентом, одинаковым для всех задач.</t>
  </si>
  <si>
    <t>Стоимость операций, не предусмотренных п. 4.1 Договора (Форма 6),будет определяться с коэффициентом, применяемым при расчете лота.</t>
  </si>
  <si>
    <t>Стоимость каждой операции рассчитывать с учетом среднего температурного (=1,1) и понижающего коэффициентов (За исключением п. 6 Примечания).</t>
  </si>
  <si>
    <t>Стоимость каждой операции рассчитывать с учетом проезда = 207 км "база-скважина Заказчика-база" по стоимости  44 рубля за 1 км с применением понижающего коэффицента  и среднего температурного коэффициента.</t>
  </si>
  <si>
    <r>
      <t xml:space="preserve">К задачам </t>
    </r>
    <r>
      <rPr>
        <b/>
        <sz val="14"/>
        <rFont val="Times New Roman"/>
        <family val="1"/>
        <charset val="204"/>
      </rPr>
      <t xml:space="preserve">5715 "Ориентирование клина-отклонителя", б/н "Исследование малогабаритным гироскопическим инклинометром", б/н "Ориентирование клина-отколонителя малогабаритным гироскопическим инклинометром"  </t>
    </r>
    <r>
      <rPr>
        <sz val="14"/>
        <rFont val="Times New Roman"/>
        <family val="1"/>
        <charset val="204"/>
      </rPr>
      <t>не применяется понижающий коэффициент. Стоимость проезда  "база-скважина Заказчика-база" учтена в стоимости задач.</t>
    </r>
  </si>
  <si>
    <r>
      <t xml:space="preserve">Стоимость задач </t>
    </r>
    <r>
      <rPr>
        <b/>
        <sz val="14"/>
        <rFont val="Times New Roman"/>
        <family val="1"/>
        <charset val="204"/>
      </rPr>
      <t xml:space="preserve">б/н "Исследование малогабаритным гироскопическим инклинометром", б/н "Ориентирование клина-отколонителя малогабаритным гироскопическим инклинометром" </t>
    </r>
    <r>
      <rPr>
        <sz val="14"/>
        <rFont val="Times New Roman"/>
        <family val="1"/>
        <charset val="204"/>
      </rPr>
      <t>является договорной с предоставлением калькуляций с расшифровкой по статьям затрат.</t>
    </r>
  </si>
  <si>
    <t>Технологическое дежурство, холостые проезды, простои партий (п.п.10.3.1., 10.3.2., 10.3.3. Стандартного договора на производство геофизических исследований (ГИС) при текущем и капитальном ремонте скважин (ТКРС)) рассчитывать с тем же коэффициентом, что и все операции, указанные в лоте.</t>
  </si>
  <si>
    <t xml:space="preserve">При расчете задачи № 372 "Освоение скважины с запакерованным затрубьем", предусматривающей нормативное время работ-18 часов, учитывать 30 часов сверх-нормы на каждую операцию, которые расчитывать по задаче № 598. </t>
  </si>
  <si>
    <t xml:space="preserve">При расчете задачи № 373 "Освоение скважины с открытым затрубьем", предусматривающей нормативное время работ- 39 часов, учитывать  9 часов сверх-нормы на каждую операцию, которые расчитывать по задаче № 598. </t>
  </si>
  <si>
    <t>ВАЖНО:</t>
  </si>
  <si>
    <t>Уважаемы претенденты!</t>
  </si>
  <si>
    <r>
      <t xml:space="preserve">Для сохранения </t>
    </r>
    <r>
      <rPr>
        <u/>
        <sz val="14"/>
        <color theme="1"/>
        <rFont val="Times New Roman"/>
        <family val="1"/>
        <charset val="204"/>
      </rPr>
      <t>соответствия предоставленных расчетов операций, указанных в лотах</t>
    </r>
    <r>
      <rPr>
        <sz val="14"/>
        <color theme="1"/>
        <rFont val="Times New Roman"/>
        <family val="1"/>
        <charset val="204"/>
      </rPr>
      <t xml:space="preserve"> от всех заявившихся претендентов -просьба </t>
    </r>
    <r>
      <rPr>
        <u/>
        <sz val="14"/>
        <color theme="1"/>
        <rFont val="Times New Roman"/>
        <family val="1"/>
        <charset val="204"/>
      </rPr>
      <t>в лотах не удалять и не корректировать формулы</t>
    </r>
    <r>
      <rPr>
        <sz val="14"/>
        <color theme="1"/>
        <rFont val="Times New Roman"/>
        <family val="1"/>
        <charset val="204"/>
      </rPr>
      <t xml:space="preserve">! </t>
    </r>
  </si>
  <si>
    <r>
      <t xml:space="preserve">В случае возникновения вопросов по расчетам операций, необходимости во внесении изменений, либо дополнений, просьба </t>
    </r>
    <r>
      <rPr>
        <u/>
        <sz val="14"/>
        <color theme="1"/>
        <rFont val="Times New Roman"/>
        <family val="1"/>
        <charset val="204"/>
      </rPr>
      <t>согласовывать их с техническими специалистами отдела планирования и мониторинга ЗБС ОАО "СН-МНГ"</t>
    </r>
    <r>
      <rPr>
        <sz val="14"/>
        <color theme="1"/>
        <rFont val="Times New Roman"/>
        <family val="1"/>
        <charset val="204"/>
      </rPr>
      <t>.</t>
    </r>
  </si>
  <si>
    <t>В случае исправлений формул в лотах или внесения дополнений без согласования с техническими специалистами отдела планирования и мониторинга ЗБС ОАО "СН-МНГ" - оферта рассматриваться не будет .</t>
  </si>
  <si>
    <t>Раздел 501</t>
  </si>
  <si>
    <t xml:space="preserve">Лот № 1 </t>
  </si>
  <si>
    <t>Тип сделки 501</t>
  </si>
  <si>
    <t>Лот № 1 
 Проведение прострелочно-взрывных работ (ПВР) при текущем и капитальном ремонте скважин (ТКРС)</t>
  </si>
  <si>
    <t>Лист 2</t>
  </si>
  <si>
    <t>Приложение №1 к форме 4.1</t>
  </si>
  <si>
    <t>Приложение 1: Плановый объем работ на 2016 год с расчетом стоимости</t>
  </si>
  <si>
    <t>Форма 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</si>
</sst>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164" formatCode="_(* #,##0.00_);_(* \(#,##0.00\);_(* &quot;-&quot;??_);_(@_)"/>
    <numFmt numFmtId="165" formatCode="_-* #,##0\ _р_._-;\-* #,##0\ _р_._-;_-* &quot;-&quot;??\ _р_._-;_-@_-"/>
  </numFmts>
  <fonts count="32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sz val="10"/>
      <name val="Arial Cy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color theme="4" tint="-0.49998474074526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u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0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1" fillId="0" borderId="0"/>
    <xf numFmtId="0" fontId="1" fillId="0" borderId="0"/>
  </cellStyleXfs>
  <cellXfs count="350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3" fontId="6" fillId="2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5" fontId="8" fillId="0" borderId="4" xfId="1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0" fontId="8" fillId="4" borderId="4" xfId="2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3" borderId="6" xfId="2" applyFont="1" applyFill="1" applyBorder="1" applyAlignment="1">
      <alignment horizontal="center" vertical="center" wrapText="1"/>
    </xf>
    <xf numFmtId="3" fontId="8" fillId="3" borderId="6" xfId="2" applyNumberFormat="1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3" fontId="8" fillId="3" borderId="4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8" fillId="4" borderId="6" xfId="2" applyFont="1" applyFill="1" applyBorder="1" applyAlignment="1">
      <alignment horizontal="center" vertical="center" wrapText="1"/>
    </xf>
    <xf numFmtId="3" fontId="2" fillId="5" borderId="4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0" borderId="6" xfId="2" applyFont="1" applyBorder="1" applyAlignment="1">
      <alignment horizontal="center"/>
    </xf>
    <xf numFmtId="0" fontId="2" fillId="0" borderId="4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3" fontId="4" fillId="0" borderId="0" xfId="0" applyNumberFormat="1" applyFont="1" applyBorder="1" applyAlignment="1">
      <alignment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8" fillId="3" borderId="4" xfId="2" applyFont="1" applyFill="1" applyBorder="1" applyAlignment="1">
      <alignment horizontal="center" vertical="center" wrapText="1"/>
    </xf>
    <xf numFmtId="0" fontId="8" fillId="0" borderId="14" xfId="2" applyFont="1" applyFill="1" applyBorder="1" applyAlignment="1">
      <alignment horizontal="center" vertical="center" wrapText="1"/>
    </xf>
    <xf numFmtId="3" fontId="8" fillId="3" borderId="14" xfId="2" applyNumberFormat="1" applyFont="1" applyFill="1" applyBorder="1" applyAlignment="1">
      <alignment horizontal="center" vertical="center" wrapText="1"/>
    </xf>
    <xf numFmtId="0" fontId="2" fillId="5" borderId="4" xfId="2" applyFont="1" applyFill="1" applyBorder="1" applyAlignment="1">
      <alignment horizontal="center" vertical="center" wrapText="1"/>
    </xf>
    <xf numFmtId="0" fontId="2" fillId="7" borderId="4" xfId="2" applyFont="1" applyFill="1" applyBorder="1" applyAlignment="1">
      <alignment horizontal="center" vertical="center" wrapText="1"/>
    </xf>
    <xf numFmtId="3" fontId="2" fillId="7" borderId="4" xfId="0" applyNumberFormat="1" applyFont="1" applyFill="1" applyBorder="1" applyAlignment="1">
      <alignment horizontal="center" vertical="center" wrapText="1"/>
    </xf>
    <xf numFmtId="0" fontId="15" fillId="0" borderId="0" xfId="4" applyFont="1" applyBorder="1" applyAlignment="1">
      <alignment horizontal="left" vertical="center" wrapText="1"/>
    </xf>
    <xf numFmtId="0" fontId="12" fillId="8" borderId="28" xfId="0" applyFont="1" applyFill="1" applyBorder="1" applyAlignment="1">
      <alignment horizontal="center" vertical="center" wrapText="1"/>
    </xf>
    <xf numFmtId="0" fontId="12" fillId="8" borderId="13" xfId="0" applyFont="1" applyFill="1" applyBorder="1" applyAlignment="1">
      <alignment horizontal="center" vertical="center" wrapText="1"/>
    </xf>
    <xf numFmtId="0" fontId="12" fillId="8" borderId="29" xfId="0" applyFont="1" applyFill="1" applyBorder="1" applyAlignment="1">
      <alignment horizontal="center" vertical="center" wrapText="1"/>
    </xf>
    <xf numFmtId="0" fontId="16" fillId="8" borderId="30" xfId="0" applyFont="1" applyFill="1" applyBorder="1" applyAlignment="1">
      <alignment horizontal="center" vertical="center" wrapText="1"/>
    </xf>
    <xf numFmtId="0" fontId="16" fillId="8" borderId="24" xfId="0" applyFont="1" applyFill="1" applyBorder="1" applyAlignment="1">
      <alignment horizontal="center" vertical="center" wrapText="1"/>
    </xf>
    <xf numFmtId="0" fontId="16" fillId="8" borderId="25" xfId="0" applyFont="1" applyFill="1" applyBorder="1" applyAlignment="1">
      <alignment horizontal="center" vertical="center" wrapText="1"/>
    </xf>
    <xf numFmtId="3" fontId="18" fillId="8" borderId="16" xfId="0" applyNumberFormat="1" applyFont="1" applyFill="1" applyBorder="1" applyAlignment="1">
      <alignment horizontal="center" vertical="center"/>
    </xf>
    <xf numFmtId="3" fontId="18" fillId="8" borderId="30" xfId="0" applyNumberFormat="1" applyFont="1" applyFill="1" applyBorder="1" applyAlignment="1">
      <alignment horizontal="center" vertical="center"/>
    </xf>
    <xf numFmtId="3" fontId="18" fillId="8" borderId="9" xfId="0" applyNumberFormat="1" applyFont="1" applyFill="1" applyBorder="1" applyAlignment="1">
      <alignment horizontal="center" vertical="center"/>
    </xf>
    <xf numFmtId="3" fontId="18" fillId="8" borderId="4" xfId="0" applyNumberFormat="1" applyFont="1" applyFill="1" applyBorder="1" applyAlignment="1">
      <alignment horizontal="center" vertical="center"/>
    </xf>
    <xf numFmtId="3" fontId="18" fillId="8" borderId="7" xfId="0" applyNumberFormat="1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 wrapText="1"/>
    </xf>
    <xf numFmtId="0" fontId="2" fillId="0" borderId="0" xfId="5" applyFont="1" applyBorder="1" applyAlignment="1">
      <alignment horizontal="center" vertical="center" wrapText="1"/>
    </xf>
    <xf numFmtId="0" fontId="8" fillId="0" borderId="0" xfId="5" applyFont="1" applyBorder="1" applyAlignment="1">
      <alignment horizontal="center" vertical="center" wrapText="1"/>
    </xf>
    <xf numFmtId="0" fontId="4" fillId="0" borderId="0" xfId="5" applyFont="1" applyBorder="1" applyAlignment="1">
      <alignment horizontal="center" vertical="center" wrapText="1"/>
    </xf>
    <xf numFmtId="0" fontId="19" fillId="0" borderId="0" xfId="5" applyFont="1" applyBorder="1" applyAlignment="1">
      <alignment horizontal="left" vertical="center" wrapText="1"/>
    </xf>
    <xf numFmtId="0" fontId="6" fillId="0" borderId="0" xfId="5" applyFont="1" applyBorder="1" applyAlignment="1">
      <alignment horizontal="center" vertical="center" wrapText="1"/>
    </xf>
    <xf numFmtId="0" fontId="16" fillId="10" borderId="23" xfId="5" applyFont="1" applyFill="1" applyBorder="1" applyAlignment="1">
      <alignment horizontal="center" vertical="center" wrapText="1"/>
    </xf>
    <xf numFmtId="0" fontId="4" fillId="10" borderId="37" xfId="5" applyFont="1" applyFill="1" applyBorder="1" applyAlignment="1">
      <alignment horizontal="center" vertical="center" wrapText="1"/>
    </xf>
    <xf numFmtId="0" fontId="4" fillId="10" borderId="38" xfId="5" applyFont="1" applyFill="1" applyBorder="1" applyAlignment="1">
      <alignment horizontal="center" vertical="center" wrapText="1"/>
    </xf>
    <xf numFmtId="0" fontId="16" fillId="10" borderId="25" xfId="5" applyFont="1" applyFill="1" applyBorder="1" applyAlignment="1">
      <alignment horizontal="center" vertical="center" wrapText="1"/>
    </xf>
    <xf numFmtId="0" fontId="20" fillId="0" borderId="47" xfId="5" applyFont="1" applyBorder="1" applyAlignment="1">
      <alignment horizontal="center" vertical="center" wrapText="1"/>
    </xf>
    <xf numFmtId="0" fontId="6" fillId="0" borderId="30" xfId="5" applyFont="1" applyBorder="1" applyAlignment="1">
      <alignment horizontal="center" vertical="center" wrapText="1"/>
    </xf>
    <xf numFmtId="41" fontId="4" fillId="8" borderId="16" xfId="5" applyNumberFormat="1" applyFont="1" applyFill="1" applyBorder="1" applyAlignment="1">
      <alignment horizontal="center" vertical="center" wrapText="1"/>
    </xf>
    <xf numFmtId="41" fontId="4" fillId="8" borderId="6" xfId="5" applyNumberFormat="1" applyFont="1" applyFill="1" applyBorder="1" applyAlignment="1">
      <alignment horizontal="center" vertical="center" wrapText="1"/>
    </xf>
    <xf numFmtId="0" fontId="6" fillId="0" borderId="24" xfId="5" applyFont="1" applyBorder="1" applyAlignment="1">
      <alignment horizontal="center" vertical="center" wrapText="1"/>
    </xf>
    <xf numFmtId="41" fontId="4" fillId="8" borderId="9" xfId="5" applyNumberFormat="1" applyFont="1" applyFill="1" applyBorder="1" applyAlignment="1">
      <alignment horizontal="center" vertical="center" wrapText="1"/>
    </xf>
    <xf numFmtId="41" fontId="4" fillId="8" borderId="4" xfId="5" applyNumberFormat="1" applyFont="1" applyFill="1" applyBorder="1" applyAlignment="1">
      <alignment horizontal="center" vertical="center" wrapText="1"/>
    </xf>
    <xf numFmtId="3" fontId="4" fillId="0" borderId="0" xfId="5" applyNumberFormat="1" applyFont="1" applyBorder="1" applyAlignment="1">
      <alignment horizontal="center" vertical="center" wrapText="1"/>
    </xf>
    <xf numFmtId="0" fontId="6" fillId="0" borderId="53" xfId="5" applyFont="1" applyBorder="1" applyAlignment="1">
      <alignment horizontal="center" vertical="center" wrapText="1"/>
    </xf>
    <xf numFmtId="3" fontId="4" fillId="10" borderId="37" xfId="5" applyNumberFormat="1" applyFont="1" applyFill="1" applyBorder="1" applyAlignment="1">
      <alignment horizontal="center" vertical="center" wrapText="1"/>
    </xf>
    <xf numFmtId="3" fontId="4" fillId="10" borderId="38" xfId="5" applyNumberFormat="1" applyFont="1" applyFill="1" applyBorder="1" applyAlignment="1">
      <alignment horizontal="center" vertical="center" wrapText="1"/>
    </xf>
    <xf numFmtId="3" fontId="4" fillId="10" borderId="9" xfId="5" applyNumberFormat="1" applyFont="1" applyFill="1" applyBorder="1" applyAlignment="1">
      <alignment horizontal="center" vertical="center" wrapText="1"/>
    </xf>
    <xf numFmtId="3" fontId="4" fillId="10" borderId="4" xfId="5" applyNumberFormat="1" applyFont="1" applyFill="1" applyBorder="1" applyAlignment="1">
      <alignment horizontal="center" vertical="center" wrapText="1"/>
    </xf>
    <xf numFmtId="0" fontId="20" fillId="0" borderId="41" xfId="5" applyFont="1" applyBorder="1" applyAlignment="1">
      <alignment horizontal="center" vertical="center" wrapText="1"/>
    </xf>
    <xf numFmtId="0" fontId="6" fillId="0" borderId="23" xfId="5" applyFont="1" applyBorder="1" applyAlignment="1">
      <alignment horizontal="center" vertical="center" wrapText="1"/>
    </xf>
    <xf numFmtId="3" fontId="4" fillId="8" borderId="37" xfId="5" applyNumberFormat="1" applyFont="1" applyFill="1" applyBorder="1" applyAlignment="1">
      <alignment horizontal="center" vertical="center" wrapText="1"/>
    </xf>
    <xf numFmtId="3" fontId="4" fillId="8" borderId="38" xfId="5" applyNumberFormat="1" applyFont="1" applyFill="1" applyBorder="1" applyAlignment="1">
      <alignment horizontal="center" vertical="center" wrapText="1"/>
    </xf>
    <xf numFmtId="3" fontId="4" fillId="8" borderId="9" xfId="5" applyNumberFormat="1" applyFont="1" applyFill="1" applyBorder="1" applyAlignment="1">
      <alignment horizontal="center" vertical="center" wrapText="1"/>
    </xf>
    <xf numFmtId="3" fontId="4" fillId="8" borderId="4" xfId="5" applyNumberFormat="1" applyFont="1" applyFill="1" applyBorder="1" applyAlignment="1">
      <alignment horizontal="center" vertical="center" wrapText="1"/>
    </xf>
    <xf numFmtId="0" fontId="6" fillId="0" borderId="25" xfId="5" applyFont="1" applyBorder="1" applyAlignment="1">
      <alignment horizontal="center" vertical="center" wrapText="1"/>
    </xf>
    <xf numFmtId="0" fontId="16" fillId="10" borderId="30" xfId="5" applyFont="1" applyFill="1" applyBorder="1" applyAlignment="1">
      <alignment horizontal="center" vertical="center" wrapText="1"/>
    </xf>
    <xf numFmtId="3" fontId="4" fillId="10" borderId="16" xfId="5" applyNumberFormat="1" applyFont="1" applyFill="1" applyBorder="1" applyAlignment="1">
      <alignment horizontal="center" vertical="center" wrapText="1"/>
    </xf>
    <xf numFmtId="3" fontId="4" fillId="10" borderId="6" xfId="5" applyNumberFormat="1" applyFont="1" applyFill="1" applyBorder="1" applyAlignment="1">
      <alignment horizontal="center" vertical="center" wrapText="1"/>
    </xf>
    <xf numFmtId="0" fontId="16" fillId="10" borderId="53" xfId="5" applyFont="1" applyFill="1" applyBorder="1" applyAlignment="1">
      <alignment horizontal="center" vertical="center" wrapText="1"/>
    </xf>
    <xf numFmtId="3" fontId="4" fillId="8" borderId="16" xfId="5" applyNumberFormat="1" applyFont="1" applyFill="1" applyBorder="1" applyAlignment="1">
      <alignment horizontal="center" vertical="center" wrapText="1"/>
    </xf>
    <xf numFmtId="3" fontId="4" fillId="8" borderId="6" xfId="5" applyNumberFormat="1" applyFont="1" applyFill="1" applyBorder="1" applyAlignment="1">
      <alignment horizontal="center" vertical="center" wrapText="1"/>
    </xf>
    <xf numFmtId="0" fontId="6" fillId="11" borderId="47" xfId="5" applyFont="1" applyFill="1" applyBorder="1" applyAlignment="1">
      <alignment horizontal="center" vertical="center" wrapText="1"/>
    </xf>
    <xf numFmtId="3" fontId="6" fillId="11" borderId="62" xfId="5" applyNumberFormat="1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horizontal="center" vertical="center" wrapText="1"/>
    </xf>
    <xf numFmtId="3" fontId="6" fillId="0" borderId="0" xfId="5" applyNumberFormat="1" applyFont="1" applyFill="1" applyBorder="1" applyAlignment="1">
      <alignment horizontal="center" vertical="center" wrapText="1"/>
    </xf>
    <xf numFmtId="0" fontId="16" fillId="9" borderId="64" xfId="0" applyFont="1" applyFill="1" applyBorder="1" applyAlignment="1">
      <alignment horizontal="center" vertical="center" wrapText="1"/>
    </xf>
    <xf numFmtId="0" fontId="16" fillId="9" borderId="65" xfId="0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0" xfId="5" applyFont="1" applyFill="1" applyAlignment="1"/>
    <xf numFmtId="0" fontId="1" fillId="0" borderId="0" xfId="5" applyFont="1" applyFill="1"/>
    <xf numFmtId="0" fontId="4" fillId="0" borderId="0" xfId="5" applyFont="1" applyFill="1" applyAlignment="1">
      <alignment horizontal="left"/>
    </xf>
    <xf numFmtId="0" fontId="4" fillId="0" borderId="0" xfId="5" applyFont="1" applyFill="1" applyAlignment="1">
      <alignment horizontal="left" vertical="center"/>
    </xf>
    <xf numFmtId="0" fontId="4" fillId="0" borderId="0" xfId="5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6" fillId="0" borderId="0" xfId="5" applyFont="1" applyFill="1" applyAlignment="1">
      <alignment horizontal="left" vertical="center"/>
    </xf>
    <xf numFmtId="3" fontId="13" fillId="0" borderId="52" xfId="5" applyNumberFormat="1" applyFont="1" applyFill="1" applyBorder="1" applyAlignment="1">
      <alignment horizontal="center" vertical="center"/>
    </xf>
    <xf numFmtId="3" fontId="13" fillId="0" borderId="4" xfId="5" applyNumberFormat="1" applyFont="1" applyFill="1" applyBorder="1" applyAlignment="1">
      <alignment horizontal="center" vertical="center"/>
    </xf>
    <xf numFmtId="3" fontId="13" fillId="0" borderId="51" xfId="5" applyNumberFormat="1" applyFont="1" applyFill="1" applyBorder="1" applyAlignment="1">
      <alignment horizontal="center" vertical="center"/>
    </xf>
    <xf numFmtId="0" fontId="9" fillId="0" borderId="26" xfId="5" applyFont="1" applyFill="1" applyBorder="1" applyAlignment="1">
      <alignment horizontal="center" vertical="center" wrapText="1"/>
    </xf>
    <xf numFmtId="0" fontId="9" fillId="0" borderId="18" xfId="5" applyFont="1" applyFill="1" applyBorder="1" applyAlignment="1">
      <alignment horizontal="center" vertical="center" wrapText="1"/>
    </xf>
    <xf numFmtId="0" fontId="9" fillId="0" borderId="18" xfId="5" applyFont="1" applyFill="1" applyBorder="1" applyAlignment="1">
      <alignment horizontal="center" vertical="center"/>
    </xf>
    <xf numFmtId="0" fontId="4" fillId="0" borderId="58" xfId="5" applyFont="1" applyBorder="1" applyAlignment="1">
      <alignment horizontal="center" vertical="center" wrapText="1"/>
    </xf>
    <xf numFmtId="3" fontId="12" fillId="0" borderId="35" xfId="5" applyNumberFormat="1" applyFont="1" applyFill="1" applyBorder="1" applyAlignment="1">
      <alignment horizontal="center" vertical="center"/>
    </xf>
    <xf numFmtId="3" fontId="12" fillId="0" borderId="38" xfId="5" applyNumberFormat="1" applyFont="1" applyFill="1" applyBorder="1" applyAlignment="1">
      <alignment horizontal="center" vertical="center"/>
    </xf>
    <xf numFmtId="3" fontId="12" fillId="0" borderId="39" xfId="5" applyNumberFormat="1" applyFont="1" applyFill="1" applyBorder="1" applyAlignment="1">
      <alignment horizontal="center" vertical="center"/>
    </xf>
    <xf numFmtId="3" fontId="12" fillId="0" borderId="51" xfId="5" applyNumberFormat="1" applyFont="1" applyFill="1" applyBorder="1" applyAlignment="1">
      <alignment horizontal="center" vertical="center"/>
    </xf>
    <xf numFmtId="3" fontId="12" fillId="0" borderId="4" xfId="5" applyNumberFormat="1" applyFont="1" applyFill="1" applyBorder="1" applyAlignment="1">
      <alignment horizontal="center" vertical="center"/>
    </xf>
    <xf numFmtId="3" fontId="12" fillId="0" borderId="52" xfId="5" applyNumberFormat="1" applyFont="1" applyFill="1" applyBorder="1" applyAlignment="1">
      <alignment horizontal="center" vertical="center"/>
    </xf>
    <xf numFmtId="3" fontId="12" fillId="0" borderId="67" xfId="5" applyNumberFormat="1" applyFont="1" applyFill="1" applyBorder="1" applyAlignment="1">
      <alignment horizontal="center" vertical="center"/>
    </xf>
    <xf numFmtId="3" fontId="12" fillId="0" borderId="66" xfId="5" applyNumberFormat="1" applyFont="1" applyFill="1" applyBorder="1" applyAlignment="1">
      <alignment horizontal="center" vertical="center"/>
    </xf>
    <xf numFmtId="3" fontId="13" fillId="0" borderId="0" xfId="5" applyNumberFormat="1" applyFont="1" applyFill="1" applyBorder="1" applyAlignment="1">
      <alignment horizontal="center" vertical="center"/>
    </xf>
    <xf numFmtId="3" fontId="9" fillId="0" borderId="0" xfId="5" applyNumberFormat="1" applyFont="1" applyFill="1" applyBorder="1" applyAlignment="1">
      <alignment horizontal="center" vertical="center"/>
    </xf>
    <xf numFmtId="41" fontId="4" fillId="0" borderId="37" xfId="5" applyNumberFormat="1" applyFont="1" applyBorder="1" applyAlignment="1">
      <alignment horizontal="center" vertical="center" wrapText="1"/>
    </xf>
    <xf numFmtId="3" fontId="12" fillId="7" borderId="67" xfId="5" applyNumberFormat="1" applyFont="1" applyFill="1" applyBorder="1" applyAlignment="1">
      <alignment horizontal="center" vertical="center"/>
    </xf>
    <xf numFmtId="3" fontId="12" fillId="7" borderId="9" xfId="5" applyNumberFormat="1" applyFont="1" applyFill="1" applyBorder="1" applyAlignment="1">
      <alignment horizontal="center" vertical="center"/>
    </xf>
    <xf numFmtId="3" fontId="12" fillId="7" borderId="4" xfId="5" applyNumberFormat="1" applyFont="1" applyFill="1" applyBorder="1" applyAlignment="1">
      <alignment horizontal="center" vertical="center"/>
    </xf>
    <xf numFmtId="3" fontId="12" fillId="7" borderId="52" xfId="5" applyNumberFormat="1" applyFont="1" applyFill="1" applyBorder="1" applyAlignment="1">
      <alignment horizontal="center" vertical="center"/>
    </xf>
    <xf numFmtId="0" fontId="6" fillId="0" borderId="0" xfId="5" applyFont="1" applyBorder="1" applyAlignment="1">
      <alignment vertical="center" wrapText="1"/>
    </xf>
    <xf numFmtId="3" fontId="6" fillId="10" borderId="39" xfId="5" applyNumberFormat="1" applyFont="1" applyFill="1" applyBorder="1" applyAlignment="1">
      <alignment vertical="center" wrapText="1"/>
    </xf>
    <xf numFmtId="41" fontId="6" fillId="8" borderId="50" xfId="5" applyNumberFormat="1" applyFont="1" applyFill="1" applyBorder="1" applyAlignment="1">
      <alignment vertical="center" wrapText="1"/>
    </xf>
    <xf numFmtId="41" fontId="6" fillId="8" borderId="66" xfId="5" applyNumberFormat="1" applyFont="1" applyFill="1" applyBorder="1" applyAlignment="1">
      <alignment vertical="center" wrapText="1"/>
    </xf>
    <xf numFmtId="41" fontId="6" fillId="8" borderId="68" xfId="5" applyNumberFormat="1" applyFont="1" applyFill="1" applyBorder="1" applyAlignment="1">
      <alignment vertical="center" wrapText="1"/>
    </xf>
    <xf numFmtId="41" fontId="6" fillId="8" borderId="52" xfId="5" applyNumberFormat="1" applyFont="1" applyFill="1" applyBorder="1" applyAlignment="1">
      <alignment vertical="center" wrapText="1"/>
    </xf>
    <xf numFmtId="3" fontId="6" fillId="10" borderId="52" xfId="5" applyNumberFormat="1" applyFont="1" applyFill="1" applyBorder="1" applyAlignment="1">
      <alignment vertical="center" wrapText="1"/>
    </xf>
    <xf numFmtId="3" fontId="6" fillId="8" borderId="39" xfId="5" applyNumberFormat="1" applyFont="1" applyFill="1" applyBorder="1" applyAlignment="1">
      <alignment vertical="center" wrapText="1"/>
    </xf>
    <xf numFmtId="3" fontId="6" fillId="8" borderId="52" xfId="5" applyNumberFormat="1" applyFont="1" applyFill="1" applyBorder="1" applyAlignment="1">
      <alignment vertical="center" wrapText="1"/>
    </xf>
    <xf numFmtId="3" fontId="6" fillId="10" borderId="50" xfId="5" applyNumberFormat="1" applyFont="1" applyFill="1" applyBorder="1" applyAlignment="1">
      <alignment vertical="center" wrapText="1"/>
    </xf>
    <xf numFmtId="3" fontId="6" fillId="8" borderId="50" xfId="5" applyNumberFormat="1" applyFont="1" applyFill="1" applyBorder="1" applyAlignment="1">
      <alignment vertical="center" wrapText="1"/>
    </xf>
    <xf numFmtId="0" fontId="6" fillId="11" borderId="63" xfId="5" applyFont="1" applyFill="1" applyBorder="1" applyAlignment="1">
      <alignment vertical="center" wrapText="1"/>
    </xf>
    <xf numFmtId="3" fontId="6" fillId="0" borderId="0" xfId="5" applyNumberFormat="1" applyFont="1" applyFill="1" applyBorder="1" applyAlignment="1">
      <alignment vertical="center" wrapText="1"/>
    </xf>
    <xf numFmtId="0" fontId="6" fillId="0" borderId="23" xfId="5" applyFont="1" applyBorder="1" applyAlignment="1">
      <alignment vertical="center" wrapText="1"/>
    </xf>
    <xf numFmtId="0" fontId="4" fillId="0" borderId="0" xfId="5" applyFont="1" applyFill="1" applyBorder="1" applyAlignment="1">
      <alignment horizontal="center" vertical="center" wrapText="1"/>
    </xf>
    <xf numFmtId="3" fontId="4" fillId="0" borderId="0" xfId="5" applyNumberFormat="1" applyFont="1" applyFill="1" applyBorder="1" applyAlignment="1">
      <alignment horizontal="center" vertical="center" wrapText="1"/>
    </xf>
    <xf numFmtId="3" fontId="12" fillId="7" borderId="8" xfId="5" applyNumberFormat="1" applyFont="1" applyFill="1" applyBorder="1" applyAlignment="1">
      <alignment horizontal="center" vertical="center"/>
    </xf>
    <xf numFmtId="3" fontId="4" fillId="0" borderId="37" xfId="5" applyNumberFormat="1" applyFont="1" applyBorder="1" applyAlignment="1">
      <alignment horizontal="center" vertical="center" wrapText="1"/>
    </xf>
    <xf numFmtId="3" fontId="21" fillId="0" borderId="0" xfId="4" applyNumberFormat="1" applyFont="1" applyBorder="1" applyAlignment="1">
      <alignment horizontal="center" vertical="center" wrapText="1"/>
    </xf>
    <xf numFmtId="0" fontId="21" fillId="0" borderId="0" xfId="4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2" fillId="0" borderId="0" xfId="0" applyFont="1" applyBorder="1" applyAlignment="1">
      <alignment horizontal="center" vertical="center" wrapText="1"/>
    </xf>
    <xf numFmtId="0" fontId="7" fillId="0" borderId="0" xfId="2" applyFont="1" applyFill="1" applyAlignment="1">
      <alignment vertical="center"/>
    </xf>
    <xf numFmtId="0" fontId="0" fillId="0" borderId="0" xfId="0" applyFill="1"/>
    <xf numFmtId="0" fontId="7" fillId="0" borderId="0" xfId="5" applyFont="1" applyFill="1" applyAlignment="1"/>
    <xf numFmtId="0" fontId="7" fillId="0" borderId="0" xfId="5" applyFont="1" applyFill="1" applyAlignment="1">
      <alignment horizontal="left"/>
    </xf>
    <xf numFmtId="0" fontId="17" fillId="0" borderId="0" xfId="5" applyFont="1" applyFill="1" applyAlignment="1">
      <alignment wrapText="1"/>
    </xf>
    <xf numFmtId="0" fontId="16" fillId="0" borderId="0" xfId="0" applyFont="1" applyFill="1" applyAlignment="1">
      <alignment vertical="top"/>
    </xf>
    <xf numFmtId="0" fontId="2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19" fillId="0" borderId="0" xfId="5" applyFont="1" applyBorder="1" applyAlignment="1">
      <alignment horizontal="left" vertical="center" wrapText="1"/>
    </xf>
    <xf numFmtId="0" fontId="2" fillId="0" borderId="0" xfId="5" applyFont="1" applyBorder="1" applyAlignment="1">
      <alignment horizontal="center" vertical="center" wrapText="1"/>
    </xf>
    <xf numFmtId="4" fontId="8" fillId="4" borderId="4" xfId="0" applyNumberFormat="1" applyFont="1" applyFill="1" applyBorder="1" applyAlignment="1">
      <alignment horizontal="center" vertical="center" wrapText="1"/>
    </xf>
    <xf numFmtId="4" fontId="8" fillId="4" borderId="13" xfId="0" applyNumberFormat="1" applyFont="1" applyFill="1" applyBorder="1" applyAlignment="1">
      <alignment horizontal="center" vertical="center" wrapText="1"/>
    </xf>
    <xf numFmtId="4" fontId="18" fillId="8" borderId="9" xfId="0" applyNumberFormat="1" applyFont="1" applyFill="1" applyBorder="1" applyAlignment="1">
      <alignment horizontal="center" vertical="center"/>
    </xf>
    <xf numFmtId="4" fontId="18" fillId="8" borderId="30" xfId="0" applyNumberFormat="1" applyFont="1" applyFill="1" applyBorder="1" applyAlignment="1">
      <alignment horizontal="center" vertical="center"/>
    </xf>
    <xf numFmtId="4" fontId="18" fillId="8" borderId="33" xfId="0" applyNumberFormat="1" applyFont="1" applyFill="1" applyBorder="1" applyAlignment="1">
      <alignment horizontal="center" vertical="center"/>
    </xf>
    <xf numFmtId="4" fontId="18" fillId="8" borderId="28" xfId="0" applyNumberFormat="1" applyFont="1" applyFill="1" applyBorder="1" applyAlignment="1">
      <alignment horizontal="center" vertical="center"/>
    </xf>
    <xf numFmtId="4" fontId="18" fillId="8" borderId="34" xfId="0" applyNumberFormat="1" applyFont="1" applyFill="1" applyBorder="1" applyAlignment="1">
      <alignment horizontal="center" vertical="center"/>
    </xf>
    <xf numFmtId="4" fontId="18" fillId="8" borderId="25" xfId="0" applyNumberFormat="1" applyFont="1" applyFill="1" applyBorder="1" applyAlignment="1">
      <alignment horizontal="center" vertical="center"/>
    </xf>
    <xf numFmtId="4" fontId="4" fillId="10" borderId="28" xfId="5" applyNumberFormat="1" applyFont="1" applyFill="1" applyBorder="1" applyAlignment="1">
      <alignment horizontal="center" vertical="center" wrapText="1"/>
    </xf>
    <xf numFmtId="4" fontId="4" fillId="10" borderId="13" xfId="5" applyNumberFormat="1" applyFont="1" applyFill="1" applyBorder="1" applyAlignment="1">
      <alignment horizontal="center" vertical="center" wrapText="1"/>
    </xf>
    <xf numFmtId="4" fontId="6" fillId="10" borderId="44" xfId="5" applyNumberFormat="1" applyFont="1" applyFill="1" applyBorder="1" applyAlignment="1">
      <alignment vertical="center" wrapText="1"/>
    </xf>
    <xf numFmtId="4" fontId="4" fillId="0" borderId="9" xfId="5" applyNumberFormat="1" applyFont="1" applyBorder="1" applyAlignment="1">
      <alignment horizontal="center" vertical="center" wrapText="1"/>
    </xf>
    <xf numFmtId="4" fontId="4" fillId="0" borderId="4" xfId="5" applyNumberFormat="1" applyFont="1" applyBorder="1" applyAlignment="1">
      <alignment horizontal="center" vertical="center" wrapText="1"/>
    </xf>
    <xf numFmtId="4" fontId="6" fillId="0" borderId="21" xfId="5" applyNumberFormat="1" applyFont="1" applyBorder="1" applyAlignment="1">
      <alignment vertical="center" wrapText="1"/>
    </xf>
    <xf numFmtId="4" fontId="21" fillId="0" borderId="4" xfId="5" applyNumberFormat="1" applyFont="1" applyBorder="1" applyAlignment="1">
      <alignment horizontal="center" vertical="center" wrapText="1"/>
    </xf>
    <xf numFmtId="4" fontId="6" fillId="0" borderId="66" xfId="5" applyNumberFormat="1" applyFont="1" applyBorder="1" applyAlignment="1">
      <alignment vertical="center" wrapText="1"/>
    </xf>
    <xf numFmtId="4" fontId="21" fillId="0" borderId="28" xfId="5" applyNumberFormat="1" applyFont="1" applyBorder="1" applyAlignment="1">
      <alignment horizontal="center" vertical="center" wrapText="1"/>
    </xf>
    <xf numFmtId="4" fontId="21" fillId="0" borderId="13" xfId="5" applyNumberFormat="1" applyFont="1" applyBorder="1" applyAlignment="1">
      <alignment horizontal="center" vertical="center" wrapText="1"/>
    </xf>
    <xf numFmtId="4" fontId="4" fillId="0" borderId="13" xfId="5" applyNumberFormat="1" applyFont="1" applyBorder="1" applyAlignment="1">
      <alignment horizontal="center" vertical="center" wrapText="1"/>
    </xf>
    <xf numFmtId="4" fontId="6" fillId="0" borderId="44" xfId="5" applyNumberFormat="1" applyFont="1" applyBorder="1" applyAlignment="1">
      <alignment vertical="center" wrapText="1"/>
    </xf>
    <xf numFmtId="4" fontId="4" fillId="10" borderId="42" xfId="5" applyNumberFormat="1" applyFont="1" applyFill="1" applyBorder="1" applyAlignment="1">
      <alignment horizontal="center" vertical="center" wrapText="1"/>
    </xf>
    <xf numFmtId="4" fontId="4" fillId="10" borderId="3" xfId="5" applyNumberFormat="1" applyFont="1" applyFill="1" applyBorder="1" applyAlignment="1">
      <alignment horizontal="center" vertical="center" wrapText="1"/>
    </xf>
    <xf numFmtId="4" fontId="6" fillId="10" borderId="43" xfId="5" applyNumberFormat="1" applyFont="1" applyFill="1" applyBorder="1" applyAlignment="1">
      <alignment vertical="center" wrapText="1"/>
    </xf>
    <xf numFmtId="4" fontId="4" fillId="0" borderId="7" xfId="5" applyNumberFormat="1" applyFont="1" applyBorder="1" applyAlignment="1">
      <alignment horizontal="center" vertical="center" wrapText="1"/>
    </xf>
    <xf numFmtId="4" fontId="4" fillId="0" borderId="8" xfId="5" applyNumberFormat="1" applyFont="1" applyBorder="1" applyAlignment="1">
      <alignment horizontal="center" vertical="center" wrapText="1"/>
    </xf>
    <xf numFmtId="4" fontId="4" fillId="0" borderId="0" xfId="5" applyNumberFormat="1" applyFont="1" applyBorder="1" applyAlignment="1">
      <alignment horizontal="center" vertical="center" wrapText="1"/>
    </xf>
    <xf numFmtId="4" fontId="4" fillId="0" borderId="28" xfId="5" applyNumberFormat="1" applyFont="1" applyBorder="1" applyAlignment="1">
      <alignment horizontal="center" vertical="center" wrapText="1"/>
    </xf>
    <xf numFmtId="4" fontId="4" fillId="10" borderId="9" xfId="5" applyNumberFormat="1" applyFont="1" applyFill="1" applyBorder="1" applyAlignment="1">
      <alignment horizontal="center" vertical="center" wrapText="1"/>
    </xf>
    <xf numFmtId="4" fontId="4" fillId="10" borderId="4" xfId="5" applyNumberFormat="1" applyFont="1" applyFill="1" applyBorder="1" applyAlignment="1">
      <alignment horizontal="center" vertical="center" wrapText="1"/>
    </xf>
    <xf numFmtId="4" fontId="6" fillId="10" borderId="52" xfId="5" applyNumberFormat="1" applyFont="1" applyFill="1" applyBorder="1" applyAlignment="1">
      <alignment vertical="center" wrapText="1"/>
    </xf>
    <xf numFmtId="4" fontId="6" fillId="0" borderId="52" xfId="5" applyNumberFormat="1" applyFont="1" applyBorder="1" applyAlignment="1">
      <alignment vertical="center" wrapText="1"/>
    </xf>
    <xf numFmtId="4" fontId="6" fillId="11" borderId="62" xfId="5" applyNumberFormat="1" applyFont="1" applyFill="1" applyBorder="1" applyAlignment="1">
      <alignment horizontal="center" vertical="center" wrapText="1"/>
    </xf>
    <xf numFmtId="4" fontId="8" fillId="11" borderId="4" xfId="0" applyNumberFormat="1" applyFont="1" applyFill="1" applyBorder="1" applyAlignment="1">
      <alignment vertical="center" wrapText="1"/>
    </xf>
    <xf numFmtId="4" fontId="6" fillId="11" borderId="63" xfId="5" applyNumberFormat="1" applyFont="1" applyFill="1" applyBorder="1" applyAlignment="1">
      <alignment vertical="center" wrapText="1"/>
    </xf>
    <xf numFmtId="4" fontId="2" fillId="0" borderId="28" xfId="5" applyNumberFormat="1" applyFont="1" applyBorder="1" applyAlignment="1">
      <alignment horizontal="center" vertical="center" wrapText="1"/>
    </xf>
    <xf numFmtId="4" fontId="8" fillId="0" borderId="17" xfId="5" applyNumberFormat="1" applyFont="1" applyFill="1" applyBorder="1" applyAlignment="1">
      <alignment vertical="center"/>
    </xf>
    <xf numFmtId="41" fontId="4" fillId="0" borderId="38" xfId="5" applyNumberFormat="1" applyFont="1" applyBorder="1" applyAlignment="1">
      <alignment horizontal="center" vertical="center" wrapText="1"/>
    </xf>
    <xf numFmtId="4" fontId="2" fillId="0" borderId="13" xfId="5" applyNumberFormat="1" applyFont="1" applyBorder="1" applyAlignment="1">
      <alignment horizontal="center" vertical="center" wrapText="1"/>
    </xf>
    <xf numFmtId="3" fontId="4" fillId="0" borderId="38" xfId="5" applyNumberFormat="1" applyFont="1" applyBorder="1" applyAlignment="1">
      <alignment horizontal="center" vertical="center" wrapText="1"/>
    </xf>
    <xf numFmtId="0" fontId="22" fillId="0" borderId="0" xfId="5" applyFont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3" fontId="29" fillId="0" borderId="0" xfId="0" applyNumberFormat="1" applyFont="1" applyBorder="1" applyAlignment="1">
      <alignment horizontal="center" vertical="center" wrapText="1"/>
    </xf>
    <xf numFmtId="0" fontId="6" fillId="0" borderId="0" xfId="5" applyFont="1" applyFill="1" applyAlignment="1">
      <alignment horizontal="right"/>
    </xf>
    <xf numFmtId="0" fontId="4" fillId="0" borderId="0" xfId="5" applyFont="1" applyAlignment="1"/>
    <xf numFmtId="0" fontId="8" fillId="0" borderId="0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right" vertical="center" wrapText="1"/>
    </xf>
    <xf numFmtId="0" fontId="7" fillId="0" borderId="0" xfId="6" applyFont="1" applyBorder="1" applyAlignment="1">
      <alignment horizontal="left" vertical="center" wrapText="1"/>
    </xf>
    <xf numFmtId="165" fontId="10" fillId="6" borderId="10" xfId="3" applyNumberFormat="1" applyFont="1" applyFill="1" applyBorder="1" applyAlignment="1">
      <alignment horizontal="center" vertical="center" wrapText="1"/>
    </xf>
    <xf numFmtId="165" fontId="10" fillId="6" borderId="11" xfId="3" applyNumberFormat="1" applyFont="1" applyFill="1" applyBorder="1" applyAlignment="1">
      <alignment horizontal="center" vertical="center" wrapText="1"/>
    </xf>
    <xf numFmtId="165" fontId="10" fillId="6" borderId="12" xfId="3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3" fontId="8" fillId="0" borderId="7" xfId="0" applyNumberFormat="1" applyFont="1" applyFill="1" applyBorder="1" applyAlignment="1">
      <alignment horizontal="center" vertical="center" wrapText="1"/>
    </xf>
    <xf numFmtId="3" fontId="8" fillId="0" borderId="8" xfId="0" applyNumberFormat="1" applyFont="1" applyFill="1" applyBorder="1" applyAlignment="1">
      <alignment horizontal="center" vertical="center" wrapText="1"/>
    </xf>
    <xf numFmtId="3" fontId="8" fillId="0" borderId="9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8" borderId="32" xfId="0" applyFont="1" applyFill="1" applyBorder="1" applyAlignment="1">
      <alignment vertical="center" wrapText="1"/>
    </xf>
    <xf numFmtId="0" fontId="7" fillId="8" borderId="31" xfId="0" applyFont="1" applyFill="1" applyBorder="1" applyAlignment="1">
      <alignment vertical="center" wrapText="1"/>
    </xf>
    <xf numFmtId="0" fontId="7" fillId="8" borderId="10" xfId="0" applyFont="1" applyFill="1" applyBorder="1" applyAlignment="1">
      <alignment vertical="center" wrapText="1"/>
    </xf>
    <xf numFmtId="3" fontId="4" fillId="0" borderId="0" xfId="4" applyNumberFormat="1" applyFont="1" applyBorder="1" applyAlignment="1">
      <alignment horizontal="left" vertical="center" wrapText="1"/>
    </xf>
    <xf numFmtId="3" fontId="4" fillId="0" borderId="20" xfId="4" applyNumberFormat="1" applyFont="1" applyBorder="1" applyAlignment="1">
      <alignment horizontal="left" vertical="center" wrapText="1"/>
    </xf>
    <xf numFmtId="49" fontId="7" fillId="8" borderId="18" xfId="0" applyNumberFormat="1" applyFont="1" applyFill="1" applyBorder="1" applyAlignment="1">
      <alignment horizontal="center" vertical="center" wrapText="1"/>
    </xf>
    <xf numFmtId="49" fontId="7" fillId="8" borderId="10" xfId="0" applyNumberFormat="1" applyFont="1" applyFill="1" applyBorder="1" applyAlignment="1">
      <alignment horizontal="center" vertical="center" wrapText="1"/>
    </xf>
    <xf numFmtId="49" fontId="7" fillId="8" borderId="26" xfId="0" applyNumberFormat="1" applyFont="1" applyFill="1" applyBorder="1" applyAlignment="1">
      <alignment horizontal="center" vertical="center" wrapText="1"/>
    </xf>
    <xf numFmtId="49" fontId="7" fillId="8" borderId="17" xfId="0" applyNumberFormat="1" applyFont="1" applyFill="1" applyBorder="1" applyAlignment="1">
      <alignment horizontal="center" vertical="center" wrapText="1"/>
    </xf>
    <xf numFmtId="0" fontId="7" fillId="8" borderId="27" xfId="0" applyFont="1" applyFill="1" applyBorder="1" applyAlignment="1">
      <alignment horizontal="center" vertical="center" wrapText="1"/>
    </xf>
    <xf numFmtId="0" fontId="7" fillId="8" borderId="20" xfId="0" applyFont="1" applyFill="1" applyBorder="1" applyAlignment="1">
      <alignment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6" fillId="0" borderId="18" xfId="4" applyFont="1" applyBorder="1" applyAlignment="1">
      <alignment horizontal="center" vertical="center" wrapText="1"/>
    </xf>
    <xf numFmtId="0" fontId="6" fillId="0" borderId="19" xfId="4" applyFont="1" applyBorder="1" applyAlignment="1">
      <alignment horizontal="center" vertical="center" wrapText="1"/>
    </xf>
    <xf numFmtId="0" fontId="6" fillId="0" borderId="20" xfId="4" applyFont="1" applyBorder="1" applyAlignment="1">
      <alignment horizontal="center" vertical="center" wrapText="1"/>
    </xf>
    <xf numFmtId="0" fontId="6" fillId="0" borderId="21" xfId="4" applyFont="1" applyBorder="1" applyAlignment="1">
      <alignment horizontal="center" vertical="center" wrapText="1"/>
    </xf>
    <xf numFmtId="0" fontId="6" fillId="0" borderId="10" xfId="4" applyFont="1" applyBorder="1" applyAlignment="1">
      <alignment horizontal="center" vertical="center" wrapText="1"/>
    </xf>
    <xf numFmtId="0" fontId="6" fillId="0" borderId="12" xfId="4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15" fillId="0" borderId="0" xfId="4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5" applyFont="1" applyFill="1" applyAlignment="1">
      <alignment horizontal="center"/>
    </xf>
    <xf numFmtId="0" fontId="19" fillId="0" borderId="0" xfId="5" applyFont="1" applyBorder="1" applyAlignment="1">
      <alignment horizontal="left" vertical="center" wrapText="1"/>
    </xf>
    <xf numFmtId="0" fontId="6" fillId="0" borderId="38" xfId="5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0" fontId="30" fillId="0" borderId="0" xfId="5" applyFont="1" applyBorder="1" applyAlignment="1">
      <alignment horizontal="left" vertical="center" wrapText="1"/>
    </xf>
    <xf numFmtId="0" fontId="6" fillId="0" borderId="37" xfId="5" applyFont="1" applyBorder="1" applyAlignment="1">
      <alignment horizontal="center" vertical="center" wrapText="1"/>
    </xf>
    <xf numFmtId="0" fontId="6" fillId="0" borderId="42" xfId="5" applyFont="1" applyBorder="1" applyAlignment="1">
      <alignment horizontal="center" vertical="center" wrapText="1"/>
    </xf>
    <xf numFmtId="0" fontId="6" fillId="10" borderId="54" xfId="5" applyFont="1" applyFill="1" applyBorder="1" applyAlignment="1">
      <alignment horizontal="center" vertical="center" wrapText="1"/>
    </xf>
    <xf numFmtId="0" fontId="6" fillId="10" borderId="56" xfId="5" applyFont="1" applyFill="1" applyBorder="1" applyAlignment="1">
      <alignment horizontal="center" vertical="center" wrapText="1"/>
    </xf>
    <xf numFmtId="0" fontId="16" fillId="10" borderId="55" xfId="5" applyFont="1" applyFill="1" applyBorder="1" applyAlignment="1">
      <alignment horizontal="center" vertical="center" wrapText="1"/>
    </xf>
    <xf numFmtId="0" fontId="16" fillId="10" borderId="57" xfId="5" applyFont="1" applyFill="1" applyBorder="1" applyAlignment="1">
      <alignment horizontal="center" vertical="center" wrapText="1"/>
    </xf>
    <xf numFmtId="0" fontId="6" fillId="0" borderId="15" xfId="5" applyFont="1" applyBorder="1" applyAlignment="1">
      <alignment horizontal="center" vertical="center" wrapText="1"/>
    </xf>
    <xf numFmtId="0" fontId="6" fillId="0" borderId="7" xfId="5" applyFont="1" applyBorder="1" applyAlignment="1">
      <alignment horizontal="center" vertical="center" wrapText="1"/>
    </xf>
    <xf numFmtId="0" fontId="6" fillId="0" borderId="39" xfId="5" applyFont="1" applyBorder="1" applyAlignment="1">
      <alignment vertical="center" wrapText="1"/>
    </xf>
    <xf numFmtId="0" fontId="6" fillId="0" borderId="43" xfId="5" applyFont="1" applyBorder="1" applyAlignment="1">
      <alignment vertical="center" wrapText="1"/>
    </xf>
    <xf numFmtId="0" fontId="6" fillId="0" borderId="35" xfId="5" applyFont="1" applyBorder="1" applyAlignment="1">
      <alignment horizontal="center" vertical="center" wrapText="1"/>
    </xf>
    <xf numFmtId="0" fontId="6" fillId="0" borderId="33" xfId="5" applyFont="1" applyBorder="1" applyAlignment="1">
      <alignment horizontal="center" vertical="center" wrapText="1"/>
    </xf>
    <xf numFmtId="0" fontId="6" fillId="0" borderId="51" xfId="5" applyFont="1" applyBorder="1" applyAlignment="1">
      <alignment horizontal="center" vertical="center" wrapText="1"/>
    </xf>
    <xf numFmtId="0" fontId="6" fillId="0" borderId="29" xfId="5" applyFont="1" applyBorder="1" applyAlignment="1">
      <alignment horizontal="center" vertical="center" wrapText="1"/>
    </xf>
    <xf numFmtId="0" fontId="6" fillId="0" borderId="49" xfId="5" applyFont="1" applyBorder="1" applyAlignment="1">
      <alignment horizontal="center" vertical="center" wrapText="1"/>
    </xf>
    <xf numFmtId="0" fontId="4" fillId="0" borderId="26" xfId="5" applyFont="1" applyBorder="1" applyAlignment="1">
      <alignment horizontal="center" vertical="center" wrapText="1"/>
    </xf>
    <xf numFmtId="0" fontId="4" fillId="0" borderId="41" xfId="5" applyFont="1" applyBorder="1" applyAlignment="1">
      <alignment horizontal="center" vertical="center" wrapText="1"/>
    </xf>
    <xf numFmtId="0" fontId="2" fillId="0" borderId="0" xfId="5" applyFont="1" applyBorder="1" applyAlignment="1">
      <alignment horizontal="center" vertical="center" wrapText="1"/>
    </xf>
    <xf numFmtId="0" fontId="6" fillId="10" borderId="20" xfId="5" applyFont="1" applyFill="1" applyBorder="1" applyAlignment="1">
      <alignment horizontal="center" vertical="center" wrapText="1"/>
    </xf>
    <xf numFmtId="0" fontId="6" fillId="10" borderId="10" xfId="5" applyFont="1" applyFill="1" applyBorder="1" applyAlignment="1">
      <alignment horizontal="center" vertical="center" wrapText="1"/>
    </xf>
    <xf numFmtId="0" fontId="16" fillId="10" borderId="18" xfId="5" applyFont="1" applyFill="1" applyBorder="1" applyAlignment="1">
      <alignment horizontal="center" vertical="center" wrapText="1"/>
    </xf>
    <xf numFmtId="0" fontId="16" fillId="10" borderId="10" xfId="5" applyFont="1" applyFill="1" applyBorder="1" applyAlignment="1">
      <alignment horizontal="center" vertical="center" wrapText="1"/>
    </xf>
    <xf numFmtId="0" fontId="20" fillId="0" borderId="45" xfId="5" applyFont="1" applyBorder="1" applyAlignment="1">
      <alignment horizontal="center" vertical="center" wrapText="1"/>
    </xf>
    <xf numFmtId="0" fontId="20" fillId="0" borderId="46" xfId="5" applyFont="1" applyBorder="1" applyAlignment="1">
      <alignment horizontal="center" vertical="center" wrapText="1"/>
    </xf>
    <xf numFmtId="0" fontId="20" fillId="0" borderId="48" xfId="5" applyFont="1" applyBorder="1" applyAlignment="1">
      <alignment horizontal="center" vertical="center" wrapText="1"/>
    </xf>
    <xf numFmtId="0" fontId="6" fillId="0" borderId="36" xfId="5" applyFont="1" applyBorder="1" applyAlignment="1">
      <alignment horizontal="center" vertical="center" wrapText="1"/>
    </xf>
    <xf numFmtId="0" fontId="6" fillId="0" borderId="20" xfId="5" applyFont="1" applyBorder="1" applyAlignment="1">
      <alignment horizontal="center" vertical="center" wrapText="1"/>
    </xf>
    <xf numFmtId="0" fontId="6" fillId="0" borderId="26" xfId="5" applyFont="1" applyBorder="1" applyAlignment="1">
      <alignment horizontal="center" vertical="center" wrapText="1"/>
    </xf>
    <xf numFmtId="0" fontId="6" fillId="0" borderId="30" xfId="5" applyFont="1" applyBorder="1" applyAlignment="1">
      <alignment horizontal="center" vertical="center" wrapText="1"/>
    </xf>
    <xf numFmtId="0" fontId="6" fillId="0" borderId="32" xfId="5" applyFont="1" applyBorder="1" applyAlignment="1">
      <alignment horizontal="center" vertical="center" wrapText="1"/>
    </xf>
    <xf numFmtId="0" fontId="6" fillId="0" borderId="10" xfId="5" applyFont="1" applyBorder="1" applyAlignment="1">
      <alignment horizontal="center" vertical="center" wrapText="1"/>
    </xf>
    <xf numFmtId="0" fontId="6" fillId="10" borderId="59" xfId="5" applyFont="1" applyFill="1" applyBorder="1" applyAlignment="1">
      <alignment horizontal="center" vertical="center" wrapText="1"/>
    </xf>
    <xf numFmtId="0" fontId="16" fillId="10" borderId="58" xfId="5" applyFont="1" applyFill="1" applyBorder="1" applyAlignment="1">
      <alignment horizontal="center" vertical="center" wrapText="1"/>
    </xf>
    <xf numFmtId="0" fontId="16" fillId="10" borderId="11" xfId="5" applyFont="1" applyFill="1" applyBorder="1" applyAlignment="1">
      <alignment horizontal="center" vertical="center" wrapText="1"/>
    </xf>
    <xf numFmtId="0" fontId="20" fillId="0" borderId="58" xfId="5" applyFont="1" applyBorder="1" applyAlignment="1">
      <alignment horizontal="center" vertical="center" wrapText="1"/>
    </xf>
    <xf numFmtId="0" fontId="20" fillId="0" borderId="19" xfId="5" applyFont="1" applyBorder="1" applyAlignment="1">
      <alignment horizontal="center" vertical="center" wrapText="1"/>
    </xf>
    <xf numFmtId="0" fontId="6" fillId="11" borderId="45" xfId="5" applyFont="1" applyFill="1" applyBorder="1" applyAlignment="1">
      <alignment horizontal="left" vertical="center" wrapText="1"/>
    </xf>
    <xf numFmtId="0" fontId="6" fillId="11" borderId="46" xfId="5" applyFont="1" applyFill="1" applyBorder="1" applyAlignment="1">
      <alignment horizontal="left" vertical="center" wrapText="1"/>
    </xf>
    <xf numFmtId="0" fontId="6" fillId="0" borderId="60" xfId="5" applyFont="1" applyBorder="1" applyAlignment="1">
      <alignment horizontal="center" vertical="center" wrapText="1"/>
    </xf>
    <xf numFmtId="0" fontId="6" fillId="0" borderId="59" xfId="5" applyFont="1" applyBorder="1" applyAlignment="1">
      <alignment horizontal="center" vertical="center" wrapText="1"/>
    </xf>
    <xf numFmtId="0" fontId="6" fillId="0" borderId="40" xfId="5" applyFont="1" applyBorder="1" applyAlignment="1">
      <alignment horizontal="center" vertical="center" wrapText="1"/>
    </xf>
    <xf numFmtId="0" fontId="6" fillId="0" borderId="61" xfId="5" applyFont="1" applyBorder="1" applyAlignment="1">
      <alignment horizontal="center" vertical="center" wrapText="1"/>
    </xf>
    <xf numFmtId="0" fontId="2" fillId="0" borderId="21" xfId="5" applyFont="1" applyBorder="1" applyAlignment="1">
      <alignment horizontal="center" vertical="center" wrapText="1"/>
    </xf>
    <xf numFmtId="0" fontId="16" fillId="10" borderId="61" xfId="5" applyFont="1" applyFill="1" applyBorder="1" applyAlignment="1">
      <alignment horizontal="center" vertical="center" wrapText="1"/>
    </xf>
    <xf numFmtId="0" fontId="6" fillId="9" borderId="38" xfId="5" applyFont="1" applyFill="1" applyBorder="1" applyAlignment="1">
      <alignment horizontal="center" vertical="center" wrapText="1"/>
    </xf>
    <xf numFmtId="0" fontId="6" fillId="9" borderId="3" xfId="5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left" vertical="center"/>
    </xf>
    <xf numFmtId="0" fontId="7" fillId="9" borderId="18" xfId="0" applyFont="1" applyFill="1" applyBorder="1" applyAlignment="1">
      <alignment horizontal="left" vertical="center" wrapText="1"/>
    </xf>
    <xf numFmtId="0" fontId="7" fillId="9" borderId="19" xfId="0" applyFont="1" applyFill="1" applyBorder="1" applyAlignment="1">
      <alignment horizontal="left" vertical="center" wrapText="1"/>
    </xf>
    <xf numFmtId="0" fontId="7" fillId="9" borderId="10" xfId="0" applyFont="1" applyFill="1" applyBorder="1" applyAlignment="1">
      <alignment horizontal="left" vertical="center" wrapText="1"/>
    </xf>
    <xf numFmtId="0" fontId="7" fillId="9" borderId="12" xfId="0" applyFont="1" applyFill="1" applyBorder="1" applyAlignment="1">
      <alignment horizontal="left" vertical="center" wrapText="1"/>
    </xf>
    <xf numFmtId="0" fontId="6" fillId="11" borderId="10" xfId="5" applyFont="1" applyFill="1" applyBorder="1" applyAlignment="1">
      <alignment horizontal="left" vertical="center" wrapText="1"/>
    </xf>
    <xf numFmtId="0" fontId="6" fillId="11" borderId="11" xfId="5" applyFont="1" applyFill="1" applyBorder="1" applyAlignment="1">
      <alignment horizontal="left" vertical="center" wrapText="1"/>
    </xf>
    <xf numFmtId="0" fontId="6" fillId="11" borderId="45" xfId="5" applyFont="1" applyFill="1" applyBorder="1" applyAlignment="1">
      <alignment horizontal="center" vertical="center" wrapText="1"/>
    </xf>
    <xf numFmtId="0" fontId="6" fillId="11" borderId="46" xfId="5" applyFont="1" applyFill="1" applyBorder="1" applyAlignment="1">
      <alignment horizontal="center" vertical="center" wrapText="1"/>
    </xf>
    <xf numFmtId="0" fontId="15" fillId="0" borderId="0" xfId="5" applyFont="1" applyFill="1" applyBorder="1" applyAlignment="1">
      <alignment horizontal="left" vertical="center" wrapText="1"/>
    </xf>
    <xf numFmtId="0" fontId="6" fillId="9" borderId="39" xfId="5" applyFont="1" applyFill="1" applyBorder="1" applyAlignment="1">
      <alignment horizontal="center" vertical="center" wrapText="1"/>
    </xf>
    <xf numFmtId="0" fontId="6" fillId="9" borderId="43" xfId="5" applyFont="1" applyFill="1" applyBorder="1" applyAlignment="1">
      <alignment horizontal="center" vertical="center" wrapText="1"/>
    </xf>
    <xf numFmtId="0" fontId="6" fillId="9" borderId="23" xfId="5" applyFont="1" applyFill="1" applyBorder="1" applyAlignment="1">
      <alignment vertical="center" wrapText="1"/>
    </xf>
    <xf numFmtId="0" fontId="6" fillId="9" borderId="53" xfId="5" applyFont="1" applyFill="1" applyBorder="1" applyAlignment="1">
      <alignment vertical="center" wrapText="1"/>
    </xf>
    <xf numFmtId="49" fontId="7" fillId="9" borderId="18" xfId="0" applyNumberFormat="1" applyFont="1" applyFill="1" applyBorder="1" applyAlignment="1">
      <alignment horizontal="left" vertical="center" wrapText="1"/>
    </xf>
    <xf numFmtId="49" fontId="7" fillId="9" borderId="19" xfId="0" applyNumberFormat="1" applyFont="1" applyFill="1" applyBorder="1" applyAlignment="1">
      <alignment horizontal="left" vertical="center" wrapText="1"/>
    </xf>
    <xf numFmtId="49" fontId="7" fillId="9" borderId="20" xfId="0" applyNumberFormat="1" applyFont="1" applyFill="1" applyBorder="1" applyAlignment="1">
      <alignment horizontal="left" vertical="center" wrapText="1"/>
    </xf>
    <xf numFmtId="49" fontId="7" fillId="9" borderId="21" xfId="0" applyNumberFormat="1" applyFont="1" applyFill="1" applyBorder="1" applyAlignment="1">
      <alignment horizontal="left" vertical="center" wrapText="1"/>
    </xf>
    <xf numFmtId="49" fontId="7" fillId="9" borderId="18" xfId="0" applyNumberFormat="1" applyFont="1" applyFill="1" applyBorder="1" applyAlignment="1">
      <alignment horizontal="center" vertical="center" wrapText="1"/>
    </xf>
    <xf numFmtId="49" fontId="7" fillId="9" borderId="20" xfId="0" applyNumberFormat="1" applyFont="1" applyFill="1" applyBorder="1" applyAlignment="1">
      <alignment horizontal="center" vertical="center" wrapText="1"/>
    </xf>
    <xf numFmtId="0" fontId="7" fillId="0" borderId="0" xfId="5" applyNumberFormat="1" applyFont="1" applyFill="1" applyAlignment="1">
      <alignment horizontal="center" vertical="center"/>
    </xf>
    <xf numFmtId="0" fontId="7" fillId="9" borderId="20" xfId="0" applyFont="1" applyFill="1" applyBorder="1" applyAlignment="1">
      <alignment horizontal="left" vertical="center" wrapText="1"/>
    </xf>
    <xf numFmtId="0" fontId="7" fillId="9" borderId="21" xfId="0" applyFont="1" applyFill="1" applyBorder="1" applyAlignment="1">
      <alignment horizontal="left" vertical="center" wrapText="1"/>
    </xf>
    <xf numFmtId="0" fontId="6" fillId="0" borderId="54" xfId="5" applyFont="1" applyBorder="1" applyAlignment="1">
      <alignment horizontal="center" vertical="center" wrapText="1"/>
    </xf>
    <xf numFmtId="0" fontId="6" fillId="0" borderId="55" xfId="5" applyFont="1" applyBorder="1" applyAlignment="1">
      <alignment horizontal="center" vertical="center" wrapText="1"/>
    </xf>
    <xf numFmtId="0" fontId="6" fillId="0" borderId="52" xfId="5" applyFont="1" applyBorder="1" applyAlignment="1">
      <alignment horizontal="center" vertical="center" wrapText="1"/>
    </xf>
    <xf numFmtId="0" fontId="7" fillId="0" borderId="0" xfId="5" applyFont="1" applyBorder="1" applyAlignment="1">
      <alignment horizontal="center" vertical="center" wrapText="1"/>
    </xf>
    <xf numFmtId="0" fontId="4" fillId="0" borderId="36" xfId="5" applyFont="1" applyBorder="1" applyAlignment="1">
      <alignment horizontal="center" vertical="center" wrapText="1"/>
    </xf>
    <xf numFmtId="0" fontId="4" fillId="0" borderId="40" xfId="5" applyFont="1" applyBorder="1" applyAlignment="1">
      <alignment horizontal="center" vertical="center" wrapText="1"/>
    </xf>
  </cellXfs>
  <cellStyles count="8">
    <cellStyle name="Обычный" xfId="0" builtinId="0"/>
    <cellStyle name="Обычный 2" xfId="5"/>
    <cellStyle name="Обычный 2 2" xfId="7"/>
    <cellStyle name="Обычный 3" xfId="4"/>
    <cellStyle name="Обычный 4" xfId="6"/>
    <cellStyle name="Обычный_Прейскурант  2001 №2 об." xfId="2"/>
    <cellStyle name="Финансовый" xfId="1" builtinId="3"/>
    <cellStyle name="Финансовый 3" xfId="3"/>
  </cellStyles>
  <dxfs count="0"/>
  <tableStyles count="0" defaultTableStyle="TableStyleMedium2" defaultPivotStyle="PivotStyleLight16"/>
  <colors>
    <mruColors>
      <color rgb="FFCC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7zO462139A1/&#1051;&#1086;&#1090;_1_302_303%20&#1083;&#1080;&#1089;&#1090;1%20%202016_&#1092;&#1086;&#1088;&#108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ИС_осн_ЛОТ_1 лист1"/>
      <sheetName val="План объем_ЛОТ_1 лист1"/>
    </sheetNames>
    <sheetDataSet>
      <sheetData sheetId="0">
        <row r="158">
          <cell r="F158">
            <v>20</v>
          </cell>
          <cell r="G158">
            <v>163</v>
          </cell>
          <cell r="H158">
            <v>141</v>
          </cell>
          <cell r="I158">
            <v>37</v>
          </cell>
        </row>
        <row r="159">
          <cell r="F159">
            <v>0</v>
          </cell>
          <cell r="G159">
            <v>0</v>
          </cell>
          <cell r="H159">
            <v>0</v>
          </cell>
          <cell r="I159">
            <v>0</v>
          </cell>
        </row>
      </sheetData>
      <sheetData sheetId="1">
        <row r="67">
          <cell r="I67">
            <v>23</v>
          </cell>
          <cell r="J67">
            <v>31</v>
          </cell>
          <cell r="K67">
            <v>30</v>
          </cell>
          <cell r="L67">
            <v>29</v>
          </cell>
          <cell r="M67">
            <v>30</v>
          </cell>
          <cell r="N67">
            <v>33</v>
          </cell>
          <cell r="O67">
            <v>29</v>
          </cell>
          <cell r="P67">
            <v>32</v>
          </cell>
          <cell r="Q67">
            <v>32</v>
          </cell>
          <cell r="R67">
            <v>32</v>
          </cell>
          <cell r="S67">
            <v>30</v>
          </cell>
          <cell r="T67">
            <v>30</v>
          </cell>
        </row>
        <row r="68"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V136"/>
  <sheetViews>
    <sheetView tabSelected="1" view="pageBreakPreview" zoomScale="60" zoomScaleNormal="70" workbookViewId="0">
      <selection activeCell="C6" sqref="C6:J6"/>
    </sheetView>
  </sheetViews>
  <sheetFormatPr defaultRowHeight="15.75" x14ac:dyDescent="0.2"/>
  <cols>
    <col min="1" max="2" width="4.5703125" style="1" customWidth="1"/>
    <col min="3" max="3" width="16.5703125" style="5" customWidth="1"/>
    <col min="4" max="4" width="48" style="25" bestFit="1" customWidth="1"/>
    <col min="5" max="5" width="22" style="1" customWidth="1"/>
    <col min="6" max="9" width="20" style="1" customWidth="1"/>
    <col min="10" max="10" width="24.140625" style="21" customWidth="1"/>
    <col min="11" max="11" width="7.28515625" style="10" customWidth="1"/>
    <col min="12" max="12" width="14.5703125" style="10" customWidth="1"/>
    <col min="13" max="248" width="9.140625" style="2"/>
    <col min="249" max="250" width="4.5703125" style="2" customWidth="1"/>
    <col min="251" max="251" width="5.5703125" style="2" customWidth="1"/>
    <col min="252" max="252" width="48" style="2" bestFit="1" customWidth="1"/>
    <col min="253" max="253" width="12" style="2" customWidth="1"/>
    <col min="254" max="254" width="10.85546875" style="2" customWidth="1"/>
    <col min="255" max="255" width="11" style="2" customWidth="1"/>
    <col min="256" max="256" width="11.42578125" style="2" customWidth="1"/>
    <col min="257" max="257" width="12.7109375" style="2" customWidth="1"/>
    <col min="258" max="258" width="22" style="2" customWidth="1"/>
    <col min="259" max="262" width="15.7109375" style="2" customWidth="1"/>
    <col min="263" max="263" width="24.140625" style="2" customWidth="1"/>
    <col min="264" max="264" width="7.28515625" style="2" customWidth="1"/>
    <col min="265" max="265" width="14.5703125" style="2" customWidth="1"/>
    <col min="266" max="266" width="15.28515625" style="2" customWidth="1"/>
    <col min="267" max="267" width="18.5703125" style="2" customWidth="1"/>
    <col min="268" max="268" width="13.85546875" style="2" customWidth="1"/>
    <col min="269" max="504" width="9.140625" style="2"/>
    <col min="505" max="506" width="4.5703125" style="2" customWidth="1"/>
    <col min="507" max="507" width="5.5703125" style="2" customWidth="1"/>
    <col min="508" max="508" width="48" style="2" bestFit="1" customWidth="1"/>
    <col min="509" max="509" width="12" style="2" customWidth="1"/>
    <col min="510" max="510" width="10.85546875" style="2" customWidth="1"/>
    <col min="511" max="511" width="11" style="2" customWidth="1"/>
    <col min="512" max="512" width="11.42578125" style="2" customWidth="1"/>
    <col min="513" max="513" width="12.7109375" style="2" customWidth="1"/>
    <col min="514" max="514" width="22" style="2" customWidth="1"/>
    <col min="515" max="518" width="15.7109375" style="2" customWidth="1"/>
    <col min="519" max="519" width="24.140625" style="2" customWidth="1"/>
    <col min="520" max="520" width="7.28515625" style="2" customWidth="1"/>
    <col min="521" max="521" width="14.5703125" style="2" customWidth="1"/>
    <col min="522" max="522" width="15.28515625" style="2" customWidth="1"/>
    <col min="523" max="523" width="18.5703125" style="2" customWidth="1"/>
    <col min="524" max="524" width="13.85546875" style="2" customWidth="1"/>
    <col min="525" max="760" width="9.140625" style="2"/>
    <col min="761" max="762" width="4.5703125" style="2" customWidth="1"/>
    <col min="763" max="763" width="5.5703125" style="2" customWidth="1"/>
    <col min="764" max="764" width="48" style="2" bestFit="1" customWidth="1"/>
    <col min="765" max="765" width="12" style="2" customWidth="1"/>
    <col min="766" max="766" width="10.85546875" style="2" customWidth="1"/>
    <col min="767" max="767" width="11" style="2" customWidth="1"/>
    <col min="768" max="768" width="11.42578125" style="2" customWidth="1"/>
    <col min="769" max="769" width="12.7109375" style="2" customWidth="1"/>
    <col min="770" max="770" width="22" style="2" customWidth="1"/>
    <col min="771" max="774" width="15.7109375" style="2" customWidth="1"/>
    <col min="775" max="775" width="24.140625" style="2" customWidth="1"/>
    <col min="776" max="776" width="7.28515625" style="2" customWidth="1"/>
    <col min="777" max="777" width="14.5703125" style="2" customWidth="1"/>
    <col min="778" max="778" width="15.28515625" style="2" customWidth="1"/>
    <col min="779" max="779" width="18.5703125" style="2" customWidth="1"/>
    <col min="780" max="780" width="13.85546875" style="2" customWidth="1"/>
    <col min="781" max="1016" width="9.140625" style="2"/>
    <col min="1017" max="1018" width="4.5703125" style="2" customWidth="1"/>
    <col min="1019" max="1019" width="5.5703125" style="2" customWidth="1"/>
    <col min="1020" max="1020" width="48" style="2" bestFit="1" customWidth="1"/>
    <col min="1021" max="1021" width="12" style="2" customWidth="1"/>
    <col min="1022" max="1022" width="10.85546875" style="2" customWidth="1"/>
    <col min="1023" max="1023" width="11" style="2" customWidth="1"/>
    <col min="1024" max="1024" width="11.42578125" style="2" customWidth="1"/>
    <col min="1025" max="1025" width="12.7109375" style="2" customWidth="1"/>
    <col min="1026" max="1026" width="22" style="2" customWidth="1"/>
    <col min="1027" max="1030" width="15.7109375" style="2" customWidth="1"/>
    <col min="1031" max="1031" width="24.140625" style="2" customWidth="1"/>
    <col min="1032" max="1032" width="7.28515625" style="2" customWidth="1"/>
    <col min="1033" max="1033" width="14.5703125" style="2" customWidth="1"/>
    <col min="1034" max="1034" width="15.28515625" style="2" customWidth="1"/>
    <col min="1035" max="1035" width="18.5703125" style="2" customWidth="1"/>
    <col min="1036" max="1036" width="13.85546875" style="2" customWidth="1"/>
    <col min="1037" max="1272" width="9.140625" style="2"/>
    <col min="1273" max="1274" width="4.5703125" style="2" customWidth="1"/>
    <col min="1275" max="1275" width="5.5703125" style="2" customWidth="1"/>
    <col min="1276" max="1276" width="48" style="2" bestFit="1" customWidth="1"/>
    <col min="1277" max="1277" width="12" style="2" customWidth="1"/>
    <col min="1278" max="1278" width="10.85546875" style="2" customWidth="1"/>
    <col min="1279" max="1279" width="11" style="2" customWidth="1"/>
    <col min="1280" max="1280" width="11.42578125" style="2" customWidth="1"/>
    <col min="1281" max="1281" width="12.7109375" style="2" customWidth="1"/>
    <col min="1282" max="1282" width="22" style="2" customWidth="1"/>
    <col min="1283" max="1286" width="15.7109375" style="2" customWidth="1"/>
    <col min="1287" max="1287" width="24.140625" style="2" customWidth="1"/>
    <col min="1288" max="1288" width="7.28515625" style="2" customWidth="1"/>
    <col min="1289" max="1289" width="14.5703125" style="2" customWidth="1"/>
    <col min="1290" max="1290" width="15.28515625" style="2" customWidth="1"/>
    <col min="1291" max="1291" width="18.5703125" style="2" customWidth="1"/>
    <col min="1292" max="1292" width="13.85546875" style="2" customWidth="1"/>
    <col min="1293" max="1528" width="9.140625" style="2"/>
    <col min="1529" max="1530" width="4.5703125" style="2" customWidth="1"/>
    <col min="1531" max="1531" width="5.5703125" style="2" customWidth="1"/>
    <col min="1532" max="1532" width="48" style="2" bestFit="1" customWidth="1"/>
    <col min="1533" max="1533" width="12" style="2" customWidth="1"/>
    <col min="1534" max="1534" width="10.85546875" style="2" customWidth="1"/>
    <col min="1535" max="1535" width="11" style="2" customWidth="1"/>
    <col min="1536" max="1536" width="11.42578125" style="2" customWidth="1"/>
    <col min="1537" max="1537" width="12.7109375" style="2" customWidth="1"/>
    <col min="1538" max="1538" width="22" style="2" customWidth="1"/>
    <col min="1539" max="1542" width="15.7109375" style="2" customWidth="1"/>
    <col min="1543" max="1543" width="24.140625" style="2" customWidth="1"/>
    <col min="1544" max="1544" width="7.28515625" style="2" customWidth="1"/>
    <col min="1545" max="1545" width="14.5703125" style="2" customWidth="1"/>
    <col min="1546" max="1546" width="15.28515625" style="2" customWidth="1"/>
    <col min="1547" max="1547" width="18.5703125" style="2" customWidth="1"/>
    <col min="1548" max="1548" width="13.85546875" style="2" customWidth="1"/>
    <col min="1549" max="1784" width="9.140625" style="2"/>
    <col min="1785" max="1786" width="4.5703125" style="2" customWidth="1"/>
    <col min="1787" max="1787" width="5.5703125" style="2" customWidth="1"/>
    <col min="1788" max="1788" width="48" style="2" bestFit="1" customWidth="1"/>
    <col min="1789" max="1789" width="12" style="2" customWidth="1"/>
    <col min="1790" max="1790" width="10.85546875" style="2" customWidth="1"/>
    <col min="1791" max="1791" width="11" style="2" customWidth="1"/>
    <col min="1792" max="1792" width="11.42578125" style="2" customWidth="1"/>
    <col min="1793" max="1793" width="12.7109375" style="2" customWidth="1"/>
    <col min="1794" max="1794" width="22" style="2" customWidth="1"/>
    <col min="1795" max="1798" width="15.7109375" style="2" customWidth="1"/>
    <col min="1799" max="1799" width="24.140625" style="2" customWidth="1"/>
    <col min="1800" max="1800" width="7.28515625" style="2" customWidth="1"/>
    <col min="1801" max="1801" width="14.5703125" style="2" customWidth="1"/>
    <col min="1802" max="1802" width="15.28515625" style="2" customWidth="1"/>
    <col min="1803" max="1803" width="18.5703125" style="2" customWidth="1"/>
    <col min="1804" max="1804" width="13.85546875" style="2" customWidth="1"/>
    <col min="1805" max="2040" width="9.140625" style="2"/>
    <col min="2041" max="2042" width="4.5703125" style="2" customWidth="1"/>
    <col min="2043" max="2043" width="5.5703125" style="2" customWidth="1"/>
    <col min="2044" max="2044" width="48" style="2" bestFit="1" customWidth="1"/>
    <col min="2045" max="2045" width="12" style="2" customWidth="1"/>
    <col min="2046" max="2046" width="10.85546875" style="2" customWidth="1"/>
    <col min="2047" max="2047" width="11" style="2" customWidth="1"/>
    <col min="2048" max="2048" width="11.42578125" style="2" customWidth="1"/>
    <col min="2049" max="2049" width="12.7109375" style="2" customWidth="1"/>
    <col min="2050" max="2050" width="22" style="2" customWidth="1"/>
    <col min="2051" max="2054" width="15.7109375" style="2" customWidth="1"/>
    <col min="2055" max="2055" width="24.140625" style="2" customWidth="1"/>
    <col min="2056" max="2056" width="7.28515625" style="2" customWidth="1"/>
    <col min="2057" max="2057" width="14.5703125" style="2" customWidth="1"/>
    <col min="2058" max="2058" width="15.28515625" style="2" customWidth="1"/>
    <col min="2059" max="2059" width="18.5703125" style="2" customWidth="1"/>
    <col min="2060" max="2060" width="13.85546875" style="2" customWidth="1"/>
    <col min="2061" max="2296" width="9.140625" style="2"/>
    <col min="2297" max="2298" width="4.5703125" style="2" customWidth="1"/>
    <col min="2299" max="2299" width="5.5703125" style="2" customWidth="1"/>
    <col min="2300" max="2300" width="48" style="2" bestFit="1" customWidth="1"/>
    <col min="2301" max="2301" width="12" style="2" customWidth="1"/>
    <col min="2302" max="2302" width="10.85546875" style="2" customWidth="1"/>
    <col min="2303" max="2303" width="11" style="2" customWidth="1"/>
    <col min="2304" max="2304" width="11.42578125" style="2" customWidth="1"/>
    <col min="2305" max="2305" width="12.7109375" style="2" customWidth="1"/>
    <col min="2306" max="2306" width="22" style="2" customWidth="1"/>
    <col min="2307" max="2310" width="15.7109375" style="2" customWidth="1"/>
    <col min="2311" max="2311" width="24.140625" style="2" customWidth="1"/>
    <col min="2312" max="2312" width="7.28515625" style="2" customWidth="1"/>
    <col min="2313" max="2313" width="14.5703125" style="2" customWidth="1"/>
    <col min="2314" max="2314" width="15.28515625" style="2" customWidth="1"/>
    <col min="2315" max="2315" width="18.5703125" style="2" customWidth="1"/>
    <col min="2316" max="2316" width="13.85546875" style="2" customWidth="1"/>
    <col min="2317" max="2552" width="9.140625" style="2"/>
    <col min="2553" max="2554" width="4.5703125" style="2" customWidth="1"/>
    <col min="2555" max="2555" width="5.5703125" style="2" customWidth="1"/>
    <col min="2556" max="2556" width="48" style="2" bestFit="1" customWidth="1"/>
    <col min="2557" max="2557" width="12" style="2" customWidth="1"/>
    <col min="2558" max="2558" width="10.85546875" style="2" customWidth="1"/>
    <col min="2559" max="2559" width="11" style="2" customWidth="1"/>
    <col min="2560" max="2560" width="11.42578125" style="2" customWidth="1"/>
    <col min="2561" max="2561" width="12.7109375" style="2" customWidth="1"/>
    <col min="2562" max="2562" width="22" style="2" customWidth="1"/>
    <col min="2563" max="2566" width="15.7109375" style="2" customWidth="1"/>
    <col min="2567" max="2567" width="24.140625" style="2" customWidth="1"/>
    <col min="2568" max="2568" width="7.28515625" style="2" customWidth="1"/>
    <col min="2569" max="2569" width="14.5703125" style="2" customWidth="1"/>
    <col min="2570" max="2570" width="15.28515625" style="2" customWidth="1"/>
    <col min="2571" max="2571" width="18.5703125" style="2" customWidth="1"/>
    <col min="2572" max="2572" width="13.85546875" style="2" customWidth="1"/>
    <col min="2573" max="2808" width="9.140625" style="2"/>
    <col min="2809" max="2810" width="4.5703125" style="2" customWidth="1"/>
    <col min="2811" max="2811" width="5.5703125" style="2" customWidth="1"/>
    <col min="2812" max="2812" width="48" style="2" bestFit="1" customWidth="1"/>
    <col min="2813" max="2813" width="12" style="2" customWidth="1"/>
    <col min="2814" max="2814" width="10.85546875" style="2" customWidth="1"/>
    <col min="2815" max="2815" width="11" style="2" customWidth="1"/>
    <col min="2816" max="2816" width="11.42578125" style="2" customWidth="1"/>
    <col min="2817" max="2817" width="12.7109375" style="2" customWidth="1"/>
    <col min="2818" max="2818" width="22" style="2" customWidth="1"/>
    <col min="2819" max="2822" width="15.7109375" style="2" customWidth="1"/>
    <col min="2823" max="2823" width="24.140625" style="2" customWidth="1"/>
    <col min="2824" max="2824" width="7.28515625" style="2" customWidth="1"/>
    <col min="2825" max="2825" width="14.5703125" style="2" customWidth="1"/>
    <col min="2826" max="2826" width="15.28515625" style="2" customWidth="1"/>
    <col min="2827" max="2827" width="18.5703125" style="2" customWidth="1"/>
    <col min="2828" max="2828" width="13.85546875" style="2" customWidth="1"/>
    <col min="2829" max="3064" width="9.140625" style="2"/>
    <col min="3065" max="3066" width="4.5703125" style="2" customWidth="1"/>
    <col min="3067" max="3067" width="5.5703125" style="2" customWidth="1"/>
    <col min="3068" max="3068" width="48" style="2" bestFit="1" customWidth="1"/>
    <col min="3069" max="3069" width="12" style="2" customWidth="1"/>
    <col min="3070" max="3070" width="10.85546875" style="2" customWidth="1"/>
    <col min="3071" max="3071" width="11" style="2" customWidth="1"/>
    <col min="3072" max="3072" width="11.42578125" style="2" customWidth="1"/>
    <col min="3073" max="3073" width="12.7109375" style="2" customWidth="1"/>
    <col min="3074" max="3074" width="22" style="2" customWidth="1"/>
    <col min="3075" max="3078" width="15.7109375" style="2" customWidth="1"/>
    <col min="3079" max="3079" width="24.140625" style="2" customWidth="1"/>
    <col min="3080" max="3080" width="7.28515625" style="2" customWidth="1"/>
    <col min="3081" max="3081" width="14.5703125" style="2" customWidth="1"/>
    <col min="3082" max="3082" width="15.28515625" style="2" customWidth="1"/>
    <col min="3083" max="3083" width="18.5703125" style="2" customWidth="1"/>
    <col min="3084" max="3084" width="13.85546875" style="2" customWidth="1"/>
    <col min="3085" max="3320" width="9.140625" style="2"/>
    <col min="3321" max="3322" width="4.5703125" style="2" customWidth="1"/>
    <col min="3323" max="3323" width="5.5703125" style="2" customWidth="1"/>
    <col min="3324" max="3324" width="48" style="2" bestFit="1" customWidth="1"/>
    <col min="3325" max="3325" width="12" style="2" customWidth="1"/>
    <col min="3326" max="3326" width="10.85546875" style="2" customWidth="1"/>
    <col min="3327" max="3327" width="11" style="2" customWidth="1"/>
    <col min="3328" max="3328" width="11.42578125" style="2" customWidth="1"/>
    <col min="3329" max="3329" width="12.7109375" style="2" customWidth="1"/>
    <col min="3330" max="3330" width="22" style="2" customWidth="1"/>
    <col min="3331" max="3334" width="15.7109375" style="2" customWidth="1"/>
    <col min="3335" max="3335" width="24.140625" style="2" customWidth="1"/>
    <col min="3336" max="3336" width="7.28515625" style="2" customWidth="1"/>
    <col min="3337" max="3337" width="14.5703125" style="2" customWidth="1"/>
    <col min="3338" max="3338" width="15.28515625" style="2" customWidth="1"/>
    <col min="3339" max="3339" width="18.5703125" style="2" customWidth="1"/>
    <col min="3340" max="3340" width="13.85546875" style="2" customWidth="1"/>
    <col min="3341" max="3576" width="9.140625" style="2"/>
    <col min="3577" max="3578" width="4.5703125" style="2" customWidth="1"/>
    <col min="3579" max="3579" width="5.5703125" style="2" customWidth="1"/>
    <col min="3580" max="3580" width="48" style="2" bestFit="1" customWidth="1"/>
    <col min="3581" max="3581" width="12" style="2" customWidth="1"/>
    <col min="3582" max="3582" width="10.85546875" style="2" customWidth="1"/>
    <col min="3583" max="3583" width="11" style="2" customWidth="1"/>
    <col min="3584" max="3584" width="11.42578125" style="2" customWidth="1"/>
    <col min="3585" max="3585" width="12.7109375" style="2" customWidth="1"/>
    <col min="3586" max="3586" width="22" style="2" customWidth="1"/>
    <col min="3587" max="3590" width="15.7109375" style="2" customWidth="1"/>
    <col min="3591" max="3591" width="24.140625" style="2" customWidth="1"/>
    <col min="3592" max="3592" width="7.28515625" style="2" customWidth="1"/>
    <col min="3593" max="3593" width="14.5703125" style="2" customWidth="1"/>
    <col min="3594" max="3594" width="15.28515625" style="2" customWidth="1"/>
    <col min="3595" max="3595" width="18.5703125" style="2" customWidth="1"/>
    <col min="3596" max="3596" width="13.85546875" style="2" customWidth="1"/>
    <col min="3597" max="3832" width="9.140625" style="2"/>
    <col min="3833" max="3834" width="4.5703125" style="2" customWidth="1"/>
    <col min="3835" max="3835" width="5.5703125" style="2" customWidth="1"/>
    <col min="3836" max="3836" width="48" style="2" bestFit="1" customWidth="1"/>
    <col min="3837" max="3837" width="12" style="2" customWidth="1"/>
    <col min="3838" max="3838" width="10.85546875" style="2" customWidth="1"/>
    <col min="3839" max="3839" width="11" style="2" customWidth="1"/>
    <col min="3840" max="3840" width="11.42578125" style="2" customWidth="1"/>
    <col min="3841" max="3841" width="12.7109375" style="2" customWidth="1"/>
    <col min="3842" max="3842" width="22" style="2" customWidth="1"/>
    <col min="3843" max="3846" width="15.7109375" style="2" customWidth="1"/>
    <col min="3847" max="3847" width="24.140625" style="2" customWidth="1"/>
    <col min="3848" max="3848" width="7.28515625" style="2" customWidth="1"/>
    <col min="3849" max="3849" width="14.5703125" style="2" customWidth="1"/>
    <col min="3850" max="3850" width="15.28515625" style="2" customWidth="1"/>
    <col min="3851" max="3851" width="18.5703125" style="2" customWidth="1"/>
    <col min="3852" max="3852" width="13.85546875" style="2" customWidth="1"/>
    <col min="3853" max="4088" width="9.140625" style="2"/>
    <col min="4089" max="4090" width="4.5703125" style="2" customWidth="1"/>
    <col min="4091" max="4091" width="5.5703125" style="2" customWidth="1"/>
    <col min="4092" max="4092" width="48" style="2" bestFit="1" customWidth="1"/>
    <col min="4093" max="4093" width="12" style="2" customWidth="1"/>
    <col min="4094" max="4094" width="10.85546875" style="2" customWidth="1"/>
    <col min="4095" max="4095" width="11" style="2" customWidth="1"/>
    <col min="4096" max="4096" width="11.42578125" style="2" customWidth="1"/>
    <col min="4097" max="4097" width="12.7109375" style="2" customWidth="1"/>
    <col min="4098" max="4098" width="22" style="2" customWidth="1"/>
    <col min="4099" max="4102" width="15.7109375" style="2" customWidth="1"/>
    <col min="4103" max="4103" width="24.140625" style="2" customWidth="1"/>
    <col min="4104" max="4104" width="7.28515625" style="2" customWidth="1"/>
    <col min="4105" max="4105" width="14.5703125" style="2" customWidth="1"/>
    <col min="4106" max="4106" width="15.28515625" style="2" customWidth="1"/>
    <col min="4107" max="4107" width="18.5703125" style="2" customWidth="1"/>
    <col min="4108" max="4108" width="13.85546875" style="2" customWidth="1"/>
    <col min="4109" max="4344" width="9.140625" style="2"/>
    <col min="4345" max="4346" width="4.5703125" style="2" customWidth="1"/>
    <col min="4347" max="4347" width="5.5703125" style="2" customWidth="1"/>
    <col min="4348" max="4348" width="48" style="2" bestFit="1" customWidth="1"/>
    <col min="4349" max="4349" width="12" style="2" customWidth="1"/>
    <col min="4350" max="4350" width="10.85546875" style="2" customWidth="1"/>
    <col min="4351" max="4351" width="11" style="2" customWidth="1"/>
    <col min="4352" max="4352" width="11.42578125" style="2" customWidth="1"/>
    <col min="4353" max="4353" width="12.7109375" style="2" customWidth="1"/>
    <col min="4354" max="4354" width="22" style="2" customWidth="1"/>
    <col min="4355" max="4358" width="15.7109375" style="2" customWidth="1"/>
    <col min="4359" max="4359" width="24.140625" style="2" customWidth="1"/>
    <col min="4360" max="4360" width="7.28515625" style="2" customWidth="1"/>
    <col min="4361" max="4361" width="14.5703125" style="2" customWidth="1"/>
    <col min="4362" max="4362" width="15.28515625" style="2" customWidth="1"/>
    <col min="4363" max="4363" width="18.5703125" style="2" customWidth="1"/>
    <col min="4364" max="4364" width="13.85546875" style="2" customWidth="1"/>
    <col min="4365" max="4600" width="9.140625" style="2"/>
    <col min="4601" max="4602" width="4.5703125" style="2" customWidth="1"/>
    <col min="4603" max="4603" width="5.5703125" style="2" customWidth="1"/>
    <col min="4604" max="4604" width="48" style="2" bestFit="1" customWidth="1"/>
    <col min="4605" max="4605" width="12" style="2" customWidth="1"/>
    <col min="4606" max="4606" width="10.85546875" style="2" customWidth="1"/>
    <col min="4607" max="4607" width="11" style="2" customWidth="1"/>
    <col min="4608" max="4608" width="11.42578125" style="2" customWidth="1"/>
    <col min="4609" max="4609" width="12.7109375" style="2" customWidth="1"/>
    <col min="4610" max="4610" width="22" style="2" customWidth="1"/>
    <col min="4611" max="4614" width="15.7109375" style="2" customWidth="1"/>
    <col min="4615" max="4615" width="24.140625" style="2" customWidth="1"/>
    <col min="4616" max="4616" width="7.28515625" style="2" customWidth="1"/>
    <col min="4617" max="4617" width="14.5703125" style="2" customWidth="1"/>
    <col min="4618" max="4618" width="15.28515625" style="2" customWidth="1"/>
    <col min="4619" max="4619" width="18.5703125" style="2" customWidth="1"/>
    <col min="4620" max="4620" width="13.85546875" style="2" customWidth="1"/>
    <col min="4621" max="4856" width="9.140625" style="2"/>
    <col min="4857" max="4858" width="4.5703125" style="2" customWidth="1"/>
    <col min="4859" max="4859" width="5.5703125" style="2" customWidth="1"/>
    <col min="4860" max="4860" width="48" style="2" bestFit="1" customWidth="1"/>
    <col min="4861" max="4861" width="12" style="2" customWidth="1"/>
    <col min="4862" max="4862" width="10.85546875" style="2" customWidth="1"/>
    <col min="4863" max="4863" width="11" style="2" customWidth="1"/>
    <col min="4864" max="4864" width="11.42578125" style="2" customWidth="1"/>
    <col min="4865" max="4865" width="12.7109375" style="2" customWidth="1"/>
    <col min="4866" max="4866" width="22" style="2" customWidth="1"/>
    <col min="4867" max="4870" width="15.7109375" style="2" customWidth="1"/>
    <col min="4871" max="4871" width="24.140625" style="2" customWidth="1"/>
    <col min="4872" max="4872" width="7.28515625" style="2" customWidth="1"/>
    <col min="4873" max="4873" width="14.5703125" style="2" customWidth="1"/>
    <col min="4874" max="4874" width="15.28515625" style="2" customWidth="1"/>
    <col min="4875" max="4875" width="18.5703125" style="2" customWidth="1"/>
    <col min="4876" max="4876" width="13.85546875" style="2" customWidth="1"/>
    <col min="4877" max="5112" width="9.140625" style="2"/>
    <col min="5113" max="5114" width="4.5703125" style="2" customWidth="1"/>
    <col min="5115" max="5115" width="5.5703125" style="2" customWidth="1"/>
    <col min="5116" max="5116" width="48" style="2" bestFit="1" customWidth="1"/>
    <col min="5117" max="5117" width="12" style="2" customWidth="1"/>
    <col min="5118" max="5118" width="10.85546875" style="2" customWidth="1"/>
    <col min="5119" max="5119" width="11" style="2" customWidth="1"/>
    <col min="5120" max="5120" width="11.42578125" style="2" customWidth="1"/>
    <col min="5121" max="5121" width="12.7109375" style="2" customWidth="1"/>
    <col min="5122" max="5122" width="22" style="2" customWidth="1"/>
    <col min="5123" max="5126" width="15.7109375" style="2" customWidth="1"/>
    <col min="5127" max="5127" width="24.140625" style="2" customWidth="1"/>
    <col min="5128" max="5128" width="7.28515625" style="2" customWidth="1"/>
    <col min="5129" max="5129" width="14.5703125" style="2" customWidth="1"/>
    <col min="5130" max="5130" width="15.28515625" style="2" customWidth="1"/>
    <col min="5131" max="5131" width="18.5703125" style="2" customWidth="1"/>
    <col min="5132" max="5132" width="13.85546875" style="2" customWidth="1"/>
    <col min="5133" max="5368" width="9.140625" style="2"/>
    <col min="5369" max="5370" width="4.5703125" style="2" customWidth="1"/>
    <col min="5371" max="5371" width="5.5703125" style="2" customWidth="1"/>
    <col min="5372" max="5372" width="48" style="2" bestFit="1" customWidth="1"/>
    <col min="5373" max="5373" width="12" style="2" customWidth="1"/>
    <col min="5374" max="5374" width="10.85546875" style="2" customWidth="1"/>
    <col min="5375" max="5375" width="11" style="2" customWidth="1"/>
    <col min="5376" max="5376" width="11.42578125" style="2" customWidth="1"/>
    <col min="5377" max="5377" width="12.7109375" style="2" customWidth="1"/>
    <col min="5378" max="5378" width="22" style="2" customWidth="1"/>
    <col min="5379" max="5382" width="15.7109375" style="2" customWidth="1"/>
    <col min="5383" max="5383" width="24.140625" style="2" customWidth="1"/>
    <col min="5384" max="5384" width="7.28515625" style="2" customWidth="1"/>
    <col min="5385" max="5385" width="14.5703125" style="2" customWidth="1"/>
    <col min="5386" max="5386" width="15.28515625" style="2" customWidth="1"/>
    <col min="5387" max="5387" width="18.5703125" style="2" customWidth="1"/>
    <col min="5388" max="5388" width="13.85546875" style="2" customWidth="1"/>
    <col min="5389" max="5624" width="9.140625" style="2"/>
    <col min="5625" max="5626" width="4.5703125" style="2" customWidth="1"/>
    <col min="5627" max="5627" width="5.5703125" style="2" customWidth="1"/>
    <col min="5628" max="5628" width="48" style="2" bestFit="1" customWidth="1"/>
    <col min="5629" max="5629" width="12" style="2" customWidth="1"/>
    <col min="5630" max="5630" width="10.85546875" style="2" customWidth="1"/>
    <col min="5631" max="5631" width="11" style="2" customWidth="1"/>
    <col min="5632" max="5632" width="11.42578125" style="2" customWidth="1"/>
    <col min="5633" max="5633" width="12.7109375" style="2" customWidth="1"/>
    <col min="5634" max="5634" width="22" style="2" customWidth="1"/>
    <col min="5635" max="5638" width="15.7109375" style="2" customWidth="1"/>
    <col min="5639" max="5639" width="24.140625" style="2" customWidth="1"/>
    <col min="5640" max="5640" width="7.28515625" style="2" customWidth="1"/>
    <col min="5641" max="5641" width="14.5703125" style="2" customWidth="1"/>
    <col min="5642" max="5642" width="15.28515625" style="2" customWidth="1"/>
    <col min="5643" max="5643" width="18.5703125" style="2" customWidth="1"/>
    <col min="5644" max="5644" width="13.85546875" style="2" customWidth="1"/>
    <col min="5645" max="5880" width="9.140625" style="2"/>
    <col min="5881" max="5882" width="4.5703125" style="2" customWidth="1"/>
    <col min="5883" max="5883" width="5.5703125" style="2" customWidth="1"/>
    <col min="5884" max="5884" width="48" style="2" bestFit="1" customWidth="1"/>
    <col min="5885" max="5885" width="12" style="2" customWidth="1"/>
    <col min="5886" max="5886" width="10.85546875" style="2" customWidth="1"/>
    <col min="5887" max="5887" width="11" style="2" customWidth="1"/>
    <col min="5888" max="5888" width="11.42578125" style="2" customWidth="1"/>
    <col min="5889" max="5889" width="12.7109375" style="2" customWidth="1"/>
    <col min="5890" max="5890" width="22" style="2" customWidth="1"/>
    <col min="5891" max="5894" width="15.7109375" style="2" customWidth="1"/>
    <col min="5895" max="5895" width="24.140625" style="2" customWidth="1"/>
    <col min="5896" max="5896" width="7.28515625" style="2" customWidth="1"/>
    <col min="5897" max="5897" width="14.5703125" style="2" customWidth="1"/>
    <col min="5898" max="5898" width="15.28515625" style="2" customWidth="1"/>
    <col min="5899" max="5899" width="18.5703125" style="2" customWidth="1"/>
    <col min="5900" max="5900" width="13.85546875" style="2" customWidth="1"/>
    <col min="5901" max="6136" width="9.140625" style="2"/>
    <col min="6137" max="6138" width="4.5703125" style="2" customWidth="1"/>
    <col min="6139" max="6139" width="5.5703125" style="2" customWidth="1"/>
    <col min="6140" max="6140" width="48" style="2" bestFit="1" customWidth="1"/>
    <col min="6141" max="6141" width="12" style="2" customWidth="1"/>
    <col min="6142" max="6142" width="10.85546875" style="2" customWidth="1"/>
    <col min="6143" max="6143" width="11" style="2" customWidth="1"/>
    <col min="6144" max="6144" width="11.42578125" style="2" customWidth="1"/>
    <col min="6145" max="6145" width="12.7109375" style="2" customWidth="1"/>
    <col min="6146" max="6146" width="22" style="2" customWidth="1"/>
    <col min="6147" max="6150" width="15.7109375" style="2" customWidth="1"/>
    <col min="6151" max="6151" width="24.140625" style="2" customWidth="1"/>
    <col min="6152" max="6152" width="7.28515625" style="2" customWidth="1"/>
    <col min="6153" max="6153" width="14.5703125" style="2" customWidth="1"/>
    <col min="6154" max="6154" width="15.28515625" style="2" customWidth="1"/>
    <col min="6155" max="6155" width="18.5703125" style="2" customWidth="1"/>
    <col min="6156" max="6156" width="13.85546875" style="2" customWidth="1"/>
    <col min="6157" max="6392" width="9.140625" style="2"/>
    <col min="6393" max="6394" width="4.5703125" style="2" customWidth="1"/>
    <col min="6395" max="6395" width="5.5703125" style="2" customWidth="1"/>
    <col min="6396" max="6396" width="48" style="2" bestFit="1" customWidth="1"/>
    <col min="6397" max="6397" width="12" style="2" customWidth="1"/>
    <col min="6398" max="6398" width="10.85546875" style="2" customWidth="1"/>
    <col min="6399" max="6399" width="11" style="2" customWidth="1"/>
    <col min="6400" max="6400" width="11.42578125" style="2" customWidth="1"/>
    <col min="6401" max="6401" width="12.7109375" style="2" customWidth="1"/>
    <col min="6402" max="6402" width="22" style="2" customWidth="1"/>
    <col min="6403" max="6406" width="15.7109375" style="2" customWidth="1"/>
    <col min="6407" max="6407" width="24.140625" style="2" customWidth="1"/>
    <col min="6408" max="6408" width="7.28515625" style="2" customWidth="1"/>
    <col min="6409" max="6409" width="14.5703125" style="2" customWidth="1"/>
    <col min="6410" max="6410" width="15.28515625" style="2" customWidth="1"/>
    <col min="6411" max="6411" width="18.5703125" style="2" customWidth="1"/>
    <col min="6412" max="6412" width="13.85546875" style="2" customWidth="1"/>
    <col min="6413" max="6648" width="9.140625" style="2"/>
    <col min="6649" max="6650" width="4.5703125" style="2" customWidth="1"/>
    <col min="6651" max="6651" width="5.5703125" style="2" customWidth="1"/>
    <col min="6652" max="6652" width="48" style="2" bestFit="1" customWidth="1"/>
    <col min="6653" max="6653" width="12" style="2" customWidth="1"/>
    <col min="6654" max="6654" width="10.85546875" style="2" customWidth="1"/>
    <col min="6655" max="6655" width="11" style="2" customWidth="1"/>
    <col min="6656" max="6656" width="11.42578125" style="2" customWidth="1"/>
    <col min="6657" max="6657" width="12.7109375" style="2" customWidth="1"/>
    <col min="6658" max="6658" width="22" style="2" customWidth="1"/>
    <col min="6659" max="6662" width="15.7109375" style="2" customWidth="1"/>
    <col min="6663" max="6663" width="24.140625" style="2" customWidth="1"/>
    <col min="6664" max="6664" width="7.28515625" style="2" customWidth="1"/>
    <col min="6665" max="6665" width="14.5703125" style="2" customWidth="1"/>
    <col min="6666" max="6666" width="15.28515625" style="2" customWidth="1"/>
    <col min="6667" max="6667" width="18.5703125" style="2" customWidth="1"/>
    <col min="6668" max="6668" width="13.85546875" style="2" customWidth="1"/>
    <col min="6669" max="6904" width="9.140625" style="2"/>
    <col min="6905" max="6906" width="4.5703125" style="2" customWidth="1"/>
    <col min="6907" max="6907" width="5.5703125" style="2" customWidth="1"/>
    <col min="6908" max="6908" width="48" style="2" bestFit="1" customWidth="1"/>
    <col min="6909" max="6909" width="12" style="2" customWidth="1"/>
    <col min="6910" max="6910" width="10.85546875" style="2" customWidth="1"/>
    <col min="6911" max="6911" width="11" style="2" customWidth="1"/>
    <col min="6912" max="6912" width="11.42578125" style="2" customWidth="1"/>
    <col min="6913" max="6913" width="12.7109375" style="2" customWidth="1"/>
    <col min="6914" max="6914" width="22" style="2" customWidth="1"/>
    <col min="6915" max="6918" width="15.7109375" style="2" customWidth="1"/>
    <col min="6919" max="6919" width="24.140625" style="2" customWidth="1"/>
    <col min="6920" max="6920" width="7.28515625" style="2" customWidth="1"/>
    <col min="6921" max="6921" width="14.5703125" style="2" customWidth="1"/>
    <col min="6922" max="6922" width="15.28515625" style="2" customWidth="1"/>
    <col min="6923" max="6923" width="18.5703125" style="2" customWidth="1"/>
    <col min="6924" max="6924" width="13.85546875" style="2" customWidth="1"/>
    <col min="6925" max="7160" width="9.140625" style="2"/>
    <col min="7161" max="7162" width="4.5703125" style="2" customWidth="1"/>
    <col min="7163" max="7163" width="5.5703125" style="2" customWidth="1"/>
    <col min="7164" max="7164" width="48" style="2" bestFit="1" customWidth="1"/>
    <col min="7165" max="7165" width="12" style="2" customWidth="1"/>
    <col min="7166" max="7166" width="10.85546875" style="2" customWidth="1"/>
    <col min="7167" max="7167" width="11" style="2" customWidth="1"/>
    <col min="7168" max="7168" width="11.42578125" style="2" customWidth="1"/>
    <col min="7169" max="7169" width="12.7109375" style="2" customWidth="1"/>
    <col min="7170" max="7170" width="22" style="2" customWidth="1"/>
    <col min="7171" max="7174" width="15.7109375" style="2" customWidth="1"/>
    <col min="7175" max="7175" width="24.140625" style="2" customWidth="1"/>
    <col min="7176" max="7176" width="7.28515625" style="2" customWidth="1"/>
    <col min="7177" max="7177" width="14.5703125" style="2" customWidth="1"/>
    <col min="7178" max="7178" width="15.28515625" style="2" customWidth="1"/>
    <col min="7179" max="7179" width="18.5703125" style="2" customWidth="1"/>
    <col min="7180" max="7180" width="13.85546875" style="2" customWidth="1"/>
    <col min="7181" max="7416" width="9.140625" style="2"/>
    <col min="7417" max="7418" width="4.5703125" style="2" customWidth="1"/>
    <col min="7419" max="7419" width="5.5703125" style="2" customWidth="1"/>
    <col min="7420" max="7420" width="48" style="2" bestFit="1" customWidth="1"/>
    <col min="7421" max="7421" width="12" style="2" customWidth="1"/>
    <col min="7422" max="7422" width="10.85546875" style="2" customWidth="1"/>
    <col min="7423" max="7423" width="11" style="2" customWidth="1"/>
    <col min="7424" max="7424" width="11.42578125" style="2" customWidth="1"/>
    <col min="7425" max="7425" width="12.7109375" style="2" customWidth="1"/>
    <col min="7426" max="7426" width="22" style="2" customWidth="1"/>
    <col min="7427" max="7430" width="15.7109375" style="2" customWidth="1"/>
    <col min="7431" max="7431" width="24.140625" style="2" customWidth="1"/>
    <col min="7432" max="7432" width="7.28515625" style="2" customWidth="1"/>
    <col min="7433" max="7433" width="14.5703125" style="2" customWidth="1"/>
    <col min="7434" max="7434" width="15.28515625" style="2" customWidth="1"/>
    <col min="7435" max="7435" width="18.5703125" style="2" customWidth="1"/>
    <col min="7436" max="7436" width="13.85546875" style="2" customWidth="1"/>
    <col min="7437" max="7672" width="9.140625" style="2"/>
    <col min="7673" max="7674" width="4.5703125" style="2" customWidth="1"/>
    <col min="7675" max="7675" width="5.5703125" style="2" customWidth="1"/>
    <col min="7676" max="7676" width="48" style="2" bestFit="1" customWidth="1"/>
    <col min="7677" max="7677" width="12" style="2" customWidth="1"/>
    <col min="7678" max="7678" width="10.85546875" style="2" customWidth="1"/>
    <col min="7679" max="7679" width="11" style="2" customWidth="1"/>
    <col min="7680" max="7680" width="11.42578125" style="2" customWidth="1"/>
    <col min="7681" max="7681" width="12.7109375" style="2" customWidth="1"/>
    <col min="7682" max="7682" width="22" style="2" customWidth="1"/>
    <col min="7683" max="7686" width="15.7109375" style="2" customWidth="1"/>
    <col min="7687" max="7687" width="24.140625" style="2" customWidth="1"/>
    <col min="7688" max="7688" width="7.28515625" style="2" customWidth="1"/>
    <col min="7689" max="7689" width="14.5703125" style="2" customWidth="1"/>
    <col min="7690" max="7690" width="15.28515625" style="2" customWidth="1"/>
    <col min="7691" max="7691" width="18.5703125" style="2" customWidth="1"/>
    <col min="7692" max="7692" width="13.85546875" style="2" customWidth="1"/>
    <col min="7693" max="7928" width="9.140625" style="2"/>
    <col min="7929" max="7930" width="4.5703125" style="2" customWidth="1"/>
    <col min="7931" max="7931" width="5.5703125" style="2" customWidth="1"/>
    <col min="7932" max="7932" width="48" style="2" bestFit="1" customWidth="1"/>
    <col min="7933" max="7933" width="12" style="2" customWidth="1"/>
    <col min="7934" max="7934" width="10.85546875" style="2" customWidth="1"/>
    <col min="7935" max="7935" width="11" style="2" customWidth="1"/>
    <col min="7936" max="7936" width="11.42578125" style="2" customWidth="1"/>
    <col min="7937" max="7937" width="12.7109375" style="2" customWidth="1"/>
    <col min="7938" max="7938" width="22" style="2" customWidth="1"/>
    <col min="7939" max="7942" width="15.7109375" style="2" customWidth="1"/>
    <col min="7943" max="7943" width="24.140625" style="2" customWidth="1"/>
    <col min="7944" max="7944" width="7.28515625" style="2" customWidth="1"/>
    <col min="7945" max="7945" width="14.5703125" style="2" customWidth="1"/>
    <col min="7946" max="7946" width="15.28515625" style="2" customWidth="1"/>
    <col min="7947" max="7947" width="18.5703125" style="2" customWidth="1"/>
    <col min="7948" max="7948" width="13.85546875" style="2" customWidth="1"/>
    <col min="7949" max="8184" width="9.140625" style="2"/>
    <col min="8185" max="8186" width="4.5703125" style="2" customWidth="1"/>
    <col min="8187" max="8187" width="5.5703125" style="2" customWidth="1"/>
    <col min="8188" max="8188" width="48" style="2" bestFit="1" customWidth="1"/>
    <col min="8189" max="8189" width="12" style="2" customWidth="1"/>
    <col min="8190" max="8190" width="10.85546875" style="2" customWidth="1"/>
    <col min="8191" max="8191" width="11" style="2" customWidth="1"/>
    <col min="8192" max="8192" width="11.42578125" style="2" customWidth="1"/>
    <col min="8193" max="8193" width="12.7109375" style="2" customWidth="1"/>
    <col min="8194" max="8194" width="22" style="2" customWidth="1"/>
    <col min="8195" max="8198" width="15.7109375" style="2" customWidth="1"/>
    <col min="8199" max="8199" width="24.140625" style="2" customWidth="1"/>
    <col min="8200" max="8200" width="7.28515625" style="2" customWidth="1"/>
    <col min="8201" max="8201" width="14.5703125" style="2" customWidth="1"/>
    <col min="8202" max="8202" width="15.28515625" style="2" customWidth="1"/>
    <col min="8203" max="8203" width="18.5703125" style="2" customWidth="1"/>
    <col min="8204" max="8204" width="13.85546875" style="2" customWidth="1"/>
    <col min="8205" max="8440" width="9.140625" style="2"/>
    <col min="8441" max="8442" width="4.5703125" style="2" customWidth="1"/>
    <col min="8443" max="8443" width="5.5703125" style="2" customWidth="1"/>
    <col min="8444" max="8444" width="48" style="2" bestFit="1" customWidth="1"/>
    <col min="8445" max="8445" width="12" style="2" customWidth="1"/>
    <col min="8446" max="8446" width="10.85546875" style="2" customWidth="1"/>
    <col min="8447" max="8447" width="11" style="2" customWidth="1"/>
    <col min="8448" max="8448" width="11.42578125" style="2" customWidth="1"/>
    <col min="8449" max="8449" width="12.7109375" style="2" customWidth="1"/>
    <col min="8450" max="8450" width="22" style="2" customWidth="1"/>
    <col min="8451" max="8454" width="15.7109375" style="2" customWidth="1"/>
    <col min="8455" max="8455" width="24.140625" style="2" customWidth="1"/>
    <col min="8456" max="8456" width="7.28515625" style="2" customWidth="1"/>
    <col min="8457" max="8457" width="14.5703125" style="2" customWidth="1"/>
    <col min="8458" max="8458" width="15.28515625" style="2" customWidth="1"/>
    <col min="8459" max="8459" width="18.5703125" style="2" customWidth="1"/>
    <col min="8460" max="8460" width="13.85546875" style="2" customWidth="1"/>
    <col min="8461" max="8696" width="9.140625" style="2"/>
    <col min="8697" max="8698" width="4.5703125" style="2" customWidth="1"/>
    <col min="8699" max="8699" width="5.5703125" style="2" customWidth="1"/>
    <col min="8700" max="8700" width="48" style="2" bestFit="1" customWidth="1"/>
    <col min="8701" max="8701" width="12" style="2" customWidth="1"/>
    <col min="8702" max="8702" width="10.85546875" style="2" customWidth="1"/>
    <col min="8703" max="8703" width="11" style="2" customWidth="1"/>
    <col min="8704" max="8704" width="11.42578125" style="2" customWidth="1"/>
    <col min="8705" max="8705" width="12.7109375" style="2" customWidth="1"/>
    <col min="8706" max="8706" width="22" style="2" customWidth="1"/>
    <col min="8707" max="8710" width="15.7109375" style="2" customWidth="1"/>
    <col min="8711" max="8711" width="24.140625" style="2" customWidth="1"/>
    <col min="8712" max="8712" width="7.28515625" style="2" customWidth="1"/>
    <col min="8713" max="8713" width="14.5703125" style="2" customWidth="1"/>
    <col min="8714" max="8714" width="15.28515625" style="2" customWidth="1"/>
    <col min="8715" max="8715" width="18.5703125" style="2" customWidth="1"/>
    <col min="8716" max="8716" width="13.85546875" style="2" customWidth="1"/>
    <col min="8717" max="8952" width="9.140625" style="2"/>
    <col min="8953" max="8954" width="4.5703125" style="2" customWidth="1"/>
    <col min="8955" max="8955" width="5.5703125" style="2" customWidth="1"/>
    <col min="8956" max="8956" width="48" style="2" bestFit="1" customWidth="1"/>
    <col min="8957" max="8957" width="12" style="2" customWidth="1"/>
    <col min="8958" max="8958" width="10.85546875" style="2" customWidth="1"/>
    <col min="8959" max="8959" width="11" style="2" customWidth="1"/>
    <col min="8960" max="8960" width="11.42578125" style="2" customWidth="1"/>
    <col min="8961" max="8961" width="12.7109375" style="2" customWidth="1"/>
    <col min="8962" max="8962" width="22" style="2" customWidth="1"/>
    <col min="8963" max="8966" width="15.7109375" style="2" customWidth="1"/>
    <col min="8967" max="8967" width="24.140625" style="2" customWidth="1"/>
    <col min="8968" max="8968" width="7.28515625" style="2" customWidth="1"/>
    <col min="8969" max="8969" width="14.5703125" style="2" customWidth="1"/>
    <col min="8970" max="8970" width="15.28515625" style="2" customWidth="1"/>
    <col min="8971" max="8971" width="18.5703125" style="2" customWidth="1"/>
    <col min="8972" max="8972" width="13.85546875" style="2" customWidth="1"/>
    <col min="8973" max="9208" width="9.140625" style="2"/>
    <col min="9209" max="9210" width="4.5703125" style="2" customWidth="1"/>
    <col min="9211" max="9211" width="5.5703125" style="2" customWidth="1"/>
    <col min="9212" max="9212" width="48" style="2" bestFit="1" customWidth="1"/>
    <col min="9213" max="9213" width="12" style="2" customWidth="1"/>
    <col min="9214" max="9214" width="10.85546875" style="2" customWidth="1"/>
    <col min="9215" max="9215" width="11" style="2" customWidth="1"/>
    <col min="9216" max="9216" width="11.42578125" style="2" customWidth="1"/>
    <col min="9217" max="9217" width="12.7109375" style="2" customWidth="1"/>
    <col min="9218" max="9218" width="22" style="2" customWidth="1"/>
    <col min="9219" max="9222" width="15.7109375" style="2" customWidth="1"/>
    <col min="9223" max="9223" width="24.140625" style="2" customWidth="1"/>
    <col min="9224" max="9224" width="7.28515625" style="2" customWidth="1"/>
    <col min="9225" max="9225" width="14.5703125" style="2" customWidth="1"/>
    <col min="9226" max="9226" width="15.28515625" style="2" customWidth="1"/>
    <col min="9227" max="9227" width="18.5703125" style="2" customWidth="1"/>
    <col min="9228" max="9228" width="13.85546875" style="2" customWidth="1"/>
    <col min="9229" max="9464" width="9.140625" style="2"/>
    <col min="9465" max="9466" width="4.5703125" style="2" customWidth="1"/>
    <col min="9467" max="9467" width="5.5703125" style="2" customWidth="1"/>
    <col min="9468" max="9468" width="48" style="2" bestFit="1" customWidth="1"/>
    <col min="9469" max="9469" width="12" style="2" customWidth="1"/>
    <col min="9470" max="9470" width="10.85546875" style="2" customWidth="1"/>
    <col min="9471" max="9471" width="11" style="2" customWidth="1"/>
    <col min="9472" max="9472" width="11.42578125" style="2" customWidth="1"/>
    <col min="9473" max="9473" width="12.7109375" style="2" customWidth="1"/>
    <col min="9474" max="9474" width="22" style="2" customWidth="1"/>
    <col min="9475" max="9478" width="15.7109375" style="2" customWidth="1"/>
    <col min="9479" max="9479" width="24.140625" style="2" customWidth="1"/>
    <col min="9480" max="9480" width="7.28515625" style="2" customWidth="1"/>
    <col min="9481" max="9481" width="14.5703125" style="2" customWidth="1"/>
    <col min="9482" max="9482" width="15.28515625" style="2" customWidth="1"/>
    <col min="9483" max="9483" width="18.5703125" style="2" customWidth="1"/>
    <col min="9484" max="9484" width="13.85546875" style="2" customWidth="1"/>
    <col min="9485" max="9720" width="9.140625" style="2"/>
    <col min="9721" max="9722" width="4.5703125" style="2" customWidth="1"/>
    <col min="9723" max="9723" width="5.5703125" style="2" customWidth="1"/>
    <col min="9724" max="9724" width="48" style="2" bestFit="1" customWidth="1"/>
    <col min="9725" max="9725" width="12" style="2" customWidth="1"/>
    <col min="9726" max="9726" width="10.85546875" style="2" customWidth="1"/>
    <col min="9727" max="9727" width="11" style="2" customWidth="1"/>
    <col min="9728" max="9728" width="11.42578125" style="2" customWidth="1"/>
    <col min="9729" max="9729" width="12.7109375" style="2" customWidth="1"/>
    <col min="9730" max="9730" width="22" style="2" customWidth="1"/>
    <col min="9731" max="9734" width="15.7109375" style="2" customWidth="1"/>
    <col min="9735" max="9735" width="24.140625" style="2" customWidth="1"/>
    <col min="9736" max="9736" width="7.28515625" style="2" customWidth="1"/>
    <col min="9737" max="9737" width="14.5703125" style="2" customWidth="1"/>
    <col min="9738" max="9738" width="15.28515625" style="2" customWidth="1"/>
    <col min="9739" max="9739" width="18.5703125" style="2" customWidth="1"/>
    <col min="9740" max="9740" width="13.85546875" style="2" customWidth="1"/>
    <col min="9741" max="9976" width="9.140625" style="2"/>
    <col min="9977" max="9978" width="4.5703125" style="2" customWidth="1"/>
    <col min="9979" max="9979" width="5.5703125" style="2" customWidth="1"/>
    <col min="9980" max="9980" width="48" style="2" bestFit="1" customWidth="1"/>
    <col min="9981" max="9981" width="12" style="2" customWidth="1"/>
    <col min="9982" max="9982" width="10.85546875" style="2" customWidth="1"/>
    <col min="9983" max="9983" width="11" style="2" customWidth="1"/>
    <col min="9984" max="9984" width="11.42578125" style="2" customWidth="1"/>
    <col min="9985" max="9985" width="12.7109375" style="2" customWidth="1"/>
    <col min="9986" max="9986" width="22" style="2" customWidth="1"/>
    <col min="9987" max="9990" width="15.7109375" style="2" customWidth="1"/>
    <col min="9991" max="9991" width="24.140625" style="2" customWidth="1"/>
    <col min="9992" max="9992" width="7.28515625" style="2" customWidth="1"/>
    <col min="9993" max="9993" width="14.5703125" style="2" customWidth="1"/>
    <col min="9994" max="9994" width="15.28515625" style="2" customWidth="1"/>
    <col min="9995" max="9995" width="18.5703125" style="2" customWidth="1"/>
    <col min="9996" max="9996" width="13.85546875" style="2" customWidth="1"/>
    <col min="9997" max="10232" width="9.140625" style="2"/>
    <col min="10233" max="10234" width="4.5703125" style="2" customWidth="1"/>
    <col min="10235" max="10235" width="5.5703125" style="2" customWidth="1"/>
    <col min="10236" max="10236" width="48" style="2" bestFit="1" customWidth="1"/>
    <col min="10237" max="10237" width="12" style="2" customWidth="1"/>
    <col min="10238" max="10238" width="10.85546875" style="2" customWidth="1"/>
    <col min="10239" max="10239" width="11" style="2" customWidth="1"/>
    <col min="10240" max="10240" width="11.42578125" style="2" customWidth="1"/>
    <col min="10241" max="10241" width="12.7109375" style="2" customWidth="1"/>
    <col min="10242" max="10242" width="22" style="2" customWidth="1"/>
    <col min="10243" max="10246" width="15.7109375" style="2" customWidth="1"/>
    <col min="10247" max="10247" width="24.140625" style="2" customWidth="1"/>
    <col min="10248" max="10248" width="7.28515625" style="2" customWidth="1"/>
    <col min="10249" max="10249" width="14.5703125" style="2" customWidth="1"/>
    <col min="10250" max="10250" width="15.28515625" style="2" customWidth="1"/>
    <col min="10251" max="10251" width="18.5703125" style="2" customWidth="1"/>
    <col min="10252" max="10252" width="13.85546875" style="2" customWidth="1"/>
    <col min="10253" max="10488" width="9.140625" style="2"/>
    <col min="10489" max="10490" width="4.5703125" style="2" customWidth="1"/>
    <col min="10491" max="10491" width="5.5703125" style="2" customWidth="1"/>
    <col min="10492" max="10492" width="48" style="2" bestFit="1" customWidth="1"/>
    <col min="10493" max="10493" width="12" style="2" customWidth="1"/>
    <col min="10494" max="10494" width="10.85546875" style="2" customWidth="1"/>
    <col min="10495" max="10495" width="11" style="2" customWidth="1"/>
    <col min="10496" max="10496" width="11.42578125" style="2" customWidth="1"/>
    <col min="10497" max="10497" width="12.7109375" style="2" customWidth="1"/>
    <col min="10498" max="10498" width="22" style="2" customWidth="1"/>
    <col min="10499" max="10502" width="15.7109375" style="2" customWidth="1"/>
    <col min="10503" max="10503" width="24.140625" style="2" customWidth="1"/>
    <col min="10504" max="10504" width="7.28515625" style="2" customWidth="1"/>
    <col min="10505" max="10505" width="14.5703125" style="2" customWidth="1"/>
    <col min="10506" max="10506" width="15.28515625" style="2" customWidth="1"/>
    <col min="10507" max="10507" width="18.5703125" style="2" customWidth="1"/>
    <col min="10508" max="10508" width="13.85546875" style="2" customWidth="1"/>
    <col min="10509" max="10744" width="9.140625" style="2"/>
    <col min="10745" max="10746" width="4.5703125" style="2" customWidth="1"/>
    <col min="10747" max="10747" width="5.5703125" style="2" customWidth="1"/>
    <col min="10748" max="10748" width="48" style="2" bestFit="1" customWidth="1"/>
    <col min="10749" max="10749" width="12" style="2" customWidth="1"/>
    <col min="10750" max="10750" width="10.85546875" style="2" customWidth="1"/>
    <col min="10751" max="10751" width="11" style="2" customWidth="1"/>
    <col min="10752" max="10752" width="11.42578125" style="2" customWidth="1"/>
    <col min="10753" max="10753" width="12.7109375" style="2" customWidth="1"/>
    <col min="10754" max="10754" width="22" style="2" customWidth="1"/>
    <col min="10755" max="10758" width="15.7109375" style="2" customWidth="1"/>
    <col min="10759" max="10759" width="24.140625" style="2" customWidth="1"/>
    <col min="10760" max="10760" width="7.28515625" style="2" customWidth="1"/>
    <col min="10761" max="10761" width="14.5703125" style="2" customWidth="1"/>
    <col min="10762" max="10762" width="15.28515625" style="2" customWidth="1"/>
    <col min="10763" max="10763" width="18.5703125" style="2" customWidth="1"/>
    <col min="10764" max="10764" width="13.85546875" style="2" customWidth="1"/>
    <col min="10765" max="11000" width="9.140625" style="2"/>
    <col min="11001" max="11002" width="4.5703125" style="2" customWidth="1"/>
    <col min="11003" max="11003" width="5.5703125" style="2" customWidth="1"/>
    <col min="11004" max="11004" width="48" style="2" bestFit="1" customWidth="1"/>
    <col min="11005" max="11005" width="12" style="2" customWidth="1"/>
    <col min="11006" max="11006" width="10.85546875" style="2" customWidth="1"/>
    <col min="11007" max="11007" width="11" style="2" customWidth="1"/>
    <col min="11008" max="11008" width="11.42578125" style="2" customWidth="1"/>
    <col min="11009" max="11009" width="12.7109375" style="2" customWidth="1"/>
    <col min="11010" max="11010" width="22" style="2" customWidth="1"/>
    <col min="11011" max="11014" width="15.7109375" style="2" customWidth="1"/>
    <col min="11015" max="11015" width="24.140625" style="2" customWidth="1"/>
    <col min="11016" max="11016" width="7.28515625" style="2" customWidth="1"/>
    <col min="11017" max="11017" width="14.5703125" style="2" customWidth="1"/>
    <col min="11018" max="11018" width="15.28515625" style="2" customWidth="1"/>
    <col min="11019" max="11019" width="18.5703125" style="2" customWidth="1"/>
    <col min="11020" max="11020" width="13.85546875" style="2" customWidth="1"/>
    <col min="11021" max="11256" width="9.140625" style="2"/>
    <col min="11257" max="11258" width="4.5703125" style="2" customWidth="1"/>
    <col min="11259" max="11259" width="5.5703125" style="2" customWidth="1"/>
    <col min="11260" max="11260" width="48" style="2" bestFit="1" customWidth="1"/>
    <col min="11261" max="11261" width="12" style="2" customWidth="1"/>
    <col min="11262" max="11262" width="10.85546875" style="2" customWidth="1"/>
    <col min="11263" max="11263" width="11" style="2" customWidth="1"/>
    <col min="11264" max="11264" width="11.42578125" style="2" customWidth="1"/>
    <col min="11265" max="11265" width="12.7109375" style="2" customWidth="1"/>
    <col min="11266" max="11266" width="22" style="2" customWidth="1"/>
    <col min="11267" max="11270" width="15.7109375" style="2" customWidth="1"/>
    <col min="11271" max="11271" width="24.140625" style="2" customWidth="1"/>
    <col min="11272" max="11272" width="7.28515625" style="2" customWidth="1"/>
    <col min="11273" max="11273" width="14.5703125" style="2" customWidth="1"/>
    <col min="11274" max="11274" width="15.28515625" style="2" customWidth="1"/>
    <col min="11275" max="11275" width="18.5703125" style="2" customWidth="1"/>
    <col min="11276" max="11276" width="13.85546875" style="2" customWidth="1"/>
    <col min="11277" max="11512" width="9.140625" style="2"/>
    <col min="11513" max="11514" width="4.5703125" style="2" customWidth="1"/>
    <col min="11515" max="11515" width="5.5703125" style="2" customWidth="1"/>
    <col min="11516" max="11516" width="48" style="2" bestFit="1" customWidth="1"/>
    <col min="11517" max="11517" width="12" style="2" customWidth="1"/>
    <col min="11518" max="11518" width="10.85546875" style="2" customWidth="1"/>
    <col min="11519" max="11519" width="11" style="2" customWidth="1"/>
    <col min="11520" max="11520" width="11.42578125" style="2" customWidth="1"/>
    <col min="11521" max="11521" width="12.7109375" style="2" customWidth="1"/>
    <col min="11522" max="11522" width="22" style="2" customWidth="1"/>
    <col min="11523" max="11526" width="15.7109375" style="2" customWidth="1"/>
    <col min="11527" max="11527" width="24.140625" style="2" customWidth="1"/>
    <col min="11528" max="11528" width="7.28515625" style="2" customWidth="1"/>
    <col min="11529" max="11529" width="14.5703125" style="2" customWidth="1"/>
    <col min="11530" max="11530" width="15.28515625" style="2" customWidth="1"/>
    <col min="11531" max="11531" width="18.5703125" style="2" customWidth="1"/>
    <col min="11532" max="11532" width="13.85546875" style="2" customWidth="1"/>
    <col min="11533" max="11768" width="9.140625" style="2"/>
    <col min="11769" max="11770" width="4.5703125" style="2" customWidth="1"/>
    <col min="11771" max="11771" width="5.5703125" style="2" customWidth="1"/>
    <col min="11772" max="11772" width="48" style="2" bestFit="1" customWidth="1"/>
    <col min="11773" max="11773" width="12" style="2" customWidth="1"/>
    <col min="11774" max="11774" width="10.85546875" style="2" customWidth="1"/>
    <col min="11775" max="11775" width="11" style="2" customWidth="1"/>
    <col min="11776" max="11776" width="11.42578125" style="2" customWidth="1"/>
    <col min="11777" max="11777" width="12.7109375" style="2" customWidth="1"/>
    <col min="11778" max="11778" width="22" style="2" customWidth="1"/>
    <col min="11779" max="11782" width="15.7109375" style="2" customWidth="1"/>
    <col min="11783" max="11783" width="24.140625" style="2" customWidth="1"/>
    <col min="11784" max="11784" width="7.28515625" style="2" customWidth="1"/>
    <col min="11785" max="11785" width="14.5703125" style="2" customWidth="1"/>
    <col min="11786" max="11786" width="15.28515625" style="2" customWidth="1"/>
    <col min="11787" max="11787" width="18.5703125" style="2" customWidth="1"/>
    <col min="11788" max="11788" width="13.85546875" style="2" customWidth="1"/>
    <col min="11789" max="12024" width="9.140625" style="2"/>
    <col min="12025" max="12026" width="4.5703125" style="2" customWidth="1"/>
    <col min="12027" max="12027" width="5.5703125" style="2" customWidth="1"/>
    <col min="12028" max="12028" width="48" style="2" bestFit="1" customWidth="1"/>
    <col min="12029" max="12029" width="12" style="2" customWidth="1"/>
    <col min="12030" max="12030" width="10.85546875" style="2" customWidth="1"/>
    <col min="12031" max="12031" width="11" style="2" customWidth="1"/>
    <col min="12032" max="12032" width="11.42578125" style="2" customWidth="1"/>
    <col min="12033" max="12033" width="12.7109375" style="2" customWidth="1"/>
    <col min="12034" max="12034" width="22" style="2" customWidth="1"/>
    <col min="12035" max="12038" width="15.7109375" style="2" customWidth="1"/>
    <col min="12039" max="12039" width="24.140625" style="2" customWidth="1"/>
    <col min="12040" max="12040" width="7.28515625" style="2" customWidth="1"/>
    <col min="12041" max="12041" width="14.5703125" style="2" customWidth="1"/>
    <col min="12042" max="12042" width="15.28515625" style="2" customWidth="1"/>
    <col min="12043" max="12043" width="18.5703125" style="2" customWidth="1"/>
    <col min="12044" max="12044" width="13.85546875" style="2" customWidth="1"/>
    <col min="12045" max="12280" width="9.140625" style="2"/>
    <col min="12281" max="12282" width="4.5703125" style="2" customWidth="1"/>
    <col min="12283" max="12283" width="5.5703125" style="2" customWidth="1"/>
    <col min="12284" max="12284" width="48" style="2" bestFit="1" customWidth="1"/>
    <col min="12285" max="12285" width="12" style="2" customWidth="1"/>
    <col min="12286" max="12286" width="10.85546875" style="2" customWidth="1"/>
    <col min="12287" max="12287" width="11" style="2" customWidth="1"/>
    <col min="12288" max="12288" width="11.42578125" style="2" customWidth="1"/>
    <col min="12289" max="12289" width="12.7109375" style="2" customWidth="1"/>
    <col min="12290" max="12290" width="22" style="2" customWidth="1"/>
    <col min="12291" max="12294" width="15.7109375" style="2" customWidth="1"/>
    <col min="12295" max="12295" width="24.140625" style="2" customWidth="1"/>
    <col min="12296" max="12296" width="7.28515625" style="2" customWidth="1"/>
    <col min="12297" max="12297" width="14.5703125" style="2" customWidth="1"/>
    <col min="12298" max="12298" width="15.28515625" style="2" customWidth="1"/>
    <col min="12299" max="12299" width="18.5703125" style="2" customWidth="1"/>
    <col min="12300" max="12300" width="13.85546875" style="2" customWidth="1"/>
    <col min="12301" max="12536" width="9.140625" style="2"/>
    <col min="12537" max="12538" width="4.5703125" style="2" customWidth="1"/>
    <col min="12539" max="12539" width="5.5703125" style="2" customWidth="1"/>
    <col min="12540" max="12540" width="48" style="2" bestFit="1" customWidth="1"/>
    <col min="12541" max="12541" width="12" style="2" customWidth="1"/>
    <col min="12542" max="12542" width="10.85546875" style="2" customWidth="1"/>
    <col min="12543" max="12543" width="11" style="2" customWidth="1"/>
    <col min="12544" max="12544" width="11.42578125" style="2" customWidth="1"/>
    <col min="12545" max="12545" width="12.7109375" style="2" customWidth="1"/>
    <col min="12546" max="12546" width="22" style="2" customWidth="1"/>
    <col min="12547" max="12550" width="15.7109375" style="2" customWidth="1"/>
    <col min="12551" max="12551" width="24.140625" style="2" customWidth="1"/>
    <col min="12552" max="12552" width="7.28515625" style="2" customWidth="1"/>
    <col min="12553" max="12553" width="14.5703125" style="2" customWidth="1"/>
    <col min="12554" max="12554" width="15.28515625" style="2" customWidth="1"/>
    <col min="12555" max="12555" width="18.5703125" style="2" customWidth="1"/>
    <col min="12556" max="12556" width="13.85546875" style="2" customWidth="1"/>
    <col min="12557" max="12792" width="9.140625" style="2"/>
    <col min="12793" max="12794" width="4.5703125" style="2" customWidth="1"/>
    <col min="12795" max="12795" width="5.5703125" style="2" customWidth="1"/>
    <col min="12796" max="12796" width="48" style="2" bestFit="1" customWidth="1"/>
    <col min="12797" max="12797" width="12" style="2" customWidth="1"/>
    <col min="12798" max="12798" width="10.85546875" style="2" customWidth="1"/>
    <col min="12799" max="12799" width="11" style="2" customWidth="1"/>
    <col min="12800" max="12800" width="11.42578125" style="2" customWidth="1"/>
    <col min="12801" max="12801" width="12.7109375" style="2" customWidth="1"/>
    <col min="12802" max="12802" width="22" style="2" customWidth="1"/>
    <col min="12803" max="12806" width="15.7109375" style="2" customWidth="1"/>
    <col min="12807" max="12807" width="24.140625" style="2" customWidth="1"/>
    <col min="12808" max="12808" width="7.28515625" style="2" customWidth="1"/>
    <col min="12809" max="12809" width="14.5703125" style="2" customWidth="1"/>
    <col min="12810" max="12810" width="15.28515625" style="2" customWidth="1"/>
    <col min="12811" max="12811" width="18.5703125" style="2" customWidth="1"/>
    <col min="12812" max="12812" width="13.85546875" style="2" customWidth="1"/>
    <col min="12813" max="13048" width="9.140625" style="2"/>
    <col min="13049" max="13050" width="4.5703125" style="2" customWidth="1"/>
    <col min="13051" max="13051" width="5.5703125" style="2" customWidth="1"/>
    <col min="13052" max="13052" width="48" style="2" bestFit="1" customWidth="1"/>
    <col min="13053" max="13053" width="12" style="2" customWidth="1"/>
    <col min="13054" max="13054" width="10.85546875" style="2" customWidth="1"/>
    <col min="13055" max="13055" width="11" style="2" customWidth="1"/>
    <col min="13056" max="13056" width="11.42578125" style="2" customWidth="1"/>
    <col min="13057" max="13057" width="12.7109375" style="2" customWidth="1"/>
    <col min="13058" max="13058" width="22" style="2" customWidth="1"/>
    <col min="13059" max="13062" width="15.7109375" style="2" customWidth="1"/>
    <col min="13063" max="13063" width="24.140625" style="2" customWidth="1"/>
    <col min="13064" max="13064" width="7.28515625" style="2" customWidth="1"/>
    <col min="13065" max="13065" width="14.5703125" style="2" customWidth="1"/>
    <col min="13066" max="13066" width="15.28515625" style="2" customWidth="1"/>
    <col min="13067" max="13067" width="18.5703125" style="2" customWidth="1"/>
    <col min="13068" max="13068" width="13.85546875" style="2" customWidth="1"/>
    <col min="13069" max="13304" width="9.140625" style="2"/>
    <col min="13305" max="13306" width="4.5703125" style="2" customWidth="1"/>
    <col min="13307" max="13307" width="5.5703125" style="2" customWidth="1"/>
    <col min="13308" max="13308" width="48" style="2" bestFit="1" customWidth="1"/>
    <col min="13309" max="13309" width="12" style="2" customWidth="1"/>
    <col min="13310" max="13310" width="10.85546875" style="2" customWidth="1"/>
    <col min="13311" max="13311" width="11" style="2" customWidth="1"/>
    <col min="13312" max="13312" width="11.42578125" style="2" customWidth="1"/>
    <col min="13313" max="13313" width="12.7109375" style="2" customWidth="1"/>
    <col min="13314" max="13314" width="22" style="2" customWidth="1"/>
    <col min="13315" max="13318" width="15.7109375" style="2" customWidth="1"/>
    <col min="13319" max="13319" width="24.140625" style="2" customWidth="1"/>
    <col min="13320" max="13320" width="7.28515625" style="2" customWidth="1"/>
    <col min="13321" max="13321" width="14.5703125" style="2" customWidth="1"/>
    <col min="13322" max="13322" width="15.28515625" style="2" customWidth="1"/>
    <col min="13323" max="13323" width="18.5703125" style="2" customWidth="1"/>
    <col min="13324" max="13324" width="13.85546875" style="2" customWidth="1"/>
    <col min="13325" max="13560" width="9.140625" style="2"/>
    <col min="13561" max="13562" width="4.5703125" style="2" customWidth="1"/>
    <col min="13563" max="13563" width="5.5703125" style="2" customWidth="1"/>
    <col min="13564" max="13564" width="48" style="2" bestFit="1" customWidth="1"/>
    <col min="13565" max="13565" width="12" style="2" customWidth="1"/>
    <col min="13566" max="13566" width="10.85546875" style="2" customWidth="1"/>
    <col min="13567" max="13567" width="11" style="2" customWidth="1"/>
    <col min="13568" max="13568" width="11.42578125" style="2" customWidth="1"/>
    <col min="13569" max="13569" width="12.7109375" style="2" customWidth="1"/>
    <col min="13570" max="13570" width="22" style="2" customWidth="1"/>
    <col min="13571" max="13574" width="15.7109375" style="2" customWidth="1"/>
    <col min="13575" max="13575" width="24.140625" style="2" customWidth="1"/>
    <col min="13576" max="13576" width="7.28515625" style="2" customWidth="1"/>
    <col min="13577" max="13577" width="14.5703125" style="2" customWidth="1"/>
    <col min="13578" max="13578" width="15.28515625" style="2" customWidth="1"/>
    <col min="13579" max="13579" width="18.5703125" style="2" customWidth="1"/>
    <col min="13580" max="13580" width="13.85546875" style="2" customWidth="1"/>
    <col min="13581" max="13816" width="9.140625" style="2"/>
    <col min="13817" max="13818" width="4.5703125" style="2" customWidth="1"/>
    <col min="13819" max="13819" width="5.5703125" style="2" customWidth="1"/>
    <col min="13820" max="13820" width="48" style="2" bestFit="1" customWidth="1"/>
    <col min="13821" max="13821" width="12" style="2" customWidth="1"/>
    <col min="13822" max="13822" width="10.85546875" style="2" customWidth="1"/>
    <col min="13823" max="13823" width="11" style="2" customWidth="1"/>
    <col min="13824" max="13824" width="11.42578125" style="2" customWidth="1"/>
    <col min="13825" max="13825" width="12.7109375" style="2" customWidth="1"/>
    <col min="13826" max="13826" width="22" style="2" customWidth="1"/>
    <col min="13827" max="13830" width="15.7109375" style="2" customWidth="1"/>
    <col min="13831" max="13831" width="24.140625" style="2" customWidth="1"/>
    <col min="13832" max="13832" width="7.28515625" style="2" customWidth="1"/>
    <col min="13833" max="13833" width="14.5703125" style="2" customWidth="1"/>
    <col min="13834" max="13834" width="15.28515625" style="2" customWidth="1"/>
    <col min="13835" max="13835" width="18.5703125" style="2" customWidth="1"/>
    <col min="13836" max="13836" width="13.85546875" style="2" customWidth="1"/>
    <col min="13837" max="14072" width="9.140625" style="2"/>
    <col min="14073" max="14074" width="4.5703125" style="2" customWidth="1"/>
    <col min="14075" max="14075" width="5.5703125" style="2" customWidth="1"/>
    <col min="14076" max="14076" width="48" style="2" bestFit="1" customWidth="1"/>
    <col min="14077" max="14077" width="12" style="2" customWidth="1"/>
    <col min="14078" max="14078" width="10.85546875" style="2" customWidth="1"/>
    <col min="14079" max="14079" width="11" style="2" customWidth="1"/>
    <col min="14080" max="14080" width="11.42578125" style="2" customWidth="1"/>
    <col min="14081" max="14081" width="12.7109375" style="2" customWidth="1"/>
    <col min="14082" max="14082" width="22" style="2" customWidth="1"/>
    <col min="14083" max="14086" width="15.7109375" style="2" customWidth="1"/>
    <col min="14087" max="14087" width="24.140625" style="2" customWidth="1"/>
    <col min="14088" max="14088" width="7.28515625" style="2" customWidth="1"/>
    <col min="14089" max="14089" width="14.5703125" style="2" customWidth="1"/>
    <col min="14090" max="14090" width="15.28515625" style="2" customWidth="1"/>
    <col min="14091" max="14091" width="18.5703125" style="2" customWidth="1"/>
    <col min="14092" max="14092" width="13.85546875" style="2" customWidth="1"/>
    <col min="14093" max="14328" width="9.140625" style="2"/>
    <col min="14329" max="14330" width="4.5703125" style="2" customWidth="1"/>
    <col min="14331" max="14331" width="5.5703125" style="2" customWidth="1"/>
    <col min="14332" max="14332" width="48" style="2" bestFit="1" customWidth="1"/>
    <col min="14333" max="14333" width="12" style="2" customWidth="1"/>
    <col min="14334" max="14334" width="10.85546875" style="2" customWidth="1"/>
    <col min="14335" max="14335" width="11" style="2" customWidth="1"/>
    <col min="14336" max="14336" width="11.42578125" style="2" customWidth="1"/>
    <col min="14337" max="14337" width="12.7109375" style="2" customWidth="1"/>
    <col min="14338" max="14338" width="22" style="2" customWidth="1"/>
    <col min="14339" max="14342" width="15.7109375" style="2" customWidth="1"/>
    <col min="14343" max="14343" width="24.140625" style="2" customWidth="1"/>
    <col min="14344" max="14344" width="7.28515625" style="2" customWidth="1"/>
    <col min="14345" max="14345" width="14.5703125" style="2" customWidth="1"/>
    <col min="14346" max="14346" width="15.28515625" style="2" customWidth="1"/>
    <col min="14347" max="14347" width="18.5703125" style="2" customWidth="1"/>
    <col min="14348" max="14348" width="13.85546875" style="2" customWidth="1"/>
    <col min="14349" max="14584" width="9.140625" style="2"/>
    <col min="14585" max="14586" width="4.5703125" style="2" customWidth="1"/>
    <col min="14587" max="14587" width="5.5703125" style="2" customWidth="1"/>
    <col min="14588" max="14588" width="48" style="2" bestFit="1" customWidth="1"/>
    <col min="14589" max="14589" width="12" style="2" customWidth="1"/>
    <col min="14590" max="14590" width="10.85546875" style="2" customWidth="1"/>
    <col min="14591" max="14591" width="11" style="2" customWidth="1"/>
    <col min="14592" max="14592" width="11.42578125" style="2" customWidth="1"/>
    <col min="14593" max="14593" width="12.7109375" style="2" customWidth="1"/>
    <col min="14594" max="14594" width="22" style="2" customWidth="1"/>
    <col min="14595" max="14598" width="15.7109375" style="2" customWidth="1"/>
    <col min="14599" max="14599" width="24.140625" style="2" customWidth="1"/>
    <col min="14600" max="14600" width="7.28515625" style="2" customWidth="1"/>
    <col min="14601" max="14601" width="14.5703125" style="2" customWidth="1"/>
    <col min="14602" max="14602" width="15.28515625" style="2" customWidth="1"/>
    <col min="14603" max="14603" width="18.5703125" style="2" customWidth="1"/>
    <col min="14604" max="14604" width="13.85546875" style="2" customWidth="1"/>
    <col min="14605" max="14840" width="9.140625" style="2"/>
    <col min="14841" max="14842" width="4.5703125" style="2" customWidth="1"/>
    <col min="14843" max="14843" width="5.5703125" style="2" customWidth="1"/>
    <col min="14844" max="14844" width="48" style="2" bestFit="1" customWidth="1"/>
    <col min="14845" max="14845" width="12" style="2" customWidth="1"/>
    <col min="14846" max="14846" width="10.85546875" style="2" customWidth="1"/>
    <col min="14847" max="14847" width="11" style="2" customWidth="1"/>
    <col min="14848" max="14848" width="11.42578125" style="2" customWidth="1"/>
    <col min="14849" max="14849" width="12.7109375" style="2" customWidth="1"/>
    <col min="14850" max="14850" width="22" style="2" customWidth="1"/>
    <col min="14851" max="14854" width="15.7109375" style="2" customWidth="1"/>
    <col min="14855" max="14855" width="24.140625" style="2" customWidth="1"/>
    <col min="14856" max="14856" width="7.28515625" style="2" customWidth="1"/>
    <col min="14857" max="14857" width="14.5703125" style="2" customWidth="1"/>
    <col min="14858" max="14858" width="15.28515625" style="2" customWidth="1"/>
    <col min="14859" max="14859" width="18.5703125" style="2" customWidth="1"/>
    <col min="14860" max="14860" width="13.85546875" style="2" customWidth="1"/>
    <col min="14861" max="15096" width="9.140625" style="2"/>
    <col min="15097" max="15098" width="4.5703125" style="2" customWidth="1"/>
    <col min="15099" max="15099" width="5.5703125" style="2" customWidth="1"/>
    <col min="15100" max="15100" width="48" style="2" bestFit="1" customWidth="1"/>
    <col min="15101" max="15101" width="12" style="2" customWidth="1"/>
    <col min="15102" max="15102" width="10.85546875" style="2" customWidth="1"/>
    <col min="15103" max="15103" width="11" style="2" customWidth="1"/>
    <col min="15104" max="15104" width="11.42578125" style="2" customWidth="1"/>
    <col min="15105" max="15105" width="12.7109375" style="2" customWidth="1"/>
    <col min="15106" max="15106" width="22" style="2" customWidth="1"/>
    <col min="15107" max="15110" width="15.7109375" style="2" customWidth="1"/>
    <col min="15111" max="15111" width="24.140625" style="2" customWidth="1"/>
    <col min="15112" max="15112" width="7.28515625" style="2" customWidth="1"/>
    <col min="15113" max="15113" width="14.5703125" style="2" customWidth="1"/>
    <col min="15114" max="15114" width="15.28515625" style="2" customWidth="1"/>
    <col min="15115" max="15115" width="18.5703125" style="2" customWidth="1"/>
    <col min="15116" max="15116" width="13.85546875" style="2" customWidth="1"/>
    <col min="15117" max="15352" width="9.140625" style="2"/>
    <col min="15353" max="15354" width="4.5703125" style="2" customWidth="1"/>
    <col min="15355" max="15355" width="5.5703125" style="2" customWidth="1"/>
    <col min="15356" max="15356" width="48" style="2" bestFit="1" customWidth="1"/>
    <col min="15357" max="15357" width="12" style="2" customWidth="1"/>
    <col min="15358" max="15358" width="10.85546875" style="2" customWidth="1"/>
    <col min="15359" max="15359" width="11" style="2" customWidth="1"/>
    <col min="15360" max="15360" width="11.42578125" style="2" customWidth="1"/>
    <col min="15361" max="15361" width="12.7109375" style="2" customWidth="1"/>
    <col min="15362" max="15362" width="22" style="2" customWidth="1"/>
    <col min="15363" max="15366" width="15.7109375" style="2" customWidth="1"/>
    <col min="15367" max="15367" width="24.140625" style="2" customWidth="1"/>
    <col min="15368" max="15368" width="7.28515625" style="2" customWidth="1"/>
    <col min="15369" max="15369" width="14.5703125" style="2" customWidth="1"/>
    <col min="15370" max="15370" width="15.28515625" style="2" customWidth="1"/>
    <col min="15371" max="15371" width="18.5703125" style="2" customWidth="1"/>
    <col min="15372" max="15372" width="13.85546875" style="2" customWidth="1"/>
    <col min="15373" max="15608" width="9.140625" style="2"/>
    <col min="15609" max="15610" width="4.5703125" style="2" customWidth="1"/>
    <col min="15611" max="15611" width="5.5703125" style="2" customWidth="1"/>
    <col min="15612" max="15612" width="48" style="2" bestFit="1" customWidth="1"/>
    <col min="15613" max="15613" width="12" style="2" customWidth="1"/>
    <col min="15614" max="15614" width="10.85546875" style="2" customWidth="1"/>
    <col min="15615" max="15615" width="11" style="2" customWidth="1"/>
    <col min="15616" max="15616" width="11.42578125" style="2" customWidth="1"/>
    <col min="15617" max="15617" width="12.7109375" style="2" customWidth="1"/>
    <col min="15618" max="15618" width="22" style="2" customWidth="1"/>
    <col min="15619" max="15622" width="15.7109375" style="2" customWidth="1"/>
    <col min="15623" max="15623" width="24.140625" style="2" customWidth="1"/>
    <col min="15624" max="15624" width="7.28515625" style="2" customWidth="1"/>
    <col min="15625" max="15625" width="14.5703125" style="2" customWidth="1"/>
    <col min="15626" max="15626" width="15.28515625" style="2" customWidth="1"/>
    <col min="15627" max="15627" width="18.5703125" style="2" customWidth="1"/>
    <col min="15628" max="15628" width="13.85546875" style="2" customWidth="1"/>
    <col min="15629" max="15864" width="9.140625" style="2"/>
    <col min="15865" max="15866" width="4.5703125" style="2" customWidth="1"/>
    <col min="15867" max="15867" width="5.5703125" style="2" customWidth="1"/>
    <col min="15868" max="15868" width="48" style="2" bestFit="1" customWidth="1"/>
    <col min="15869" max="15869" width="12" style="2" customWidth="1"/>
    <col min="15870" max="15870" width="10.85546875" style="2" customWidth="1"/>
    <col min="15871" max="15871" width="11" style="2" customWidth="1"/>
    <col min="15872" max="15872" width="11.42578125" style="2" customWidth="1"/>
    <col min="15873" max="15873" width="12.7109375" style="2" customWidth="1"/>
    <col min="15874" max="15874" width="22" style="2" customWidth="1"/>
    <col min="15875" max="15878" width="15.7109375" style="2" customWidth="1"/>
    <col min="15879" max="15879" width="24.140625" style="2" customWidth="1"/>
    <col min="15880" max="15880" width="7.28515625" style="2" customWidth="1"/>
    <col min="15881" max="15881" width="14.5703125" style="2" customWidth="1"/>
    <col min="15882" max="15882" width="15.28515625" style="2" customWidth="1"/>
    <col min="15883" max="15883" width="18.5703125" style="2" customWidth="1"/>
    <col min="15884" max="15884" width="13.85546875" style="2" customWidth="1"/>
    <col min="15885" max="16120" width="9.140625" style="2"/>
    <col min="16121" max="16122" width="4.5703125" style="2" customWidth="1"/>
    <col min="16123" max="16123" width="5.5703125" style="2" customWidth="1"/>
    <col min="16124" max="16124" width="48" style="2" bestFit="1" customWidth="1"/>
    <col min="16125" max="16125" width="12" style="2" customWidth="1"/>
    <col min="16126" max="16126" width="10.85546875" style="2" customWidth="1"/>
    <col min="16127" max="16127" width="11" style="2" customWidth="1"/>
    <col min="16128" max="16128" width="11.42578125" style="2" customWidth="1"/>
    <col min="16129" max="16129" width="12.7109375" style="2" customWidth="1"/>
    <col min="16130" max="16130" width="22" style="2" customWidth="1"/>
    <col min="16131" max="16134" width="15.7109375" style="2" customWidth="1"/>
    <col min="16135" max="16135" width="24.140625" style="2" customWidth="1"/>
    <col min="16136" max="16136" width="7.28515625" style="2" customWidth="1"/>
    <col min="16137" max="16137" width="14.5703125" style="2" customWidth="1"/>
    <col min="16138" max="16138" width="15.28515625" style="2" customWidth="1"/>
    <col min="16139" max="16139" width="18.5703125" style="2" customWidth="1"/>
    <col min="16140" max="16140" width="13.85546875" style="2" customWidth="1"/>
    <col min="16141" max="16384" width="9.140625" style="2"/>
  </cols>
  <sheetData>
    <row r="1" spans="1:12" ht="20.25" x14ac:dyDescent="0.2">
      <c r="C1" s="160"/>
      <c r="J1" s="211" t="s">
        <v>127</v>
      </c>
    </row>
    <row r="2" spans="1:12" ht="20.25" x14ac:dyDescent="0.2">
      <c r="C2" s="210"/>
      <c r="J2" s="211" t="s">
        <v>124</v>
      </c>
    </row>
    <row r="3" spans="1:12" ht="20.25" x14ac:dyDescent="0.2">
      <c r="C3" s="160"/>
      <c r="J3" s="212" t="s">
        <v>122</v>
      </c>
    </row>
    <row r="4" spans="1:12" x14ac:dyDescent="0.2">
      <c r="C4" s="160"/>
    </row>
    <row r="5" spans="1:12" x14ac:dyDescent="0.2">
      <c r="C5" s="160"/>
    </row>
    <row r="6" spans="1:12" ht="48" customHeight="1" x14ac:dyDescent="0.2">
      <c r="C6" s="259" t="s">
        <v>123</v>
      </c>
      <c r="D6" s="259"/>
      <c r="E6" s="259"/>
      <c r="F6" s="259"/>
      <c r="G6" s="259"/>
      <c r="H6" s="259"/>
      <c r="I6" s="259"/>
      <c r="J6" s="259"/>
      <c r="K6" s="148"/>
    </row>
    <row r="7" spans="1:12" ht="15.75" customHeight="1" x14ac:dyDescent="0.2">
      <c r="C7" s="227" t="s">
        <v>0</v>
      </c>
      <c r="D7" s="228"/>
      <c r="E7" s="228"/>
      <c r="F7" s="228"/>
      <c r="G7" s="228"/>
      <c r="H7" s="228"/>
      <c r="I7" s="228"/>
      <c r="J7" s="228"/>
    </row>
    <row r="8" spans="1:12" ht="15.75" customHeight="1" x14ac:dyDescent="0.2">
      <c r="C8" s="228"/>
      <c r="D8" s="228"/>
      <c r="E8" s="228"/>
      <c r="F8" s="228"/>
      <c r="G8" s="228"/>
      <c r="H8" s="228"/>
      <c r="I8" s="228"/>
      <c r="J8" s="228"/>
    </row>
    <row r="9" spans="1:12" ht="62.25" customHeight="1" x14ac:dyDescent="0.2">
      <c r="C9" s="146" t="s">
        <v>95</v>
      </c>
      <c r="D9" s="146" t="s">
        <v>96</v>
      </c>
      <c r="E9" s="147" t="s">
        <v>97</v>
      </c>
      <c r="F9" s="244" t="s">
        <v>98</v>
      </c>
      <c r="G9" s="244"/>
      <c r="H9" s="244"/>
      <c r="I9" s="244"/>
      <c r="J9" s="7">
        <v>207</v>
      </c>
    </row>
    <row r="10" spans="1:12" ht="62.25" customHeight="1" x14ac:dyDescent="0.2">
      <c r="C10" s="3"/>
      <c r="D10" s="3"/>
      <c r="E10" s="4">
        <f>J9*J10*D10*C10</f>
        <v>0</v>
      </c>
      <c r="F10" s="245" t="s">
        <v>99</v>
      </c>
      <c r="G10" s="244"/>
      <c r="H10" s="244"/>
      <c r="I10" s="244"/>
      <c r="J10" s="7">
        <v>44</v>
      </c>
    </row>
    <row r="11" spans="1:12" ht="59.25" customHeight="1" x14ac:dyDescent="0.2">
      <c r="C11" s="229" t="s">
        <v>1</v>
      </c>
      <c r="D11" s="229"/>
      <c r="E11" s="229"/>
      <c r="F11" s="229"/>
      <c r="G11" s="229"/>
      <c r="H11" s="229"/>
      <c r="I11" s="229"/>
      <c r="J11" s="229"/>
    </row>
    <row r="12" spans="1:12" s="7" customFormat="1" ht="62.25" customHeight="1" x14ac:dyDescent="0.2">
      <c r="A12" s="5"/>
      <c r="B12" s="230"/>
      <c r="C12" s="218" t="s">
        <v>2</v>
      </c>
      <c r="D12" s="231" t="s">
        <v>3</v>
      </c>
      <c r="E12" s="234" t="s">
        <v>4</v>
      </c>
      <c r="F12" s="234" t="s">
        <v>5</v>
      </c>
      <c r="G12" s="234"/>
      <c r="H12" s="234"/>
      <c r="I12" s="234"/>
      <c r="J12" s="235" t="s">
        <v>43</v>
      </c>
      <c r="K12" s="6"/>
      <c r="L12" s="6"/>
    </row>
    <row r="13" spans="1:12" s="7" customFormat="1" ht="38.25" customHeight="1" x14ac:dyDescent="0.2">
      <c r="A13" s="5"/>
      <c r="B13" s="230"/>
      <c r="C13" s="219"/>
      <c r="D13" s="232"/>
      <c r="E13" s="234"/>
      <c r="F13" s="8" t="s">
        <v>7</v>
      </c>
      <c r="G13" s="8" t="s">
        <v>8</v>
      </c>
      <c r="H13" s="8" t="s">
        <v>9</v>
      </c>
      <c r="I13" s="8" t="s">
        <v>10</v>
      </c>
      <c r="J13" s="235"/>
      <c r="K13" s="6"/>
      <c r="L13" s="6"/>
    </row>
    <row r="14" spans="1:12" s="7" customFormat="1" ht="53.25" customHeight="1" thickBot="1" x14ac:dyDescent="0.25">
      <c r="A14" s="5"/>
      <c r="B14" s="5"/>
      <c r="C14" s="220"/>
      <c r="D14" s="233"/>
      <c r="E14" s="214" t="s">
        <v>39</v>
      </c>
      <c r="F14" s="215"/>
      <c r="G14" s="215"/>
      <c r="H14" s="215"/>
      <c r="I14" s="215"/>
      <c r="J14" s="216"/>
      <c r="K14" s="6"/>
      <c r="L14" s="6"/>
    </row>
    <row r="15" spans="1:12" ht="15.75" customHeight="1" x14ac:dyDescent="0.25">
      <c r="B15" s="217"/>
      <c r="C15" s="218">
        <v>185</v>
      </c>
      <c r="D15" s="231" t="s">
        <v>11</v>
      </c>
      <c r="E15" s="31" t="s">
        <v>12</v>
      </c>
      <c r="F15" s="9">
        <v>18203</v>
      </c>
      <c r="G15" s="9">
        <v>20562</v>
      </c>
      <c r="H15" s="9">
        <v>22921</v>
      </c>
      <c r="I15" s="9">
        <v>25280</v>
      </c>
      <c r="J15" s="9">
        <f t="shared" ref="J15:J20" si="0">SUM(F15:I15)</f>
        <v>86966</v>
      </c>
    </row>
    <row r="16" spans="1:12" x14ac:dyDescent="0.25">
      <c r="B16" s="217"/>
      <c r="C16" s="219"/>
      <c r="D16" s="232"/>
      <c r="E16" s="32" t="s">
        <v>13</v>
      </c>
      <c r="F16" s="9">
        <v>1061</v>
      </c>
      <c r="G16" s="9">
        <v>1061</v>
      </c>
      <c r="H16" s="9">
        <v>1061</v>
      </c>
      <c r="I16" s="9">
        <v>1061</v>
      </c>
      <c r="J16" s="9">
        <f t="shared" si="0"/>
        <v>4244</v>
      </c>
      <c r="L16" s="34"/>
    </row>
    <row r="17" spans="1:12" x14ac:dyDescent="0.2">
      <c r="B17" s="217"/>
      <c r="C17" s="219"/>
      <c r="D17" s="232"/>
      <c r="E17" s="33" t="s">
        <v>14</v>
      </c>
      <c r="F17" s="11">
        <f>F16+F15</f>
        <v>19264</v>
      </c>
      <c r="G17" s="11">
        <f>G16+G15</f>
        <v>21623</v>
      </c>
      <c r="H17" s="11">
        <f>H16+H15</f>
        <v>23982</v>
      </c>
      <c r="I17" s="11">
        <f>I16+I15</f>
        <v>26341</v>
      </c>
      <c r="J17" s="9">
        <f t="shared" si="0"/>
        <v>91210</v>
      </c>
      <c r="L17" s="34"/>
    </row>
    <row r="18" spans="1:12" x14ac:dyDescent="0.2">
      <c r="B18" s="217"/>
      <c r="C18" s="219"/>
      <c r="D18" s="232"/>
      <c r="E18" s="30" t="s">
        <v>16</v>
      </c>
      <c r="F18" s="13">
        <v>5</v>
      </c>
      <c r="G18" s="13">
        <v>5</v>
      </c>
      <c r="H18" s="13">
        <v>9</v>
      </c>
      <c r="I18" s="13">
        <v>2</v>
      </c>
      <c r="J18" s="20">
        <f t="shared" si="0"/>
        <v>21</v>
      </c>
      <c r="L18" s="34"/>
    </row>
    <row r="19" spans="1:12" s="10" customFormat="1" x14ac:dyDescent="0.2">
      <c r="A19" s="1"/>
      <c r="B19" s="217"/>
      <c r="C19" s="219"/>
      <c r="D19" s="232"/>
      <c r="E19" s="14" t="s">
        <v>42</v>
      </c>
      <c r="F19" s="163">
        <f>(F15*$D$10*$C$10)*F18+(F16*$C$10)*F18+$E$10*F18</f>
        <v>0</v>
      </c>
      <c r="G19" s="163">
        <f>(G15*$D$10*$C$10)*G18+(G16*$C$10)*G18+$E$10*G18</f>
        <v>0</v>
      </c>
      <c r="H19" s="163">
        <f>(H15*$D$10*$C$10)*H18+(H16*$C$10)*H18+$E$10*H18</f>
        <v>0</v>
      </c>
      <c r="I19" s="163">
        <f>(I15*$D$10*$C$10)*I18+(I16*$C$10)*I18+$E$10*I18</f>
        <v>0</v>
      </c>
      <c r="J19" s="163">
        <f t="shared" si="0"/>
        <v>0</v>
      </c>
      <c r="L19" s="34"/>
    </row>
    <row r="20" spans="1:12" s="10" customFormat="1" ht="28.5" x14ac:dyDescent="0.2">
      <c r="A20" s="1"/>
      <c r="B20" s="15"/>
      <c r="C20" s="220"/>
      <c r="D20" s="233"/>
      <c r="E20" s="28" t="s">
        <v>41</v>
      </c>
      <c r="F20" s="163">
        <f>F19+F24+F28+F32+F36+F40</f>
        <v>0</v>
      </c>
      <c r="G20" s="163">
        <f t="shared" ref="G20:I20" si="1">G19+G24+G28+G32+G36+G40</f>
        <v>0</v>
      </c>
      <c r="H20" s="163">
        <f t="shared" si="1"/>
        <v>0</v>
      </c>
      <c r="I20" s="163">
        <f t="shared" si="1"/>
        <v>0</v>
      </c>
      <c r="J20" s="163">
        <f t="shared" si="0"/>
        <v>0</v>
      </c>
      <c r="L20" s="34"/>
    </row>
    <row r="21" spans="1:12" s="10" customFormat="1" x14ac:dyDescent="0.2">
      <c r="A21" s="1"/>
      <c r="B21" s="15"/>
      <c r="C21" s="218"/>
      <c r="D21" s="221" t="s">
        <v>18</v>
      </c>
      <c r="E21" s="16" t="s">
        <v>19</v>
      </c>
      <c r="F21" s="224" t="s">
        <v>20</v>
      </c>
      <c r="G21" s="225"/>
      <c r="H21" s="225"/>
      <c r="I21" s="225"/>
      <c r="J21" s="226"/>
      <c r="L21" s="34"/>
    </row>
    <row r="22" spans="1:12" s="10" customFormat="1" x14ac:dyDescent="0.2">
      <c r="A22" s="1"/>
      <c r="B22" s="15"/>
      <c r="C22" s="219"/>
      <c r="D22" s="222" t="s">
        <v>21</v>
      </c>
      <c r="E22" s="17"/>
      <c r="F22" s="12">
        <v>1</v>
      </c>
      <c r="G22" s="12">
        <v>1</v>
      </c>
      <c r="H22" s="12">
        <v>0</v>
      </c>
      <c r="I22" s="12">
        <v>0</v>
      </c>
      <c r="J22" s="12">
        <f>SUM(F22:I22)</f>
        <v>2</v>
      </c>
      <c r="L22" s="34"/>
    </row>
    <row r="23" spans="1:12" s="10" customFormat="1" ht="15.75" customHeight="1" x14ac:dyDescent="0.2">
      <c r="A23" s="1"/>
      <c r="B23" s="15"/>
      <c r="C23" s="219"/>
      <c r="D23" s="222" t="s">
        <v>21</v>
      </c>
      <c r="E23" s="18"/>
      <c r="F23" s="224" t="s">
        <v>22</v>
      </c>
      <c r="G23" s="225"/>
      <c r="H23" s="225"/>
      <c r="I23" s="225"/>
      <c r="J23" s="226"/>
      <c r="L23" s="34"/>
    </row>
    <row r="24" spans="1:12" s="10" customFormat="1" ht="15.75" customHeight="1" x14ac:dyDescent="0.2">
      <c r="A24" s="1"/>
      <c r="B24" s="15"/>
      <c r="C24" s="220"/>
      <c r="D24" s="223" t="s">
        <v>21</v>
      </c>
      <c r="E24" s="18"/>
      <c r="F24" s="17">
        <f>F22*E22</f>
        <v>0</v>
      </c>
      <c r="G24" s="17">
        <f>G22*E22</f>
        <v>0</v>
      </c>
      <c r="H24" s="17">
        <f>H22*E22</f>
        <v>0</v>
      </c>
      <c r="I24" s="17">
        <f>I22*E22</f>
        <v>0</v>
      </c>
      <c r="J24" s="17">
        <f>J22*E22</f>
        <v>0</v>
      </c>
      <c r="L24" s="34"/>
    </row>
    <row r="25" spans="1:12" s="10" customFormat="1" ht="15.75" customHeight="1" x14ac:dyDescent="0.2">
      <c r="A25" s="1"/>
      <c r="B25" s="15"/>
      <c r="C25" s="218"/>
      <c r="D25" s="221" t="s">
        <v>23</v>
      </c>
      <c r="E25" s="16" t="s">
        <v>19</v>
      </c>
      <c r="F25" s="224" t="s">
        <v>20</v>
      </c>
      <c r="G25" s="225"/>
      <c r="H25" s="225"/>
      <c r="I25" s="225"/>
      <c r="J25" s="226"/>
      <c r="L25" s="34"/>
    </row>
    <row r="26" spans="1:12" s="10" customFormat="1" x14ac:dyDescent="0.2">
      <c r="A26" s="1"/>
      <c r="B26" s="15"/>
      <c r="C26" s="219"/>
      <c r="D26" s="222"/>
      <c r="E26" s="17"/>
      <c r="F26" s="12">
        <v>1</v>
      </c>
      <c r="G26" s="12">
        <v>1</v>
      </c>
      <c r="H26" s="12">
        <v>2</v>
      </c>
      <c r="I26" s="12">
        <v>1</v>
      </c>
      <c r="J26" s="12">
        <f>SUM(F26:I26)</f>
        <v>5</v>
      </c>
      <c r="L26" s="34"/>
    </row>
    <row r="27" spans="1:12" s="10" customFormat="1" ht="15.75" customHeight="1" x14ac:dyDescent="0.2">
      <c r="A27" s="1"/>
      <c r="B27" s="15"/>
      <c r="C27" s="219"/>
      <c r="D27" s="222"/>
      <c r="E27" s="18"/>
      <c r="F27" s="224" t="s">
        <v>22</v>
      </c>
      <c r="G27" s="225"/>
      <c r="H27" s="225"/>
      <c r="I27" s="225"/>
      <c r="J27" s="226"/>
      <c r="L27" s="34"/>
    </row>
    <row r="28" spans="1:12" s="10" customFormat="1" ht="15.75" customHeight="1" x14ac:dyDescent="0.2">
      <c r="A28" s="1"/>
      <c r="B28" s="15"/>
      <c r="C28" s="220"/>
      <c r="D28" s="223"/>
      <c r="E28" s="18"/>
      <c r="F28" s="17">
        <f>F26*E26</f>
        <v>0</v>
      </c>
      <c r="G28" s="17">
        <f>G26*E26</f>
        <v>0</v>
      </c>
      <c r="H28" s="17">
        <f>H26*E26</f>
        <v>0</v>
      </c>
      <c r="I28" s="17">
        <f>I26*E26</f>
        <v>0</v>
      </c>
      <c r="J28" s="17">
        <f>SUM(F28:I28)</f>
        <v>0</v>
      </c>
      <c r="L28" s="34"/>
    </row>
    <row r="29" spans="1:12" s="10" customFormat="1" x14ac:dyDescent="0.2">
      <c r="A29" s="1"/>
      <c r="B29" s="1"/>
      <c r="C29" s="218"/>
      <c r="D29" s="221" t="s">
        <v>24</v>
      </c>
      <c r="E29" s="16" t="s">
        <v>19</v>
      </c>
      <c r="F29" s="224" t="s">
        <v>20</v>
      </c>
      <c r="G29" s="225"/>
      <c r="H29" s="225"/>
      <c r="I29" s="225"/>
      <c r="J29" s="226"/>
      <c r="L29" s="34"/>
    </row>
    <row r="30" spans="1:12" s="10" customFormat="1" x14ac:dyDescent="0.2">
      <c r="A30" s="1"/>
      <c r="B30" s="1"/>
      <c r="C30" s="219"/>
      <c r="D30" s="222"/>
      <c r="E30" s="17"/>
      <c r="F30" s="12">
        <v>1</v>
      </c>
      <c r="G30" s="12">
        <v>1</v>
      </c>
      <c r="H30" s="12">
        <v>2</v>
      </c>
      <c r="I30" s="12">
        <v>0</v>
      </c>
      <c r="J30" s="12">
        <f>SUM(F30:I30)</f>
        <v>4</v>
      </c>
      <c r="L30" s="34"/>
    </row>
    <row r="31" spans="1:12" s="10" customFormat="1" x14ac:dyDescent="0.2">
      <c r="A31" s="1"/>
      <c r="B31" s="1"/>
      <c r="C31" s="219"/>
      <c r="D31" s="222"/>
      <c r="E31" s="18"/>
      <c r="F31" s="19"/>
      <c r="G31" s="19"/>
      <c r="H31" s="19"/>
      <c r="I31" s="19"/>
      <c r="J31" s="19"/>
    </row>
    <row r="32" spans="1:12" s="10" customFormat="1" x14ac:dyDescent="0.2">
      <c r="A32" s="1"/>
      <c r="B32" s="1"/>
      <c r="C32" s="220"/>
      <c r="D32" s="223"/>
      <c r="E32" s="18"/>
      <c r="F32" s="17">
        <f>F30*E30</f>
        <v>0</v>
      </c>
      <c r="G32" s="17">
        <f>G30*E30</f>
        <v>0</v>
      </c>
      <c r="H32" s="17">
        <f>H30*E30</f>
        <v>0</v>
      </c>
      <c r="I32" s="17">
        <f>I30*E30</f>
        <v>0</v>
      </c>
      <c r="J32" s="17">
        <f>SUM(F32:I32)</f>
        <v>0</v>
      </c>
    </row>
    <row r="33" spans="1:10" s="10" customFormat="1" ht="15.75" customHeight="1" x14ac:dyDescent="0.2">
      <c r="A33" s="1"/>
      <c r="B33" s="15"/>
      <c r="C33" s="218"/>
      <c r="D33" s="221" t="s">
        <v>25</v>
      </c>
      <c r="E33" s="16" t="s">
        <v>19</v>
      </c>
      <c r="F33" s="224" t="s">
        <v>20</v>
      </c>
      <c r="G33" s="225"/>
      <c r="H33" s="225"/>
      <c r="I33" s="225"/>
      <c r="J33" s="226"/>
    </row>
    <row r="34" spans="1:10" s="10" customFormat="1" x14ac:dyDescent="0.2">
      <c r="A34" s="1"/>
      <c r="B34" s="15"/>
      <c r="C34" s="219"/>
      <c r="D34" s="222"/>
      <c r="E34" s="17"/>
      <c r="F34" s="12">
        <v>1</v>
      </c>
      <c r="G34" s="12">
        <v>1</v>
      </c>
      <c r="H34" s="12">
        <v>2</v>
      </c>
      <c r="I34" s="12">
        <v>1</v>
      </c>
      <c r="J34" s="12">
        <f>SUM(F34:I34)</f>
        <v>5</v>
      </c>
    </row>
    <row r="35" spans="1:10" s="10" customFormat="1" ht="15.75" customHeight="1" x14ac:dyDescent="0.2">
      <c r="A35" s="1"/>
      <c r="B35" s="15"/>
      <c r="C35" s="219"/>
      <c r="D35" s="222"/>
      <c r="E35" s="18"/>
      <c r="F35" s="224" t="s">
        <v>22</v>
      </c>
      <c r="G35" s="225"/>
      <c r="H35" s="225"/>
      <c r="I35" s="225"/>
      <c r="J35" s="226"/>
    </row>
    <row r="36" spans="1:10" s="10" customFormat="1" ht="15.75" customHeight="1" x14ac:dyDescent="0.2">
      <c r="A36" s="1"/>
      <c r="B36" s="15"/>
      <c r="C36" s="220"/>
      <c r="D36" s="223"/>
      <c r="E36" s="18"/>
      <c r="F36" s="17">
        <f>F34*E34</f>
        <v>0</v>
      </c>
      <c r="G36" s="17">
        <f>G34*E34</f>
        <v>0</v>
      </c>
      <c r="H36" s="17">
        <f>H34*E34</f>
        <v>0</v>
      </c>
      <c r="I36" s="17">
        <f>I34*E34</f>
        <v>0</v>
      </c>
      <c r="J36" s="17">
        <f>SUM(F36:I36)</f>
        <v>0</v>
      </c>
    </row>
    <row r="37" spans="1:10" s="10" customFormat="1" x14ac:dyDescent="0.2">
      <c r="A37" s="1"/>
      <c r="B37" s="1"/>
      <c r="C37" s="218"/>
      <c r="D37" s="221" t="s">
        <v>26</v>
      </c>
      <c r="E37" s="36" t="s">
        <v>19</v>
      </c>
      <c r="F37" s="224" t="s">
        <v>20</v>
      </c>
      <c r="G37" s="225"/>
      <c r="H37" s="225"/>
      <c r="I37" s="225"/>
      <c r="J37" s="226"/>
    </row>
    <row r="38" spans="1:10" s="10" customFormat="1" x14ac:dyDescent="0.2">
      <c r="A38" s="1"/>
      <c r="B38" s="1"/>
      <c r="C38" s="219"/>
      <c r="D38" s="222"/>
      <c r="E38" s="17"/>
      <c r="F38" s="12">
        <v>1</v>
      </c>
      <c r="G38" s="12">
        <v>1</v>
      </c>
      <c r="H38" s="12">
        <v>3</v>
      </c>
      <c r="I38" s="12">
        <v>0</v>
      </c>
      <c r="J38" s="12">
        <f>SUM(F38:I38)</f>
        <v>5</v>
      </c>
    </row>
    <row r="39" spans="1:10" s="10" customFormat="1" x14ac:dyDescent="0.2">
      <c r="A39" s="1"/>
      <c r="B39" s="1"/>
      <c r="C39" s="219"/>
      <c r="D39" s="222"/>
      <c r="E39" s="18"/>
      <c r="F39" s="19"/>
      <c r="G39" s="19"/>
      <c r="H39" s="19"/>
      <c r="I39" s="19"/>
      <c r="J39" s="19"/>
    </row>
    <row r="40" spans="1:10" s="10" customFormat="1" ht="16.5" thickBot="1" x14ac:dyDescent="0.25">
      <c r="A40" s="1"/>
      <c r="B40" s="1"/>
      <c r="C40" s="236"/>
      <c r="D40" s="237"/>
      <c r="E40" s="37"/>
      <c r="F40" s="38">
        <f>F38*E38</f>
        <v>0</v>
      </c>
      <c r="G40" s="38">
        <f>G38*E38</f>
        <v>0</v>
      </c>
      <c r="H40" s="38">
        <f>H38*E38</f>
        <v>0</v>
      </c>
      <c r="I40" s="38">
        <f>I38*E38</f>
        <v>0</v>
      </c>
      <c r="J40" s="38">
        <f>SUM(F40:I40)</f>
        <v>0</v>
      </c>
    </row>
    <row r="41" spans="1:10" s="10" customFormat="1" x14ac:dyDescent="0.25">
      <c r="A41" s="1"/>
      <c r="B41" s="217"/>
      <c r="C41" s="268">
        <v>186</v>
      </c>
      <c r="D41" s="252" t="s">
        <v>27</v>
      </c>
      <c r="E41" s="31" t="s">
        <v>12</v>
      </c>
      <c r="F41" s="35">
        <v>16510</v>
      </c>
      <c r="G41" s="35">
        <v>18409</v>
      </c>
      <c r="H41" s="35">
        <v>20308</v>
      </c>
      <c r="I41" s="35">
        <v>22207</v>
      </c>
      <c r="J41" s="35">
        <f t="shared" ref="J41:J46" si="2">SUM(F41:I41)</f>
        <v>77434</v>
      </c>
    </row>
    <row r="42" spans="1:10" s="10" customFormat="1" x14ac:dyDescent="0.25">
      <c r="A42" s="1"/>
      <c r="B42" s="217"/>
      <c r="C42" s="219"/>
      <c r="D42" s="232"/>
      <c r="E42" s="32" t="s">
        <v>13</v>
      </c>
      <c r="F42" s="9">
        <v>1061</v>
      </c>
      <c r="G42" s="9">
        <v>1061</v>
      </c>
      <c r="H42" s="9">
        <v>1061</v>
      </c>
      <c r="I42" s="9">
        <v>1061</v>
      </c>
      <c r="J42" s="9">
        <f t="shared" si="2"/>
        <v>4244</v>
      </c>
    </row>
    <row r="43" spans="1:10" s="10" customFormat="1" x14ac:dyDescent="0.2">
      <c r="A43" s="1"/>
      <c r="B43" s="217"/>
      <c r="C43" s="219"/>
      <c r="D43" s="232"/>
      <c r="E43" s="33" t="s">
        <v>14</v>
      </c>
      <c r="F43" s="11">
        <f>F42+F41</f>
        <v>17571</v>
      </c>
      <c r="G43" s="11">
        <f>G42+G41</f>
        <v>19470</v>
      </c>
      <c r="H43" s="11">
        <f>H42+H41</f>
        <v>21369</v>
      </c>
      <c r="I43" s="11">
        <f>I42+I41</f>
        <v>23268</v>
      </c>
      <c r="J43" s="9">
        <f t="shared" si="2"/>
        <v>81678</v>
      </c>
    </row>
    <row r="44" spans="1:10" s="10" customFormat="1" x14ac:dyDescent="0.25">
      <c r="A44" s="1"/>
      <c r="B44" s="217"/>
      <c r="C44" s="219"/>
      <c r="D44" s="232"/>
      <c r="E44" s="32" t="s">
        <v>15</v>
      </c>
      <c r="F44" s="9">
        <v>8242</v>
      </c>
      <c r="G44" s="9">
        <v>9607</v>
      </c>
      <c r="H44" s="9">
        <v>10972</v>
      </c>
      <c r="I44" s="9">
        <v>12337</v>
      </c>
      <c r="J44" s="9">
        <f t="shared" si="2"/>
        <v>41158</v>
      </c>
    </row>
    <row r="45" spans="1:10" s="10" customFormat="1" x14ac:dyDescent="0.2">
      <c r="A45" s="1"/>
      <c r="B45" s="217"/>
      <c r="C45" s="219"/>
      <c r="D45" s="232"/>
      <c r="E45" s="30" t="s">
        <v>16</v>
      </c>
      <c r="F45" s="29">
        <v>1</v>
      </c>
      <c r="G45" s="29">
        <v>2</v>
      </c>
      <c r="H45" s="29">
        <v>3</v>
      </c>
      <c r="I45" s="29">
        <v>1</v>
      </c>
      <c r="J45" s="20">
        <f t="shared" si="2"/>
        <v>7</v>
      </c>
    </row>
    <row r="46" spans="1:10" s="10" customFormat="1" ht="30" x14ac:dyDescent="0.2">
      <c r="A46" s="1"/>
      <c r="B46" s="217"/>
      <c r="C46" s="219"/>
      <c r="D46" s="232"/>
      <c r="E46" s="39" t="s">
        <v>17</v>
      </c>
      <c r="F46" s="29"/>
      <c r="G46" s="29"/>
      <c r="H46" s="29"/>
      <c r="I46" s="29"/>
      <c r="J46" s="20">
        <f t="shared" si="2"/>
        <v>0</v>
      </c>
    </row>
    <row r="47" spans="1:10" s="10" customFormat="1" ht="28.5" x14ac:dyDescent="0.2">
      <c r="A47" s="1"/>
      <c r="B47" s="217"/>
      <c r="C47" s="219"/>
      <c r="D47" s="232"/>
      <c r="E47" s="14" t="s">
        <v>44</v>
      </c>
      <c r="F47" s="163">
        <f>(F41*$D$10*$C$10)*F45+(F42*$C$10)*F45+$E$10*F45</f>
        <v>0</v>
      </c>
      <c r="G47" s="163">
        <f>(G41*$D$10*$C$10)*G45+(G42*$C$10)*G45+$E$10*G45</f>
        <v>0</v>
      </c>
      <c r="H47" s="163">
        <f>(H41*$D$10*$C$10)*H45+(H42*$C$10)*H45+$E$10*H45</f>
        <v>0</v>
      </c>
      <c r="I47" s="163">
        <f>(I41*$D$10*$C$10)*I45+(I42*$C$10)*I45+$E$10*I45</f>
        <v>0</v>
      </c>
      <c r="J47" s="163">
        <f>SUM(F47:I47)</f>
        <v>0</v>
      </c>
    </row>
    <row r="48" spans="1:10" s="10" customFormat="1" ht="42.75" x14ac:dyDescent="0.2">
      <c r="A48" s="1"/>
      <c r="B48" s="15"/>
      <c r="C48" s="220"/>
      <c r="D48" s="233"/>
      <c r="E48" s="28" t="s">
        <v>45</v>
      </c>
      <c r="F48" s="163">
        <f>F47+F52+F56+F60</f>
        <v>0</v>
      </c>
      <c r="G48" s="163">
        <f>G47+G52+G56+G60</f>
        <v>0</v>
      </c>
      <c r="H48" s="163">
        <f>H47+H52+H56+H60</f>
        <v>0</v>
      </c>
      <c r="I48" s="163">
        <f>I47+I52+I56+I60</f>
        <v>0</v>
      </c>
      <c r="J48" s="163">
        <f>SUM(F48:I48)</f>
        <v>0</v>
      </c>
    </row>
    <row r="49" spans="1:10" s="10" customFormat="1" x14ac:dyDescent="0.2">
      <c r="A49" s="1"/>
      <c r="B49" s="15"/>
      <c r="C49" s="218"/>
      <c r="D49" s="221" t="s">
        <v>28</v>
      </c>
      <c r="E49" s="16" t="s">
        <v>19</v>
      </c>
      <c r="F49" s="224" t="s">
        <v>20</v>
      </c>
      <c r="G49" s="225"/>
      <c r="H49" s="225"/>
      <c r="I49" s="225"/>
      <c r="J49" s="226"/>
    </row>
    <row r="50" spans="1:10" s="10" customFormat="1" x14ac:dyDescent="0.2">
      <c r="A50" s="1"/>
      <c r="B50" s="15"/>
      <c r="C50" s="219"/>
      <c r="D50" s="222"/>
      <c r="E50" s="17"/>
      <c r="F50" s="12">
        <v>0</v>
      </c>
      <c r="G50" s="12">
        <v>1</v>
      </c>
      <c r="H50" s="12">
        <v>1</v>
      </c>
      <c r="I50" s="12">
        <v>0</v>
      </c>
      <c r="J50" s="12">
        <f>SUM(F50:I50)</f>
        <v>2</v>
      </c>
    </row>
    <row r="51" spans="1:10" s="10" customFormat="1" x14ac:dyDescent="0.2">
      <c r="A51" s="1"/>
      <c r="B51" s="15"/>
      <c r="C51" s="219"/>
      <c r="D51" s="222"/>
      <c r="E51" s="18"/>
      <c r="F51" s="224" t="s">
        <v>22</v>
      </c>
      <c r="G51" s="225"/>
      <c r="H51" s="225"/>
      <c r="I51" s="225"/>
      <c r="J51" s="226"/>
    </row>
    <row r="52" spans="1:10" s="10" customFormat="1" x14ac:dyDescent="0.2">
      <c r="A52" s="1"/>
      <c r="B52" s="15"/>
      <c r="C52" s="220"/>
      <c r="D52" s="223"/>
      <c r="E52" s="18"/>
      <c r="F52" s="17">
        <f>F50*E50</f>
        <v>0</v>
      </c>
      <c r="G52" s="17">
        <f>G50*E50</f>
        <v>0</v>
      </c>
      <c r="H52" s="17">
        <f>H50*E50</f>
        <v>0</v>
      </c>
      <c r="I52" s="17">
        <f>I50*E50</f>
        <v>0</v>
      </c>
      <c r="J52" s="17">
        <f>SUM(F52:I52)</f>
        <v>0</v>
      </c>
    </row>
    <row r="53" spans="1:10" s="10" customFormat="1" x14ac:dyDescent="0.2">
      <c r="A53" s="1"/>
      <c r="B53" s="15"/>
      <c r="C53" s="218"/>
      <c r="D53" s="221" t="s">
        <v>29</v>
      </c>
      <c r="E53" s="16" t="s">
        <v>19</v>
      </c>
      <c r="F53" s="224" t="s">
        <v>20</v>
      </c>
      <c r="G53" s="225"/>
      <c r="H53" s="225"/>
      <c r="I53" s="225"/>
      <c r="J53" s="226"/>
    </row>
    <row r="54" spans="1:10" s="10" customFormat="1" x14ac:dyDescent="0.2">
      <c r="A54" s="1"/>
      <c r="B54" s="15"/>
      <c r="C54" s="219"/>
      <c r="D54" s="222"/>
      <c r="E54" s="17"/>
      <c r="F54" s="12">
        <v>1</v>
      </c>
      <c r="G54" s="12">
        <v>0</v>
      </c>
      <c r="H54" s="12">
        <v>1</v>
      </c>
      <c r="I54" s="12">
        <v>1</v>
      </c>
      <c r="J54" s="12">
        <f>SUM(F54:I54)</f>
        <v>3</v>
      </c>
    </row>
    <row r="55" spans="1:10" s="10" customFormat="1" x14ac:dyDescent="0.2">
      <c r="A55" s="1"/>
      <c r="B55" s="15"/>
      <c r="C55" s="219"/>
      <c r="D55" s="222"/>
      <c r="E55" s="18"/>
      <c r="F55" s="224" t="s">
        <v>22</v>
      </c>
      <c r="G55" s="225"/>
      <c r="H55" s="225"/>
      <c r="I55" s="225"/>
      <c r="J55" s="226"/>
    </row>
    <row r="56" spans="1:10" s="10" customFormat="1" x14ac:dyDescent="0.2">
      <c r="A56" s="1"/>
      <c r="B56" s="15"/>
      <c r="C56" s="220"/>
      <c r="D56" s="223"/>
      <c r="E56" s="18"/>
      <c r="F56" s="17">
        <f>F54*E54</f>
        <v>0</v>
      </c>
      <c r="G56" s="17">
        <f>G54*E54</f>
        <v>0</v>
      </c>
      <c r="H56" s="17">
        <f>H54*E54</f>
        <v>0</v>
      </c>
      <c r="I56" s="17">
        <f>I54*E54</f>
        <v>0</v>
      </c>
      <c r="J56" s="17">
        <f>SUM(F56:I56)</f>
        <v>0</v>
      </c>
    </row>
    <row r="57" spans="1:10" s="10" customFormat="1" x14ac:dyDescent="0.2">
      <c r="A57" s="1"/>
      <c r="B57" s="15"/>
      <c r="C57" s="218"/>
      <c r="D57" s="221" t="s">
        <v>30</v>
      </c>
      <c r="E57" s="36" t="s">
        <v>19</v>
      </c>
      <c r="F57" s="224" t="s">
        <v>20</v>
      </c>
      <c r="G57" s="225"/>
      <c r="H57" s="225"/>
      <c r="I57" s="225"/>
      <c r="J57" s="226"/>
    </row>
    <row r="58" spans="1:10" s="10" customFormat="1" x14ac:dyDescent="0.2">
      <c r="A58" s="1"/>
      <c r="B58" s="15"/>
      <c r="C58" s="219"/>
      <c r="D58" s="222"/>
      <c r="E58" s="17"/>
      <c r="F58" s="12">
        <v>0</v>
      </c>
      <c r="G58" s="12">
        <v>1</v>
      </c>
      <c r="H58" s="12">
        <v>1</v>
      </c>
      <c r="I58" s="12">
        <v>0</v>
      </c>
      <c r="J58" s="12">
        <f>SUM(F58:I58)</f>
        <v>2</v>
      </c>
    </row>
    <row r="59" spans="1:10" s="10" customFormat="1" x14ac:dyDescent="0.2">
      <c r="A59" s="1"/>
      <c r="B59" s="15"/>
      <c r="C59" s="219"/>
      <c r="D59" s="222"/>
      <c r="E59" s="18"/>
      <c r="F59" s="224" t="s">
        <v>22</v>
      </c>
      <c r="G59" s="225"/>
      <c r="H59" s="225"/>
      <c r="I59" s="225"/>
      <c r="J59" s="226"/>
    </row>
    <row r="60" spans="1:10" s="10" customFormat="1" ht="16.5" thickBot="1" x14ac:dyDescent="0.25">
      <c r="A60" s="1"/>
      <c r="B60" s="15"/>
      <c r="C60" s="236"/>
      <c r="D60" s="237"/>
      <c r="E60" s="37"/>
      <c r="F60" s="38">
        <f>F58*E58</f>
        <v>0</v>
      </c>
      <c r="G60" s="38">
        <f>G58*E58</f>
        <v>0</v>
      </c>
      <c r="H60" s="38">
        <f>H58*E58</f>
        <v>0</v>
      </c>
      <c r="I60" s="38">
        <f>I58*E58</f>
        <v>0</v>
      </c>
      <c r="J60" s="38">
        <f>SUM(F60:I60)</f>
        <v>0</v>
      </c>
    </row>
    <row r="61" spans="1:10" s="10" customFormat="1" x14ac:dyDescent="0.25">
      <c r="A61" s="1"/>
      <c r="B61" s="217"/>
      <c r="C61" s="218">
        <v>187</v>
      </c>
      <c r="D61" s="231" t="s">
        <v>31</v>
      </c>
      <c r="E61" s="31" t="s">
        <v>12</v>
      </c>
      <c r="F61" s="9">
        <v>187700</v>
      </c>
      <c r="G61" s="9">
        <v>190400</v>
      </c>
      <c r="H61" s="9">
        <v>193800</v>
      </c>
      <c r="I61" s="9">
        <v>210800</v>
      </c>
      <c r="J61" s="9">
        <f t="shared" ref="J61:J65" si="3">SUM(F61:I61)</f>
        <v>782700</v>
      </c>
    </row>
    <row r="62" spans="1:10" s="10" customFormat="1" x14ac:dyDescent="0.25">
      <c r="A62" s="1"/>
      <c r="B62" s="217"/>
      <c r="C62" s="219"/>
      <c r="D62" s="232"/>
      <c r="E62" s="32" t="s">
        <v>13</v>
      </c>
      <c r="F62" s="9">
        <v>1698</v>
      </c>
      <c r="G62" s="9">
        <v>1698</v>
      </c>
      <c r="H62" s="9">
        <v>1698</v>
      </c>
      <c r="I62" s="9">
        <v>1698</v>
      </c>
      <c r="J62" s="9">
        <f t="shared" si="3"/>
        <v>6792</v>
      </c>
    </row>
    <row r="63" spans="1:10" s="10" customFormat="1" x14ac:dyDescent="0.2">
      <c r="A63" s="1"/>
      <c r="B63" s="217"/>
      <c r="C63" s="219"/>
      <c r="D63" s="232"/>
      <c r="E63" s="33" t="s">
        <v>14</v>
      </c>
      <c r="F63" s="11">
        <f>F62+F61</f>
        <v>189398</v>
      </c>
      <c r="G63" s="11">
        <f>G62+G61</f>
        <v>192098</v>
      </c>
      <c r="H63" s="11">
        <f>H62+H61</f>
        <v>195498</v>
      </c>
      <c r="I63" s="11">
        <f>I62+I61</f>
        <v>212498</v>
      </c>
      <c r="J63" s="9">
        <f t="shared" si="3"/>
        <v>789492</v>
      </c>
    </row>
    <row r="64" spans="1:10" s="10" customFormat="1" x14ac:dyDescent="0.25">
      <c r="A64" s="1"/>
      <c r="B64" s="217"/>
      <c r="C64" s="219"/>
      <c r="D64" s="232"/>
      <c r="E64" s="32" t="s">
        <v>15</v>
      </c>
      <c r="F64" s="9"/>
      <c r="G64" s="9"/>
      <c r="H64" s="9"/>
      <c r="I64" s="9"/>
      <c r="J64" s="9">
        <f t="shared" si="3"/>
        <v>0</v>
      </c>
    </row>
    <row r="65" spans="1:10" s="10" customFormat="1" x14ac:dyDescent="0.2">
      <c r="A65" s="1"/>
      <c r="B65" s="217"/>
      <c r="C65" s="219"/>
      <c r="D65" s="232"/>
      <c r="E65" s="30" t="s">
        <v>16</v>
      </c>
      <c r="F65" s="13">
        <v>1</v>
      </c>
      <c r="G65" s="13">
        <v>2</v>
      </c>
      <c r="H65" s="13">
        <v>3</v>
      </c>
      <c r="I65" s="13">
        <v>1</v>
      </c>
      <c r="J65" s="20">
        <f t="shared" si="3"/>
        <v>7</v>
      </c>
    </row>
    <row r="66" spans="1:10" s="10" customFormat="1" ht="28.5" x14ac:dyDescent="0.2">
      <c r="A66" s="1"/>
      <c r="B66" s="217"/>
      <c r="C66" s="219"/>
      <c r="D66" s="232"/>
      <c r="E66" s="14" t="s">
        <v>46</v>
      </c>
      <c r="F66" s="163">
        <f>(F61*$D$10*$C$10)*F65+(F62*$C$10)*F65+$E$10*F65</f>
        <v>0</v>
      </c>
      <c r="G66" s="163">
        <f>(G61*$D$10*$C$10)*G65+(G62*$C$10)*G65+$E$10*G65</f>
        <v>0</v>
      </c>
      <c r="H66" s="163">
        <f>(H61*$D$10*$C$10)*H65+(H62*$C$10)*H65+$E$10*H65</f>
        <v>0</v>
      </c>
      <c r="I66" s="163">
        <f>(I61*$D$10*$C$10)*I65+(I62*$C$10)*I65+$E$10*I65</f>
        <v>0</v>
      </c>
      <c r="J66" s="163">
        <f>SUM(F66:I66)</f>
        <v>0</v>
      </c>
    </row>
    <row r="67" spans="1:10" s="10" customFormat="1" ht="28.5" x14ac:dyDescent="0.2">
      <c r="A67" s="1"/>
      <c r="B67" s="15"/>
      <c r="C67" s="220"/>
      <c r="D67" s="233"/>
      <c r="E67" s="28" t="s">
        <v>47</v>
      </c>
      <c r="F67" s="163">
        <f>F66+F71+F75+F79</f>
        <v>0</v>
      </c>
      <c r="G67" s="163">
        <f>G66+G71+G75+G79</f>
        <v>0</v>
      </c>
      <c r="H67" s="163">
        <f>H66+H71+H75+H79</f>
        <v>0</v>
      </c>
      <c r="I67" s="163">
        <f>I66+I71+I75+I79</f>
        <v>0</v>
      </c>
      <c r="J67" s="163">
        <f>SUM(F67:I67)</f>
        <v>0</v>
      </c>
    </row>
    <row r="68" spans="1:10" s="10" customFormat="1" ht="15.75" customHeight="1" x14ac:dyDescent="0.2">
      <c r="A68" s="1"/>
      <c r="B68" s="15"/>
      <c r="C68" s="218"/>
      <c r="D68" s="221" t="s">
        <v>32</v>
      </c>
      <c r="E68" s="16" t="s">
        <v>19</v>
      </c>
      <c r="F68" s="224" t="s">
        <v>20</v>
      </c>
      <c r="G68" s="225"/>
      <c r="H68" s="225"/>
      <c r="I68" s="225"/>
      <c r="J68" s="226"/>
    </row>
    <row r="69" spans="1:10" s="10" customFormat="1" x14ac:dyDescent="0.2">
      <c r="A69" s="1"/>
      <c r="B69" s="15"/>
      <c r="C69" s="219"/>
      <c r="D69" s="222"/>
      <c r="E69" s="17"/>
      <c r="F69" s="12">
        <v>72</v>
      </c>
      <c r="G69" s="12">
        <v>144</v>
      </c>
      <c r="H69" s="12">
        <v>216</v>
      </c>
      <c r="I69" s="12">
        <v>72</v>
      </c>
      <c r="J69" s="12">
        <f>SUM(F69:I69)</f>
        <v>504</v>
      </c>
    </row>
    <row r="70" spans="1:10" s="10" customFormat="1" x14ac:dyDescent="0.2">
      <c r="A70" s="1"/>
      <c r="B70" s="15"/>
      <c r="C70" s="219"/>
      <c r="D70" s="222"/>
      <c r="E70" s="18"/>
      <c r="F70" s="224" t="s">
        <v>22</v>
      </c>
      <c r="G70" s="225"/>
      <c r="H70" s="225"/>
      <c r="I70" s="225"/>
      <c r="J70" s="226"/>
    </row>
    <row r="71" spans="1:10" s="10" customFormat="1" x14ac:dyDescent="0.2">
      <c r="A71" s="1"/>
      <c r="B71" s="15"/>
      <c r="C71" s="220"/>
      <c r="D71" s="223"/>
      <c r="E71" s="18"/>
      <c r="F71" s="17">
        <f>F69*E69</f>
        <v>0</v>
      </c>
      <c r="G71" s="17">
        <f>G69*E69</f>
        <v>0</v>
      </c>
      <c r="H71" s="17">
        <f>H69*E69</f>
        <v>0</v>
      </c>
      <c r="I71" s="17">
        <f>I69*E69</f>
        <v>0</v>
      </c>
      <c r="J71" s="17">
        <f>SUM(F71:I71)</f>
        <v>0</v>
      </c>
    </row>
    <row r="72" spans="1:10" s="10" customFormat="1" x14ac:dyDescent="0.2">
      <c r="A72" s="1"/>
      <c r="B72" s="15"/>
      <c r="C72" s="218"/>
      <c r="D72" s="221" t="s">
        <v>33</v>
      </c>
      <c r="E72" s="16" t="s">
        <v>19</v>
      </c>
      <c r="F72" s="224" t="s">
        <v>20</v>
      </c>
      <c r="G72" s="225"/>
      <c r="H72" s="225"/>
      <c r="I72" s="225"/>
      <c r="J72" s="226"/>
    </row>
    <row r="73" spans="1:10" s="10" customFormat="1" x14ac:dyDescent="0.2">
      <c r="A73" s="1"/>
      <c r="B73" s="15"/>
      <c r="C73" s="219"/>
      <c r="D73" s="222"/>
      <c r="E73" s="17"/>
      <c r="F73" s="12">
        <v>72</v>
      </c>
      <c r="G73" s="12">
        <v>144</v>
      </c>
      <c r="H73" s="12">
        <v>216</v>
      </c>
      <c r="I73" s="12">
        <v>72</v>
      </c>
      <c r="J73" s="12">
        <f>SUM(F73:I73)</f>
        <v>504</v>
      </c>
    </row>
    <row r="74" spans="1:10" s="10" customFormat="1" x14ac:dyDescent="0.2">
      <c r="A74" s="1"/>
      <c r="B74" s="15"/>
      <c r="C74" s="219"/>
      <c r="D74" s="222"/>
      <c r="E74" s="18"/>
      <c r="F74" s="224" t="s">
        <v>22</v>
      </c>
      <c r="G74" s="225"/>
      <c r="H74" s="225"/>
      <c r="I74" s="225"/>
      <c r="J74" s="226"/>
    </row>
    <row r="75" spans="1:10" s="10" customFormat="1" x14ac:dyDescent="0.2">
      <c r="A75" s="1"/>
      <c r="B75" s="15"/>
      <c r="C75" s="220"/>
      <c r="D75" s="223"/>
      <c r="E75" s="18"/>
      <c r="F75" s="17">
        <f>F73*E73</f>
        <v>0</v>
      </c>
      <c r="G75" s="17">
        <f>G73*E73</f>
        <v>0</v>
      </c>
      <c r="H75" s="17">
        <f>H73*E73</f>
        <v>0</v>
      </c>
      <c r="I75" s="17">
        <f>I73*E73</f>
        <v>0</v>
      </c>
      <c r="J75" s="17">
        <f>SUM(F75:I75)</f>
        <v>0</v>
      </c>
    </row>
    <row r="76" spans="1:10" s="10" customFormat="1" x14ac:dyDescent="0.2">
      <c r="A76" s="1"/>
      <c r="B76" s="15"/>
      <c r="C76" s="218"/>
      <c r="D76" s="221" t="s">
        <v>34</v>
      </c>
      <c r="E76" s="36" t="s">
        <v>19</v>
      </c>
      <c r="F76" s="224" t="s">
        <v>20</v>
      </c>
      <c r="G76" s="225"/>
      <c r="H76" s="225"/>
      <c r="I76" s="225"/>
      <c r="J76" s="226"/>
    </row>
    <row r="77" spans="1:10" s="10" customFormat="1" x14ac:dyDescent="0.2">
      <c r="A77" s="1"/>
      <c r="B77" s="15"/>
      <c r="C77" s="219"/>
      <c r="D77" s="222"/>
      <c r="E77" s="17"/>
      <c r="F77" s="12">
        <v>72</v>
      </c>
      <c r="G77" s="12">
        <v>144</v>
      </c>
      <c r="H77" s="12">
        <v>216</v>
      </c>
      <c r="I77" s="12">
        <v>72</v>
      </c>
      <c r="J77" s="12">
        <f>SUM(F77:I77)</f>
        <v>504</v>
      </c>
    </row>
    <row r="78" spans="1:10" s="10" customFormat="1" x14ac:dyDescent="0.2">
      <c r="A78" s="1"/>
      <c r="B78" s="15"/>
      <c r="C78" s="219"/>
      <c r="D78" s="222"/>
      <c r="E78" s="18"/>
      <c r="F78" s="224" t="s">
        <v>22</v>
      </c>
      <c r="G78" s="225"/>
      <c r="H78" s="225"/>
      <c r="I78" s="225"/>
      <c r="J78" s="226"/>
    </row>
    <row r="79" spans="1:10" s="10" customFormat="1" ht="16.5" thickBot="1" x14ac:dyDescent="0.25">
      <c r="A79" s="1"/>
      <c r="B79" s="15"/>
      <c r="C79" s="236"/>
      <c r="D79" s="237"/>
      <c r="E79" s="37"/>
      <c r="F79" s="38">
        <f>F77*E77</f>
        <v>0</v>
      </c>
      <c r="G79" s="38">
        <f>G77*E77</f>
        <v>0</v>
      </c>
      <c r="H79" s="38">
        <f>H77*E77</f>
        <v>0</v>
      </c>
      <c r="I79" s="38">
        <f>I77*E77</f>
        <v>0</v>
      </c>
      <c r="J79" s="38">
        <f>SUM(F79:I79)</f>
        <v>0</v>
      </c>
    </row>
    <row r="80" spans="1:10" s="10" customFormat="1" x14ac:dyDescent="0.25">
      <c r="A80" s="1"/>
      <c r="B80" s="217"/>
      <c r="C80" s="218">
        <v>189</v>
      </c>
      <c r="D80" s="231" t="s">
        <v>35</v>
      </c>
      <c r="E80" s="31" t="s">
        <v>12</v>
      </c>
      <c r="F80" s="9">
        <v>17536</v>
      </c>
      <c r="G80" s="9">
        <v>19736</v>
      </c>
      <c r="H80" s="9">
        <v>21936</v>
      </c>
      <c r="I80" s="9">
        <v>24136</v>
      </c>
      <c r="J80" s="9">
        <f t="shared" ref="J80:J84" si="4">SUM(F80:I80)</f>
        <v>83344</v>
      </c>
    </row>
    <row r="81" spans="1:10" s="10" customFormat="1" x14ac:dyDescent="0.25">
      <c r="A81" s="1"/>
      <c r="B81" s="217"/>
      <c r="C81" s="219"/>
      <c r="D81" s="232"/>
      <c r="E81" s="32" t="s">
        <v>13</v>
      </c>
      <c r="F81" s="9">
        <v>1061</v>
      </c>
      <c r="G81" s="9">
        <v>1061</v>
      </c>
      <c r="H81" s="9">
        <v>1061</v>
      </c>
      <c r="I81" s="9">
        <v>1061</v>
      </c>
      <c r="J81" s="9">
        <f t="shared" si="4"/>
        <v>4244</v>
      </c>
    </row>
    <row r="82" spans="1:10" s="10" customFormat="1" x14ac:dyDescent="0.2">
      <c r="A82" s="1"/>
      <c r="B82" s="217"/>
      <c r="C82" s="219"/>
      <c r="D82" s="232"/>
      <c r="E82" s="33" t="s">
        <v>14</v>
      </c>
      <c r="F82" s="11">
        <f>F81+F80</f>
        <v>18597</v>
      </c>
      <c r="G82" s="11">
        <f>G81+G80</f>
        <v>20797</v>
      </c>
      <c r="H82" s="11">
        <f>H81+H80</f>
        <v>22997</v>
      </c>
      <c r="I82" s="11">
        <f>I81+I80</f>
        <v>25197</v>
      </c>
      <c r="J82" s="9">
        <f t="shared" si="4"/>
        <v>87588</v>
      </c>
    </row>
    <row r="83" spans="1:10" s="10" customFormat="1" x14ac:dyDescent="0.25">
      <c r="A83" s="1"/>
      <c r="B83" s="217"/>
      <c r="C83" s="219"/>
      <c r="D83" s="232"/>
      <c r="E83" s="32" t="s">
        <v>15</v>
      </c>
      <c r="F83" s="9">
        <v>4304</v>
      </c>
      <c r="G83" s="9">
        <v>4931</v>
      </c>
      <c r="H83" s="9">
        <v>5558</v>
      </c>
      <c r="I83" s="9">
        <v>6185</v>
      </c>
      <c r="J83" s="9">
        <f t="shared" si="4"/>
        <v>20978</v>
      </c>
    </row>
    <row r="84" spans="1:10" s="10" customFormat="1" x14ac:dyDescent="0.2">
      <c r="A84" s="1"/>
      <c r="B84" s="217"/>
      <c r="C84" s="219"/>
      <c r="D84" s="232"/>
      <c r="E84" s="30" t="s">
        <v>16</v>
      </c>
      <c r="F84" s="13">
        <v>1</v>
      </c>
      <c r="G84" s="13">
        <v>1</v>
      </c>
      <c r="H84" s="13">
        <v>1</v>
      </c>
      <c r="I84" s="13">
        <v>0</v>
      </c>
      <c r="J84" s="20">
        <f t="shared" si="4"/>
        <v>3</v>
      </c>
    </row>
    <row r="85" spans="1:10" s="10" customFormat="1" ht="30" x14ac:dyDescent="0.2">
      <c r="A85" s="1"/>
      <c r="B85" s="217"/>
      <c r="C85" s="219"/>
      <c r="D85" s="232"/>
      <c r="E85" s="39" t="s">
        <v>17</v>
      </c>
      <c r="F85" s="13">
        <v>2</v>
      </c>
      <c r="G85" s="13">
        <v>2</v>
      </c>
      <c r="H85" s="13">
        <v>2</v>
      </c>
      <c r="I85" s="13">
        <v>0</v>
      </c>
      <c r="J85" s="20">
        <f>SUM(F85:I85)</f>
        <v>6</v>
      </c>
    </row>
    <row r="86" spans="1:10" s="10" customFormat="1" x14ac:dyDescent="0.2">
      <c r="A86" s="1"/>
      <c r="B86" s="217"/>
      <c r="C86" s="219"/>
      <c r="D86" s="232"/>
      <c r="E86" s="14" t="s">
        <v>6</v>
      </c>
      <c r="F86" s="163">
        <f>(F80*$D$10*$C$10)*F84+(F81*$C$10)*F84+$E$10*F84+(F83*$D$10*$C$10)*F85</f>
        <v>0</v>
      </c>
      <c r="G86" s="163">
        <f>(G80*$D$10*$C$10)*G84+(G81*$C$10)*G84+$E$10*G84+(G83*$D$10*$C$10)*G85</f>
        <v>0</v>
      </c>
      <c r="H86" s="163">
        <f>(H80*$D$10*$C$10)*H84+(H81*$C$10)*H84+$E$10*H84+(H83*$D$10*$C$10)*H85</f>
        <v>0</v>
      </c>
      <c r="I86" s="163">
        <f>(I80*$D$10*$C$10)*I84+(I81*$C$10)*I84+$E$10*I84+(I83*$D$10*$C$10)*I85</f>
        <v>0</v>
      </c>
      <c r="J86" s="163">
        <f>SUM(F86:I86)</f>
        <v>0</v>
      </c>
    </row>
    <row r="87" spans="1:10" s="10" customFormat="1" ht="28.5" x14ac:dyDescent="0.2">
      <c r="A87" s="1"/>
      <c r="B87" s="1"/>
      <c r="C87" s="220"/>
      <c r="D87" s="233"/>
      <c r="E87" s="28" t="s">
        <v>48</v>
      </c>
      <c r="F87" s="163">
        <f>F86+F91+F95</f>
        <v>0</v>
      </c>
      <c r="G87" s="163">
        <f>G86+G91+G95</f>
        <v>0</v>
      </c>
      <c r="H87" s="163">
        <f>H86+H91+H95</f>
        <v>0</v>
      </c>
      <c r="I87" s="163">
        <f>I86+I91+I95</f>
        <v>0</v>
      </c>
      <c r="J87" s="163">
        <f>SUM(F87:I87)</f>
        <v>0</v>
      </c>
    </row>
    <row r="88" spans="1:10" s="10" customFormat="1" x14ac:dyDescent="0.2">
      <c r="A88" s="1"/>
      <c r="B88" s="1"/>
      <c r="C88" s="218"/>
      <c r="D88" s="221" t="s">
        <v>36</v>
      </c>
      <c r="E88" s="16" t="s">
        <v>19</v>
      </c>
      <c r="F88" s="224" t="s">
        <v>20</v>
      </c>
      <c r="G88" s="225"/>
      <c r="H88" s="225"/>
      <c r="I88" s="225"/>
      <c r="J88" s="226"/>
    </row>
    <row r="89" spans="1:10" s="10" customFormat="1" x14ac:dyDescent="0.2">
      <c r="A89" s="1"/>
      <c r="B89" s="1"/>
      <c r="C89" s="219"/>
      <c r="D89" s="222"/>
      <c r="E89" s="17"/>
      <c r="F89" s="12">
        <v>90</v>
      </c>
      <c r="G89" s="12">
        <v>90</v>
      </c>
      <c r="H89" s="12">
        <v>90</v>
      </c>
      <c r="I89" s="12">
        <v>0</v>
      </c>
      <c r="J89" s="12">
        <f>SUM(F89:I89)</f>
        <v>270</v>
      </c>
    </row>
    <row r="90" spans="1:10" s="10" customFormat="1" x14ac:dyDescent="0.2">
      <c r="A90" s="1"/>
      <c r="B90" s="1"/>
      <c r="C90" s="219"/>
      <c r="D90" s="222"/>
      <c r="E90" s="18"/>
      <c r="F90" s="19"/>
      <c r="G90" s="19"/>
      <c r="H90" s="19"/>
      <c r="I90" s="19"/>
      <c r="J90" s="19"/>
    </row>
    <row r="91" spans="1:10" s="10" customFormat="1" x14ac:dyDescent="0.2">
      <c r="A91" s="1"/>
      <c r="B91" s="1"/>
      <c r="C91" s="220"/>
      <c r="D91" s="223"/>
      <c r="E91" s="18"/>
      <c r="F91" s="17">
        <f>F89*E89</f>
        <v>0</v>
      </c>
      <c r="G91" s="17">
        <f>G89*E89</f>
        <v>0</v>
      </c>
      <c r="H91" s="17">
        <f>H89*E89</f>
        <v>0</v>
      </c>
      <c r="I91" s="17">
        <f>I89*E89</f>
        <v>0</v>
      </c>
      <c r="J91" s="17">
        <f>SUM(F91:I91)</f>
        <v>0</v>
      </c>
    </row>
    <row r="92" spans="1:10" s="10" customFormat="1" x14ac:dyDescent="0.2">
      <c r="A92" s="1"/>
      <c r="B92" s="1"/>
      <c r="C92" s="218"/>
      <c r="D92" s="221" t="s">
        <v>37</v>
      </c>
      <c r="E92" s="36" t="s">
        <v>19</v>
      </c>
      <c r="F92" s="224" t="s">
        <v>20</v>
      </c>
      <c r="G92" s="225"/>
      <c r="H92" s="225"/>
      <c r="I92" s="225"/>
      <c r="J92" s="226"/>
    </row>
    <row r="93" spans="1:10" s="10" customFormat="1" x14ac:dyDescent="0.2">
      <c r="A93" s="1"/>
      <c r="B93" s="1"/>
      <c r="C93" s="219"/>
      <c r="D93" s="222"/>
      <c r="E93" s="17"/>
      <c r="F93" s="12">
        <v>90</v>
      </c>
      <c r="G93" s="12">
        <v>90</v>
      </c>
      <c r="H93" s="12">
        <v>90</v>
      </c>
      <c r="I93" s="12">
        <v>0</v>
      </c>
      <c r="J93" s="12">
        <f>SUM(F93:I93)</f>
        <v>270</v>
      </c>
    </row>
    <row r="94" spans="1:10" s="10" customFormat="1" x14ac:dyDescent="0.2">
      <c r="A94" s="1"/>
      <c r="B94" s="1"/>
      <c r="C94" s="219"/>
      <c r="D94" s="222"/>
      <c r="E94" s="18"/>
      <c r="F94" s="19"/>
      <c r="G94" s="19"/>
      <c r="H94" s="19"/>
      <c r="I94" s="19"/>
      <c r="J94" s="19"/>
    </row>
    <row r="95" spans="1:10" s="10" customFormat="1" ht="16.5" thickBot="1" x14ac:dyDescent="0.25">
      <c r="A95" s="1"/>
      <c r="B95" s="1"/>
      <c r="C95" s="236"/>
      <c r="D95" s="237"/>
      <c r="E95" s="37"/>
      <c r="F95" s="38">
        <f>F93*E93</f>
        <v>0</v>
      </c>
      <c r="G95" s="38">
        <f>G93*E93</f>
        <v>0</v>
      </c>
      <c r="H95" s="38">
        <f>H93*E93</f>
        <v>0</v>
      </c>
      <c r="I95" s="38">
        <f>I93*E93</f>
        <v>0</v>
      </c>
      <c r="J95" s="38">
        <f>SUM(F95:I95)</f>
        <v>0</v>
      </c>
    </row>
    <row r="96" spans="1:10" ht="15.75" customHeight="1" x14ac:dyDescent="0.2">
      <c r="C96" s="253" t="s">
        <v>49</v>
      </c>
      <c r="D96" s="254"/>
      <c r="E96" s="22" t="s">
        <v>50</v>
      </c>
      <c r="F96" s="12">
        <f>F18+F45+F65+F84</f>
        <v>8</v>
      </c>
      <c r="G96" s="12">
        <f>G18+G45+G65+G84</f>
        <v>10</v>
      </c>
      <c r="H96" s="12">
        <f>H18+H45+H65+H84</f>
        <v>16</v>
      </c>
      <c r="I96" s="12">
        <f>I18+I45+I65+I84</f>
        <v>4</v>
      </c>
      <c r="J96" s="12">
        <f>J18+J45+J65+J84</f>
        <v>38</v>
      </c>
    </row>
    <row r="97" spans="1:22" ht="30" customHeight="1" x14ac:dyDescent="0.2">
      <c r="C97" s="255"/>
      <c r="D97" s="256"/>
      <c r="E97" s="40" t="s">
        <v>51</v>
      </c>
      <c r="F97" s="23">
        <f>F19+F47+F66+F86</f>
        <v>0</v>
      </c>
      <c r="G97" s="23">
        <f>G19+G47+G66+G86</f>
        <v>0</v>
      </c>
      <c r="H97" s="23">
        <f>H19+H47+H66+H86</f>
        <v>0</v>
      </c>
      <c r="I97" s="23">
        <f>I19+I47+I66+I86</f>
        <v>0</v>
      </c>
      <c r="J97" s="23">
        <f>F97+G97+H97+I97</f>
        <v>0</v>
      </c>
      <c r="L97" s="6"/>
    </row>
    <row r="98" spans="1:22" ht="30" customHeight="1" x14ac:dyDescent="0.2">
      <c r="C98" s="255"/>
      <c r="D98" s="256"/>
      <c r="E98" s="40" t="s">
        <v>52</v>
      </c>
      <c r="F98" s="41">
        <f>F22+F26+F30+F34+F38+F50+F54+F58+F69+F73+F77+F89+F93</f>
        <v>402</v>
      </c>
      <c r="G98" s="41">
        <f>G22+G26+G30+G34+G38+G50+G54+G58+G69+G73+G77+G89+G93</f>
        <v>619</v>
      </c>
      <c r="H98" s="41">
        <f>H22+H26+H30+H34+H38+H50+H54+H58+H69+H73+H77+H89+H93</f>
        <v>840</v>
      </c>
      <c r="I98" s="41">
        <f>I22+I26+I30+I34+I38+I50+I54+I58+I69+I73+I77+I89+I93</f>
        <v>219</v>
      </c>
      <c r="J98" s="23">
        <f>F98+G98+H98+I98</f>
        <v>2080</v>
      </c>
      <c r="K98" s="6"/>
      <c r="L98" s="6"/>
    </row>
    <row r="99" spans="1:22" ht="28.5" customHeight="1" x14ac:dyDescent="0.2">
      <c r="C99" s="255"/>
      <c r="D99" s="256"/>
      <c r="E99" s="14" t="s">
        <v>53</v>
      </c>
      <c r="F99" s="163">
        <f>F24+F28+F32+F36+F40+F52+F56+F60+F71+F75+F79+F91+F95</f>
        <v>0</v>
      </c>
      <c r="G99" s="163">
        <f>G24+G28+G32+G36+G40+G52+G56+G60+G71+G75+G79+G91+G95</f>
        <v>0</v>
      </c>
      <c r="H99" s="163">
        <f>H24+H28+H32+H36+H40+H52+H56+H60+H71+H75+H79+H91+H95</f>
        <v>0</v>
      </c>
      <c r="I99" s="163">
        <f>I24+I28+I32+I36+I40+I52+I56+I60+I71+I75+I79+I91+I95</f>
        <v>0</v>
      </c>
      <c r="J99" s="163">
        <f>SUM(F99:I99)</f>
        <v>0</v>
      </c>
      <c r="K99" s="24"/>
      <c r="L99" s="6"/>
    </row>
    <row r="100" spans="1:22" s="7" customFormat="1" ht="32.25" customHeight="1" thickBot="1" x14ac:dyDescent="0.25">
      <c r="A100" s="5"/>
      <c r="B100" s="5"/>
      <c r="C100" s="257"/>
      <c r="D100" s="258"/>
      <c r="E100" s="54" t="s">
        <v>38</v>
      </c>
      <c r="F100" s="164">
        <f>F99+F97</f>
        <v>0</v>
      </c>
      <c r="G100" s="164">
        <f>G99+G97</f>
        <v>0</v>
      </c>
      <c r="H100" s="164">
        <f>H99+H97</f>
        <v>0</v>
      </c>
      <c r="I100" s="164">
        <f>I99+I97</f>
        <v>0</v>
      </c>
      <c r="J100" s="164">
        <f>J99+J97</f>
        <v>0</v>
      </c>
      <c r="K100" s="24"/>
      <c r="L100" s="6"/>
    </row>
    <row r="101" spans="1:22" x14ac:dyDescent="0.2">
      <c r="H101" s="25"/>
      <c r="I101" s="25"/>
      <c r="J101" s="26"/>
      <c r="K101" s="27"/>
    </row>
    <row r="102" spans="1:22" ht="20.25" x14ac:dyDescent="0.2">
      <c r="C102" s="1"/>
      <c r="D102" s="264" t="s">
        <v>104</v>
      </c>
      <c r="E102" s="264"/>
      <c r="F102" s="264"/>
      <c r="G102" s="264"/>
      <c r="H102" s="264"/>
      <c r="I102" s="264"/>
      <c r="J102" s="264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</row>
    <row r="103" spans="1:22" ht="67.5" customHeight="1" x14ac:dyDescent="0.2">
      <c r="C103" s="1">
        <v>1</v>
      </c>
      <c r="D103" s="265" t="s">
        <v>105</v>
      </c>
      <c r="E103" s="265"/>
      <c r="F103" s="265"/>
      <c r="G103" s="265"/>
      <c r="H103" s="265"/>
      <c r="I103" s="265"/>
      <c r="J103" s="265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</row>
    <row r="104" spans="1:22" ht="104.25" customHeight="1" x14ac:dyDescent="0.2">
      <c r="C104" s="1">
        <v>2</v>
      </c>
      <c r="D104" s="265" t="s">
        <v>106</v>
      </c>
      <c r="E104" s="265"/>
      <c r="F104" s="265"/>
      <c r="G104" s="265"/>
      <c r="H104" s="265"/>
      <c r="I104" s="265"/>
      <c r="J104" s="265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</row>
    <row r="105" spans="1:22" ht="27.75" customHeight="1" x14ac:dyDescent="0.2">
      <c r="C105" s="1">
        <v>3</v>
      </c>
      <c r="D105" s="266" t="s">
        <v>107</v>
      </c>
      <c r="E105" s="266"/>
      <c r="F105" s="266"/>
      <c r="G105" s="266"/>
      <c r="H105" s="266"/>
      <c r="I105" s="266"/>
      <c r="J105" s="266"/>
      <c r="K105" s="202"/>
      <c r="L105" s="202"/>
      <c r="M105" s="202"/>
      <c r="N105" s="202"/>
      <c r="O105" s="202"/>
      <c r="P105" s="202"/>
      <c r="Q105" s="202"/>
      <c r="R105" s="202"/>
      <c r="S105" s="202"/>
      <c r="T105" s="202"/>
      <c r="U105" s="202"/>
      <c r="V105" s="202"/>
    </row>
    <row r="106" spans="1:22" ht="39" customHeight="1" x14ac:dyDescent="0.2">
      <c r="C106" s="1">
        <v>4</v>
      </c>
      <c r="D106" s="265" t="s">
        <v>108</v>
      </c>
      <c r="E106" s="265"/>
      <c r="F106" s="265"/>
      <c r="G106" s="265"/>
      <c r="H106" s="265"/>
      <c r="I106" s="265"/>
      <c r="J106" s="265"/>
    </row>
    <row r="107" spans="1:22" ht="40.5" customHeight="1" x14ac:dyDescent="0.2">
      <c r="C107" s="1">
        <v>5</v>
      </c>
      <c r="D107" s="265" t="s">
        <v>109</v>
      </c>
      <c r="E107" s="265"/>
      <c r="F107" s="265"/>
      <c r="G107" s="265"/>
      <c r="H107" s="265"/>
      <c r="I107" s="265"/>
      <c r="J107" s="265"/>
      <c r="K107" s="202"/>
      <c r="L107" s="202"/>
      <c r="M107" s="202"/>
      <c r="N107" s="202"/>
      <c r="O107" s="202"/>
      <c r="P107" s="202"/>
      <c r="Q107" s="202"/>
      <c r="R107" s="202"/>
      <c r="S107" s="202"/>
      <c r="T107" s="202"/>
      <c r="U107" s="202"/>
      <c r="V107" s="202"/>
    </row>
    <row r="108" spans="1:22" ht="60" customHeight="1" x14ac:dyDescent="0.2">
      <c r="C108" s="1">
        <v>6</v>
      </c>
      <c r="D108" s="266" t="s">
        <v>110</v>
      </c>
      <c r="E108" s="266"/>
      <c r="F108" s="266"/>
      <c r="G108" s="266"/>
      <c r="H108" s="266"/>
      <c r="I108" s="266"/>
      <c r="J108" s="266"/>
      <c r="K108" s="202"/>
      <c r="L108" s="202"/>
      <c r="M108" s="202"/>
      <c r="N108" s="202"/>
      <c r="O108" s="202"/>
      <c r="P108" s="202"/>
      <c r="Q108" s="202"/>
      <c r="R108" s="202"/>
      <c r="S108" s="202"/>
      <c r="T108" s="202"/>
      <c r="U108" s="202"/>
      <c r="V108" s="202"/>
    </row>
    <row r="109" spans="1:22" ht="45" customHeight="1" x14ac:dyDescent="0.2">
      <c r="C109" s="1">
        <v>7</v>
      </c>
      <c r="D109" s="266" t="s">
        <v>111</v>
      </c>
      <c r="E109" s="266"/>
      <c r="F109" s="266"/>
      <c r="G109" s="266"/>
      <c r="H109" s="266"/>
      <c r="I109" s="266"/>
      <c r="J109" s="266"/>
    </row>
    <row r="110" spans="1:22" ht="58.5" customHeight="1" x14ac:dyDescent="0.2">
      <c r="C110" s="1">
        <v>8</v>
      </c>
      <c r="D110" s="267" t="s">
        <v>112</v>
      </c>
      <c r="E110" s="267"/>
      <c r="F110" s="267"/>
      <c r="G110" s="267"/>
      <c r="H110" s="267"/>
      <c r="I110" s="267"/>
      <c r="J110" s="267"/>
      <c r="K110" s="202"/>
      <c r="L110" s="202"/>
      <c r="M110" s="202"/>
      <c r="N110" s="202"/>
      <c r="O110" s="202"/>
      <c r="P110" s="202"/>
      <c r="Q110" s="202"/>
      <c r="R110" s="202"/>
      <c r="S110" s="202"/>
      <c r="T110" s="202"/>
      <c r="U110" s="202"/>
      <c r="V110" s="202"/>
    </row>
    <row r="111" spans="1:22" ht="42" customHeight="1" x14ac:dyDescent="0.2">
      <c r="C111" s="1">
        <v>9</v>
      </c>
      <c r="D111" s="260" t="s">
        <v>113</v>
      </c>
      <c r="E111" s="260"/>
      <c r="F111" s="260"/>
      <c r="G111" s="260"/>
      <c r="H111" s="260"/>
      <c r="I111" s="260"/>
      <c r="J111" s="260"/>
      <c r="K111" s="202"/>
      <c r="L111" s="202"/>
      <c r="M111" s="202"/>
      <c r="N111" s="202"/>
      <c r="O111" s="202"/>
      <c r="P111" s="202"/>
      <c r="Q111" s="202"/>
      <c r="R111" s="202"/>
      <c r="S111" s="202"/>
      <c r="T111" s="202"/>
      <c r="U111" s="202"/>
      <c r="V111" s="202"/>
    </row>
    <row r="112" spans="1:22" ht="45" customHeight="1" x14ac:dyDescent="0.2">
      <c r="C112" s="1">
        <v>10</v>
      </c>
      <c r="D112" s="260" t="s">
        <v>114</v>
      </c>
      <c r="E112" s="260"/>
      <c r="F112" s="260"/>
      <c r="G112" s="260"/>
      <c r="H112" s="260"/>
      <c r="I112" s="260"/>
      <c r="J112" s="260"/>
    </row>
    <row r="113" spans="3:22" ht="35.25" customHeight="1" x14ac:dyDescent="0.2">
      <c r="C113" s="213" t="s">
        <v>126</v>
      </c>
      <c r="D113" s="213"/>
      <c r="E113" s="213"/>
      <c r="F113" s="213"/>
      <c r="G113" s="213"/>
      <c r="H113" s="213"/>
      <c r="I113" s="213"/>
      <c r="J113" s="213"/>
      <c r="K113" s="202"/>
      <c r="L113" s="202"/>
      <c r="M113" s="202"/>
      <c r="N113" s="202"/>
      <c r="O113" s="202"/>
      <c r="P113" s="202"/>
      <c r="Q113" s="202"/>
      <c r="R113" s="202"/>
      <c r="S113" s="202"/>
      <c r="T113" s="202"/>
      <c r="U113" s="202"/>
      <c r="V113" s="202"/>
    </row>
    <row r="114" spans="3:22" ht="23.25" customHeight="1" x14ac:dyDescent="0.2">
      <c r="C114" s="1"/>
      <c r="D114" s="203" t="s">
        <v>115</v>
      </c>
      <c r="E114" s="160"/>
      <c r="F114" s="204"/>
      <c r="G114" s="204"/>
      <c r="H114" s="204"/>
      <c r="I114" s="204"/>
      <c r="J114" s="204"/>
      <c r="K114" s="202"/>
      <c r="L114" s="202"/>
      <c r="M114" s="202"/>
      <c r="N114" s="202"/>
      <c r="O114" s="202"/>
      <c r="P114" s="202"/>
      <c r="Q114" s="202"/>
      <c r="R114" s="202"/>
      <c r="S114" s="202"/>
      <c r="T114" s="202"/>
      <c r="U114" s="202"/>
      <c r="V114" s="202"/>
    </row>
    <row r="115" spans="3:22" ht="18.75" x14ac:dyDescent="0.2">
      <c r="C115" s="160"/>
      <c r="D115" s="261" t="s">
        <v>116</v>
      </c>
      <c r="E115" s="261"/>
      <c r="F115" s="261"/>
      <c r="G115" s="261"/>
      <c r="H115" s="261"/>
      <c r="I115" s="261"/>
      <c r="J115" s="261"/>
    </row>
    <row r="116" spans="3:22" ht="40.5" customHeight="1" x14ac:dyDescent="0.2">
      <c r="C116" s="1"/>
      <c r="D116" s="262" t="s">
        <v>117</v>
      </c>
      <c r="E116" s="262"/>
      <c r="F116" s="262"/>
      <c r="G116" s="262"/>
      <c r="H116" s="262"/>
      <c r="I116" s="262"/>
      <c r="J116" s="262"/>
      <c r="K116" s="202"/>
      <c r="L116" s="202"/>
      <c r="M116" s="202"/>
      <c r="N116" s="202"/>
      <c r="O116" s="202"/>
      <c r="P116" s="202"/>
      <c r="Q116" s="202"/>
      <c r="R116" s="202"/>
      <c r="S116" s="202"/>
      <c r="T116" s="202"/>
      <c r="U116" s="202"/>
      <c r="V116" s="202"/>
    </row>
    <row r="117" spans="3:22" ht="43.5" customHeight="1" x14ac:dyDescent="0.2">
      <c r="C117" s="1"/>
      <c r="D117" s="262" t="s">
        <v>118</v>
      </c>
      <c r="E117" s="262"/>
      <c r="F117" s="262"/>
      <c r="G117" s="262"/>
      <c r="H117" s="262"/>
      <c r="I117" s="262"/>
      <c r="J117" s="262"/>
      <c r="K117" s="202"/>
      <c r="L117" s="202"/>
      <c r="M117" s="202"/>
      <c r="N117" s="202"/>
      <c r="O117" s="202"/>
      <c r="P117" s="202"/>
      <c r="Q117" s="202"/>
      <c r="R117" s="202"/>
      <c r="S117" s="202"/>
      <c r="T117" s="202"/>
      <c r="U117" s="202"/>
      <c r="V117" s="202"/>
    </row>
    <row r="118" spans="3:22" ht="42" customHeight="1" x14ac:dyDescent="0.2">
      <c r="C118" s="1"/>
      <c r="D118" s="262" t="s">
        <v>119</v>
      </c>
      <c r="E118" s="262"/>
      <c r="F118" s="262"/>
      <c r="G118" s="262"/>
      <c r="H118" s="262"/>
      <c r="I118" s="262"/>
      <c r="J118" s="262"/>
      <c r="K118" s="202"/>
      <c r="L118" s="202"/>
      <c r="M118" s="202"/>
      <c r="N118" s="202"/>
      <c r="O118" s="202"/>
      <c r="P118" s="202"/>
      <c r="Q118" s="202"/>
      <c r="R118" s="202"/>
      <c r="S118" s="202"/>
      <c r="T118" s="202"/>
      <c r="U118" s="202"/>
      <c r="V118" s="202"/>
    </row>
    <row r="119" spans="3:22" x14ac:dyDescent="0.2">
      <c r="C119" s="160"/>
      <c r="D119" s="205"/>
      <c r="E119" s="206"/>
      <c r="F119" s="206"/>
      <c r="G119" s="206"/>
      <c r="H119" s="206"/>
      <c r="I119" s="206"/>
      <c r="J119" s="207"/>
    </row>
    <row r="120" spans="3:22" ht="20.25" x14ac:dyDescent="0.2">
      <c r="C120" s="160"/>
      <c r="D120" s="263" t="s">
        <v>54</v>
      </c>
      <c r="E120" s="263"/>
      <c r="F120" s="263"/>
      <c r="G120" s="263"/>
      <c r="H120" s="263"/>
      <c r="I120" s="263"/>
      <c r="J120" s="263"/>
    </row>
    <row r="121" spans="3:22" ht="21" thickBot="1" x14ac:dyDescent="0.25">
      <c r="D121" s="42"/>
      <c r="E121" s="42"/>
      <c r="F121" s="42"/>
      <c r="G121" s="42"/>
      <c r="H121" s="42"/>
      <c r="I121" s="42"/>
      <c r="J121" s="42"/>
    </row>
    <row r="122" spans="3:22" ht="18.75" x14ac:dyDescent="0.2">
      <c r="D122" s="246" t="s">
        <v>55</v>
      </c>
      <c r="E122" s="248" t="s">
        <v>56</v>
      </c>
      <c r="F122" s="250" t="s">
        <v>5</v>
      </c>
      <c r="G122" s="250"/>
      <c r="H122" s="250"/>
      <c r="I122" s="250"/>
      <c r="J122" s="248" t="s">
        <v>65</v>
      </c>
    </row>
    <row r="123" spans="3:22" ht="16.5" thickBot="1" x14ac:dyDescent="0.25">
      <c r="D123" s="247"/>
      <c r="E123" s="249"/>
      <c r="F123" s="43" t="s">
        <v>7</v>
      </c>
      <c r="G123" s="44" t="s">
        <v>8</v>
      </c>
      <c r="H123" s="44" t="s">
        <v>9</v>
      </c>
      <c r="I123" s="45" t="s">
        <v>10</v>
      </c>
      <c r="J123" s="249"/>
    </row>
    <row r="124" spans="3:22" ht="18.75" x14ac:dyDescent="0.2">
      <c r="D124" s="251" t="s">
        <v>57</v>
      </c>
      <c r="E124" s="46" t="s">
        <v>58</v>
      </c>
      <c r="F124" s="49">
        <f>'[1]ГИС_осн_ЛОТ_1 лист1'!$F$158</f>
        <v>20</v>
      </c>
      <c r="G124" s="49">
        <f>'[1]ГИС_осн_ЛОТ_1 лист1'!$G$158</f>
        <v>163</v>
      </c>
      <c r="H124" s="49">
        <f>'[1]ГИС_осн_ЛОТ_1 лист1'!$H$158</f>
        <v>141</v>
      </c>
      <c r="I124" s="49">
        <f>'[1]ГИС_осн_ЛОТ_1 лист1'!$I$158</f>
        <v>37</v>
      </c>
      <c r="J124" s="50">
        <f>SUM(F124:I124)</f>
        <v>361</v>
      </c>
    </row>
    <row r="125" spans="3:22" ht="18.75" x14ac:dyDescent="0.2">
      <c r="D125" s="242"/>
      <c r="E125" s="47" t="s">
        <v>59</v>
      </c>
      <c r="F125" s="165">
        <f>'[1]ГИС_осн_ЛОТ_1 лист1'!$F$159</f>
        <v>0</v>
      </c>
      <c r="G125" s="165">
        <f>'[1]ГИС_осн_ЛОТ_1 лист1'!$G$159</f>
        <v>0</v>
      </c>
      <c r="H125" s="165">
        <f>'[1]ГИС_осн_ЛОТ_1 лист1'!$H$159</f>
        <v>0</v>
      </c>
      <c r="I125" s="165">
        <f>'[1]ГИС_осн_ЛОТ_1 лист1'!$I$159</f>
        <v>0</v>
      </c>
      <c r="J125" s="166">
        <f>SUM(F125:I125)</f>
        <v>0</v>
      </c>
    </row>
    <row r="126" spans="3:22" ht="18.75" x14ac:dyDescent="0.2">
      <c r="D126" s="241" t="s">
        <v>60</v>
      </c>
      <c r="E126" s="47" t="s">
        <v>58</v>
      </c>
      <c r="F126" s="51">
        <f>F96</f>
        <v>8</v>
      </c>
      <c r="G126" s="52">
        <f>G96</f>
        <v>10</v>
      </c>
      <c r="H126" s="52">
        <f>H96</f>
        <v>16</v>
      </c>
      <c r="I126" s="53">
        <f>I96</f>
        <v>4</v>
      </c>
      <c r="J126" s="50">
        <f>SUM(F126:I126)</f>
        <v>38</v>
      </c>
    </row>
    <row r="127" spans="3:22" ht="18.75" x14ac:dyDescent="0.2">
      <c r="D127" s="242"/>
      <c r="E127" s="47" t="s">
        <v>59</v>
      </c>
      <c r="F127" s="165">
        <f>F100</f>
        <v>0</v>
      </c>
      <c r="G127" s="165">
        <f>G100</f>
        <v>0</v>
      </c>
      <c r="H127" s="165">
        <f>H100</f>
        <v>0</v>
      </c>
      <c r="I127" s="165">
        <f>I100</f>
        <v>0</v>
      </c>
      <c r="J127" s="166">
        <f t="shared" ref="J127:J130" si="5">SUM(F127:I127)</f>
        <v>0</v>
      </c>
    </row>
    <row r="128" spans="3:22" ht="18.75" x14ac:dyDescent="0.2">
      <c r="D128" s="241" t="s">
        <v>61</v>
      </c>
      <c r="E128" s="47" t="s">
        <v>62</v>
      </c>
      <c r="F128" s="51">
        <f t="shared" ref="F128:I129" si="6">F98</f>
        <v>402</v>
      </c>
      <c r="G128" s="51">
        <f t="shared" si="6"/>
        <v>619</v>
      </c>
      <c r="H128" s="51">
        <f t="shared" si="6"/>
        <v>840</v>
      </c>
      <c r="I128" s="51">
        <f t="shared" si="6"/>
        <v>219</v>
      </c>
      <c r="J128" s="50">
        <f t="shared" si="5"/>
        <v>2080</v>
      </c>
    </row>
    <row r="129" spans="4:10" ht="18.75" x14ac:dyDescent="0.2">
      <c r="D129" s="242"/>
      <c r="E129" s="47" t="s">
        <v>59</v>
      </c>
      <c r="F129" s="165">
        <f t="shared" si="6"/>
        <v>0</v>
      </c>
      <c r="G129" s="165">
        <f t="shared" si="6"/>
        <v>0</v>
      </c>
      <c r="H129" s="165">
        <f t="shared" si="6"/>
        <v>0</v>
      </c>
      <c r="I129" s="165">
        <f t="shared" si="6"/>
        <v>0</v>
      </c>
      <c r="J129" s="166">
        <f t="shared" si="5"/>
        <v>0</v>
      </c>
    </row>
    <row r="130" spans="4:10" ht="18.75" x14ac:dyDescent="0.2">
      <c r="D130" s="241" t="s">
        <v>63</v>
      </c>
      <c r="E130" s="47" t="s">
        <v>58</v>
      </c>
      <c r="F130" s="51">
        <f>F124+F126</f>
        <v>28</v>
      </c>
      <c r="G130" s="51">
        <f t="shared" ref="G130:I130" si="7">G124+G126</f>
        <v>173</v>
      </c>
      <c r="H130" s="51">
        <f t="shared" si="7"/>
        <v>157</v>
      </c>
      <c r="I130" s="51">
        <f t="shared" si="7"/>
        <v>41</v>
      </c>
      <c r="J130" s="50">
        <f t="shared" si="5"/>
        <v>399</v>
      </c>
    </row>
    <row r="131" spans="4:10" ht="38.25" thickBot="1" x14ac:dyDescent="0.25">
      <c r="D131" s="243"/>
      <c r="E131" s="48" t="s">
        <v>64</v>
      </c>
      <c r="F131" s="167">
        <f>F125+F127</f>
        <v>0</v>
      </c>
      <c r="G131" s="168">
        <f>G125+G127</f>
        <v>0</v>
      </c>
      <c r="H131" s="168">
        <f t="shared" ref="H131:I131" si="8">H125+H127</f>
        <v>0</v>
      </c>
      <c r="I131" s="169">
        <f t="shared" si="8"/>
        <v>0</v>
      </c>
      <c r="J131" s="170">
        <f>SUM(F131:I131)</f>
        <v>0</v>
      </c>
    </row>
    <row r="132" spans="4:10" x14ac:dyDescent="0.2">
      <c r="D132"/>
      <c r="E132"/>
      <c r="F132"/>
      <c r="G132"/>
      <c r="H132"/>
      <c r="I132"/>
      <c r="J132"/>
    </row>
    <row r="133" spans="4:10" x14ac:dyDescent="0.2">
      <c r="D133"/>
      <c r="E133"/>
      <c r="F133"/>
      <c r="G133"/>
      <c r="H133"/>
      <c r="I133"/>
      <c r="J133"/>
    </row>
    <row r="134" spans="4:10" ht="20.25" x14ac:dyDescent="0.2">
      <c r="D134" s="238" t="s">
        <v>100</v>
      </c>
      <c r="E134" s="238"/>
      <c r="F134" s="238"/>
      <c r="G134" s="238"/>
      <c r="H134" s="238"/>
      <c r="I134" s="238"/>
      <c r="J134" s="238"/>
    </row>
    <row r="135" spans="4:10" ht="20.25" x14ac:dyDescent="0.2">
      <c r="D135" s="238" t="s">
        <v>101</v>
      </c>
      <c r="E135" s="238"/>
      <c r="F135" s="238"/>
      <c r="G135" s="238"/>
      <c r="H135" s="238"/>
      <c r="I135" s="238"/>
      <c r="J135" s="238"/>
    </row>
    <row r="136" spans="4:10" ht="20.25" x14ac:dyDescent="0.2">
      <c r="D136" s="239" t="s">
        <v>102</v>
      </c>
      <c r="E136" s="239"/>
      <c r="F136" s="149"/>
      <c r="G136" s="240" t="s">
        <v>103</v>
      </c>
      <c r="H136" s="240"/>
      <c r="I136" s="149"/>
      <c r="J136" s="149"/>
    </row>
  </sheetData>
  <mergeCells count="102">
    <mergeCell ref="C6:J6"/>
    <mergeCell ref="D111:J111"/>
    <mergeCell ref="D112:J112"/>
    <mergeCell ref="D115:J115"/>
    <mergeCell ref="D116:J116"/>
    <mergeCell ref="D117:J117"/>
    <mergeCell ref="D118:J118"/>
    <mergeCell ref="D120:J120"/>
    <mergeCell ref="D102:J102"/>
    <mergeCell ref="D103:J103"/>
    <mergeCell ref="D104:J104"/>
    <mergeCell ref="D105:J105"/>
    <mergeCell ref="D106:J106"/>
    <mergeCell ref="D107:J107"/>
    <mergeCell ref="D108:J108"/>
    <mergeCell ref="D109:J109"/>
    <mergeCell ref="D110:J110"/>
    <mergeCell ref="C15:C20"/>
    <mergeCell ref="C41:C48"/>
    <mergeCell ref="C61:C67"/>
    <mergeCell ref="F68:J68"/>
    <mergeCell ref="F70:J70"/>
    <mergeCell ref="C57:C60"/>
    <mergeCell ref="D57:D60"/>
    <mergeCell ref="D134:J134"/>
    <mergeCell ref="D135:J135"/>
    <mergeCell ref="D136:E136"/>
    <mergeCell ref="G136:H136"/>
    <mergeCell ref="D126:D127"/>
    <mergeCell ref="D128:D129"/>
    <mergeCell ref="D130:D131"/>
    <mergeCell ref="F9:I9"/>
    <mergeCell ref="F10:I10"/>
    <mergeCell ref="D122:D123"/>
    <mergeCell ref="E122:E123"/>
    <mergeCell ref="F122:I122"/>
    <mergeCell ref="J122:J123"/>
    <mergeCell ref="D124:D125"/>
    <mergeCell ref="D15:D20"/>
    <mergeCell ref="D41:D48"/>
    <mergeCell ref="D61:D67"/>
    <mergeCell ref="C96:D100"/>
    <mergeCell ref="C76:C79"/>
    <mergeCell ref="D76:D79"/>
    <mergeCell ref="F76:J76"/>
    <mergeCell ref="F78:J78"/>
    <mergeCell ref="C68:C71"/>
    <mergeCell ref="D68:D71"/>
    <mergeCell ref="B80:B86"/>
    <mergeCell ref="C88:C91"/>
    <mergeCell ref="D88:D91"/>
    <mergeCell ref="F88:J88"/>
    <mergeCell ref="C92:C95"/>
    <mergeCell ref="D92:D95"/>
    <mergeCell ref="F92:J92"/>
    <mergeCell ref="C80:C87"/>
    <mergeCell ref="D80:D87"/>
    <mergeCell ref="C72:C75"/>
    <mergeCell ref="D72:D75"/>
    <mergeCell ref="F72:J72"/>
    <mergeCell ref="F74:J74"/>
    <mergeCell ref="C49:C52"/>
    <mergeCell ref="D49:D52"/>
    <mergeCell ref="F49:J49"/>
    <mergeCell ref="F51:J51"/>
    <mergeCell ref="C53:C56"/>
    <mergeCell ref="D53:D56"/>
    <mergeCell ref="F53:J53"/>
    <mergeCell ref="F55:J55"/>
    <mergeCell ref="D25:D28"/>
    <mergeCell ref="F25:J25"/>
    <mergeCell ref="F27:J27"/>
    <mergeCell ref="C29:C32"/>
    <mergeCell ref="D29:D32"/>
    <mergeCell ref="F29:J29"/>
    <mergeCell ref="F57:J57"/>
    <mergeCell ref="F59:J59"/>
    <mergeCell ref="B61:B66"/>
    <mergeCell ref="C113:J113"/>
    <mergeCell ref="E14:J14"/>
    <mergeCell ref="B41:B47"/>
    <mergeCell ref="B15:B19"/>
    <mergeCell ref="C21:C24"/>
    <mergeCell ref="D21:D24"/>
    <mergeCell ref="F21:J21"/>
    <mergeCell ref="C7:J8"/>
    <mergeCell ref="C11:J11"/>
    <mergeCell ref="B12:B13"/>
    <mergeCell ref="C12:C14"/>
    <mergeCell ref="D12:D14"/>
    <mergeCell ref="E12:E13"/>
    <mergeCell ref="F12:I12"/>
    <mergeCell ref="J12:J13"/>
    <mergeCell ref="F23:J23"/>
    <mergeCell ref="C33:C36"/>
    <mergeCell ref="D33:D36"/>
    <mergeCell ref="F33:J33"/>
    <mergeCell ref="F35:J35"/>
    <mergeCell ref="C37:C40"/>
    <mergeCell ref="D37:D40"/>
    <mergeCell ref="F37:J37"/>
    <mergeCell ref="C25:C28"/>
  </mergeCells>
  <pageMargins left="0.70866141732283472" right="0.17" top="0.74803149606299213" bottom="0.17" header="0.31496062992125984" footer="0.31496062992125984"/>
  <pageSetup paperSize="9" scale="24" orientation="portrait" horizontalDpi="4294967294" r:id="rId1"/>
  <rowBreaks count="1" manualBreakCount="1">
    <brk id="67" min="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86"/>
  <sheetViews>
    <sheetView view="pageBreakPreview" zoomScale="60" zoomScaleNormal="80" workbookViewId="0">
      <pane ySplit="11" topLeftCell="A12" activePane="bottomLeft" state="frozen"/>
      <selection activeCell="A5" sqref="A5:U5"/>
      <selection pane="bottomLeft" activeCell="U2" sqref="U2:V2"/>
    </sheetView>
  </sheetViews>
  <sheetFormatPr defaultRowHeight="15.75" x14ac:dyDescent="0.2"/>
  <cols>
    <col min="1" max="2" width="4.5703125" style="55" customWidth="1"/>
    <col min="3" max="3" width="10.5703125" style="56" customWidth="1"/>
    <col min="4" max="4" width="35.42578125" style="55" customWidth="1"/>
    <col min="5" max="5" width="22.140625" style="55" customWidth="1"/>
    <col min="6" max="6" width="9.140625" style="98" hidden="1" customWidth="1"/>
    <col min="7" max="8" width="10.7109375" style="98" hidden="1" customWidth="1"/>
    <col min="9" max="9" width="12.140625" style="98" hidden="1" customWidth="1"/>
    <col min="10" max="21" width="12.42578125" style="57" customWidth="1"/>
    <col min="22" max="22" width="16.42578125" style="128" customWidth="1"/>
    <col min="23" max="260" width="9.140625" style="57"/>
    <col min="261" max="262" width="4.5703125" style="57" customWidth="1"/>
    <col min="263" max="263" width="10.5703125" style="57" customWidth="1"/>
    <col min="264" max="264" width="35.42578125" style="57" customWidth="1"/>
    <col min="265" max="265" width="22.140625" style="57" customWidth="1"/>
    <col min="266" max="277" width="12.42578125" style="57" customWidth="1"/>
    <col min="278" max="278" width="16.42578125" style="57" customWidth="1"/>
    <col min="279" max="516" width="9.140625" style="57"/>
    <col min="517" max="518" width="4.5703125" style="57" customWidth="1"/>
    <col min="519" max="519" width="10.5703125" style="57" customWidth="1"/>
    <col min="520" max="520" width="35.42578125" style="57" customWidth="1"/>
    <col min="521" max="521" width="22.140625" style="57" customWidth="1"/>
    <col min="522" max="533" width="12.42578125" style="57" customWidth="1"/>
    <col min="534" max="534" width="16.42578125" style="57" customWidth="1"/>
    <col min="535" max="772" width="9.140625" style="57"/>
    <col min="773" max="774" width="4.5703125" style="57" customWidth="1"/>
    <col min="775" max="775" width="10.5703125" style="57" customWidth="1"/>
    <col min="776" max="776" width="35.42578125" style="57" customWidth="1"/>
    <col min="777" max="777" width="22.140625" style="57" customWidth="1"/>
    <col min="778" max="789" width="12.42578125" style="57" customWidth="1"/>
    <col min="790" max="790" width="16.42578125" style="57" customWidth="1"/>
    <col min="791" max="1028" width="9.140625" style="57"/>
    <col min="1029" max="1030" width="4.5703125" style="57" customWidth="1"/>
    <col min="1031" max="1031" width="10.5703125" style="57" customWidth="1"/>
    <col min="1032" max="1032" width="35.42578125" style="57" customWidth="1"/>
    <col min="1033" max="1033" width="22.140625" style="57" customWidth="1"/>
    <col min="1034" max="1045" width="12.42578125" style="57" customWidth="1"/>
    <col min="1046" max="1046" width="16.42578125" style="57" customWidth="1"/>
    <col min="1047" max="1284" width="9.140625" style="57"/>
    <col min="1285" max="1286" width="4.5703125" style="57" customWidth="1"/>
    <col min="1287" max="1287" width="10.5703125" style="57" customWidth="1"/>
    <col min="1288" max="1288" width="35.42578125" style="57" customWidth="1"/>
    <col min="1289" max="1289" width="22.140625" style="57" customWidth="1"/>
    <col min="1290" max="1301" width="12.42578125" style="57" customWidth="1"/>
    <col min="1302" max="1302" width="16.42578125" style="57" customWidth="1"/>
    <col min="1303" max="1540" width="9.140625" style="57"/>
    <col min="1541" max="1542" width="4.5703125" style="57" customWidth="1"/>
    <col min="1543" max="1543" width="10.5703125" style="57" customWidth="1"/>
    <col min="1544" max="1544" width="35.42578125" style="57" customWidth="1"/>
    <col min="1545" max="1545" width="22.140625" style="57" customWidth="1"/>
    <col min="1546" max="1557" width="12.42578125" style="57" customWidth="1"/>
    <col min="1558" max="1558" width="16.42578125" style="57" customWidth="1"/>
    <col min="1559" max="1796" width="9.140625" style="57"/>
    <col min="1797" max="1798" width="4.5703125" style="57" customWidth="1"/>
    <col min="1799" max="1799" width="10.5703125" style="57" customWidth="1"/>
    <col min="1800" max="1800" width="35.42578125" style="57" customWidth="1"/>
    <col min="1801" max="1801" width="22.140625" style="57" customWidth="1"/>
    <col min="1802" max="1813" width="12.42578125" style="57" customWidth="1"/>
    <col min="1814" max="1814" width="16.42578125" style="57" customWidth="1"/>
    <col min="1815" max="2052" width="9.140625" style="57"/>
    <col min="2053" max="2054" width="4.5703125" style="57" customWidth="1"/>
    <col min="2055" max="2055" width="10.5703125" style="57" customWidth="1"/>
    <col min="2056" max="2056" width="35.42578125" style="57" customWidth="1"/>
    <col min="2057" max="2057" width="22.140625" style="57" customWidth="1"/>
    <col min="2058" max="2069" width="12.42578125" style="57" customWidth="1"/>
    <col min="2070" max="2070" width="16.42578125" style="57" customWidth="1"/>
    <col min="2071" max="2308" width="9.140625" style="57"/>
    <col min="2309" max="2310" width="4.5703125" style="57" customWidth="1"/>
    <col min="2311" max="2311" width="10.5703125" style="57" customWidth="1"/>
    <col min="2312" max="2312" width="35.42578125" style="57" customWidth="1"/>
    <col min="2313" max="2313" width="22.140625" style="57" customWidth="1"/>
    <col min="2314" max="2325" width="12.42578125" style="57" customWidth="1"/>
    <col min="2326" max="2326" width="16.42578125" style="57" customWidth="1"/>
    <col min="2327" max="2564" width="9.140625" style="57"/>
    <col min="2565" max="2566" width="4.5703125" style="57" customWidth="1"/>
    <col min="2567" max="2567" width="10.5703125" style="57" customWidth="1"/>
    <col min="2568" max="2568" width="35.42578125" style="57" customWidth="1"/>
    <col min="2569" max="2569" width="22.140625" style="57" customWidth="1"/>
    <col min="2570" max="2581" width="12.42578125" style="57" customWidth="1"/>
    <col min="2582" max="2582" width="16.42578125" style="57" customWidth="1"/>
    <col min="2583" max="2820" width="9.140625" style="57"/>
    <col min="2821" max="2822" width="4.5703125" style="57" customWidth="1"/>
    <col min="2823" max="2823" width="10.5703125" style="57" customWidth="1"/>
    <col min="2824" max="2824" width="35.42578125" style="57" customWidth="1"/>
    <col min="2825" max="2825" width="22.140625" style="57" customWidth="1"/>
    <col min="2826" max="2837" width="12.42578125" style="57" customWidth="1"/>
    <col min="2838" max="2838" width="16.42578125" style="57" customWidth="1"/>
    <col min="2839" max="3076" width="9.140625" style="57"/>
    <col min="3077" max="3078" width="4.5703125" style="57" customWidth="1"/>
    <col min="3079" max="3079" width="10.5703125" style="57" customWidth="1"/>
    <col min="3080" max="3080" width="35.42578125" style="57" customWidth="1"/>
    <col min="3081" max="3081" width="22.140625" style="57" customWidth="1"/>
    <col min="3082" max="3093" width="12.42578125" style="57" customWidth="1"/>
    <col min="3094" max="3094" width="16.42578125" style="57" customWidth="1"/>
    <col min="3095" max="3332" width="9.140625" style="57"/>
    <col min="3333" max="3334" width="4.5703125" style="57" customWidth="1"/>
    <col min="3335" max="3335" width="10.5703125" style="57" customWidth="1"/>
    <col min="3336" max="3336" width="35.42578125" style="57" customWidth="1"/>
    <col min="3337" max="3337" width="22.140625" style="57" customWidth="1"/>
    <col min="3338" max="3349" width="12.42578125" style="57" customWidth="1"/>
    <col min="3350" max="3350" width="16.42578125" style="57" customWidth="1"/>
    <col min="3351" max="3588" width="9.140625" style="57"/>
    <col min="3589" max="3590" width="4.5703125" style="57" customWidth="1"/>
    <col min="3591" max="3591" width="10.5703125" style="57" customWidth="1"/>
    <col min="3592" max="3592" width="35.42578125" style="57" customWidth="1"/>
    <col min="3593" max="3593" width="22.140625" style="57" customWidth="1"/>
    <col min="3594" max="3605" width="12.42578125" style="57" customWidth="1"/>
    <col min="3606" max="3606" width="16.42578125" style="57" customWidth="1"/>
    <col min="3607" max="3844" width="9.140625" style="57"/>
    <col min="3845" max="3846" width="4.5703125" style="57" customWidth="1"/>
    <col min="3847" max="3847" width="10.5703125" style="57" customWidth="1"/>
    <col min="3848" max="3848" width="35.42578125" style="57" customWidth="1"/>
    <col min="3849" max="3849" width="22.140625" style="57" customWidth="1"/>
    <col min="3850" max="3861" width="12.42578125" style="57" customWidth="1"/>
    <col min="3862" max="3862" width="16.42578125" style="57" customWidth="1"/>
    <col min="3863" max="4100" width="9.140625" style="57"/>
    <col min="4101" max="4102" width="4.5703125" style="57" customWidth="1"/>
    <col min="4103" max="4103" width="10.5703125" style="57" customWidth="1"/>
    <col min="4104" max="4104" width="35.42578125" style="57" customWidth="1"/>
    <col min="4105" max="4105" width="22.140625" style="57" customWidth="1"/>
    <col min="4106" max="4117" width="12.42578125" style="57" customWidth="1"/>
    <col min="4118" max="4118" width="16.42578125" style="57" customWidth="1"/>
    <col min="4119" max="4356" width="9.140625" style="57"/>
    <col min="4357" max="4358" width="4.5703125" style="57" customWidth="1"/>
    <col min="4359" max="4359" width="10.5703125" style="57" customWidth="1"/>
    <col min="4360" max="4360" width="35.42578125" style="57" customWidth="1"/>
    <col min="4361" max="4361" width="22.140625" style="57" customWidth="1"/>
    <col min="4362" max="4373" width="12.42578125" style="57" customWidth="1"/>
    <col min="4374" max="4374" width="16.42578125" style="57" customWidth="1"/>
    <col min="4375" max="4612" width="9.140625" style="57"/>
    <col min="4613" max="4614" width="4.5703125" style="57" customWidth="1"/>
    <col min="4615" max="4615" width="10.5703125" style="57" customWidth="1"/>
    <col min="4616" max="4616" width="35.42578125" style="57" customWidth="1"/>
    <col min="4617" max="4617" width="22.140625" style="57" customWidth="1"/>
    <col min="4618" max="4629" width="12.42578125" style="57" customWidth="1"/>
    <col min="4630" max="4630" width="16.42578125" style="57" customWidth="1"/>
    <col min="4631" max="4868" width="9.140625" style="57"/>
    <col min="4869" max="4870" width="4.5703125" style="57" customWidth="1"/>
    <col min="4871" max="4871" width="10.5703125" style="57" customWidth="1"/>
    <col min="4872" max="4872" width="35.42578125" style="57" customWidth="1"/>
    <col min="4873" max="4873" width="22.140625" style="57" customWidth="1"/>
    <col min="4874" max="4885" width="12.42578125" style="57" customWidth="1"/>
    <col min="4886" max="4886" width="16.42578125" style="57" customWidth="1"/>
    <col min="4887" max="5124" width="9.140625" style="57"/>
    <col min="5125" max="5126" width="4.5703125" style="57" customWidth="1"/>
    <col min="5127" max="5127" width="10.5703125" style="57" customWidth="1"/>
    <col min="5128" max="5128" width="35.42578125" style="57" customWidth="1"/>
    <col min="5129" max="5129" width="22.140625" style="57" customWidth="1"/>
    <col min="5130" max="5141" width="12.42578125" style="57" customWidth="1"/>
    <col min="5142" max="5142" width="16.42578125" style="57" customWidth="1"/>
    <col min="5143" max="5380" width="9.140625" style="57"/>
    <col min="5381" max="5382" width="4.5703125" style="57" customWidth="1"/>
    <col min="5383" max="5383" width="10.5703125" style="57" customWidth="1"/>
    <col min="5384" max="5384" width="35.42578125" style="57" customWidth="1"/>
    <col min="5385" max="5385" width="22.140625" style="57" customWidth="1"/>
    <col min="5386" max="5397" width="12.42578125" style="57" customWidth="1"/>
    <col min="5398" max="5398" width="16.42578125" style="57" customWidth="1"/>
    <col min="5399" max="5636" width="9.140625" style="57"/>
    <col min="5637" max="5638" width="4.5703125" style="57" customWidth="1"/>
    <col min="5639" max="5639" width="10.5703125" style="57" customWidth="1"/>
    <col min="5640" max="5640" width="35.42578125" style="57" customWidth="1"/>
    <col min="5641" max="5641" width="22.140625" style="57" customWidth="1"/>
    <col min="5642" max="5653" width="12.42578125" style="57" customWidth="1"/>
    <col min="5654" max="5654" width="16.42578125" style="57" customWidth="1"/>
    <col min="5655" max="5892" width="9.140625" style="57"/>
    <col min="5893" max="5894" width="4.5703125" style="57" customWidth="1"/>
    <col min="5895" max="5895" width="10.5703125" style="57" customWidth="1"/>
    <col min="5896" max="5896" width="35.42578125" style="57" customWidth="1"/>
    <col min="5897" max="5897" width="22.140625" style="57" customWidth="1"/>
    <col min="5898" max="5909" width="12.42578125" style="57" customWidth="1"/>
    <col min="5910" max="5910" width="16.42578125" style="57" customWidth="1"/>
    <col min="5911" max="6148" width="9.140625" style="57"/>
    <col min="6149" max="6150" width="4.5703125" style="57" customWidth="1"/>
    <col min="6151" max="6151" width="10.5703125" style="57" customWidth="1"/>
    <col min="6152" max="6152" width="35.42578125" style="57" customWidth="1"/>
    <col min="6153" max="6153" width="22.140625" style="57" customWidth="1"/>
    <col min="6154" max="6165" width="12.42578125" style="57" customWidth="1"/>
    <col min="6166" max="6166" width="16.42578125" style="57" customWidth="1"/>
    <col min="6167" max="6404" width="9.140625" style="57"/>
    <col min="6405" max="6406" width="4.5703125" style="57" customWidth="1"/>
    <col min="6407" max="6407" width="10.5703125" style="57" customWidth="1"/>
    <col min="6408" max="6408" width="35.42578125" style="57" customWidth="1"/>
    <col min="6409" max="6409" width="22.140625" style="57" customWidth="1"/>
    <col min="6410" max="6421" width="12.42578125" style="57" customWidth="1"/>
    <col min="6422" max="6422" width="16.42578125" style="57" customWidth="1"/>
    <col min="6423" max="6660" width="9.140625" style="57"/>
    <col min="6661" max="6662" width="4.5703125" style="57" customWidth="1"/>
    <col min="6663" max="6663" width="10.5703125" style="57" customWidth="1"/>
    <col min="6664" max="6664" width="35.42578125" style="57" customWidth="1"/>
    <col min="6665" max="6665" width="22.140625" style="57" customWidth="1"/>
    <col min="6666" max="6677" width="12.42578125" style="57" customWidth="1"/>
    <col min="6678" max="6678" width="16.42578125" style="57" customWidth="1"/>
    <col min="6679" max="6916" width="9.140625" style="57"/>
    <col min="6917" max="6918" width="4.5703125" style="57" customWidth="1"/>
    <col min="6919" max="6919" width="10.5703125" style="57" customWidth="1"/>
    <col min="6920" max="6920" width="35.42578125" style="57" customWidth="1"/>
    <col min="6921" max="6921" width="22.140625" style="57" customWidth="1"/>
    <col min="6922" max="6933" width="12.42578125" style="57" customWidth="1"/>
    <col min="6934" max="6934" width="16.42578125" style="57" customWidth="1"/>
    <col min="6935" max="7172" width="9.140625" style="57"/>
    <col min="7173" max="7174" width="4.5703125" style="57" customWidth="1"/>
    <col min="7175" max="7175" width="10.5703125" style="57" customWidth="1"/>
    <col min="7176" max="7176" width="35.42578125" style="57" customWidth="1"/>
    <col min="7177" max="7177" width="22.140625" style="57" customWidth="1"/>
    <col min="7178" max="7189" width="12.42578125" style="57" customWidth="1"/>
    <col min="7190" max="7190" width="16.42578125" style="57" customWidth="1"/>
    <col min="7191" max="7428" width="9.140625" style="57"/>
    <col min="7429" max="7430" width="4.5703125" style="57" customWidth="1"/>
    <col min="7431" max="7431" width="10.5703125" style="57" customWidth="1"/>
    <col min="7432" max="7432" width="35.42578125" style="57" customWidth="1"/>
    <col min="7433" max="7433" width="22.140625" style="57" customWidth="1"/>
    <col min="7434" max="7445" width="12.42578125" style="57" customWidth="1"/>
    <col min="7446" max="7446" width="16.42578125" style="57" customWidth="1"/>
    <col min="7447" max="7684" width="9.140625" style="57"/>
    <col min="7685" max="7686" width="4.5703125" style="57" customWidth="1"/>
    <col min="7687" max="7687" width="10.5703125" style="57" customWidth="1"/>
    <col min="7688" max="7688" width="35.42578125" style="57" customWidth="1"/>
    <col min="7689" max="7689" width="22.140625" style="57" customWidth="1"/>
    <col min="7690" max="7701" width="12.42578125" style="57" customWidth="1"/>
    <col min="7702" max="7702" width="16.42578125" style="57" customWidth="1"/>
    <col min="7703" max="7940" width="9.140625" style="57"/>
    <col min="7941" max="7942" width="4.5703125" style="57" customWidth="1"/>
    <col min="7943" max="7943" width="10.5703125" style="57" customWidth="1"/>
    <col min="7944" max="7944" width="35.42578125" style="57" customWidth="1"/>
    <col min="7945" max="7945" width="22.140625" style="57" customWidth="1"/>
    <col min="7946" max="7957" width="12.42578125" style="57" customWidth="1"/>
    <col min="7958" max="7958" width="16.42578125" style="57" customWidth="1"/>
    <col min="7959" max="8196" width="9.140625" style="57"/>
    <col min="8197" max="8198" width="4.5703125" style="57" customWidth="1"/>
    <col min="8199" max="8199" width="10.5703125" style="57" customWidth="1"/>
    <col min="8200" max="8200" width="35.42578125" style="57" customWidth="1"/>
    <col min="8201" max="8201" width="22.140625" style="57" customWidth="1"/>
    <col min="8202" max="8213" width="12.42578125" style="57" customWidth="1"/>
    <col min="8214" max="8214" width="16.42578125" style="57" customWidth="1"/>
    <col min="8215" max="8452" width="9.140625" style="57"/>
    <col min="8453" max="8454" width="4.5703125" style="57" customWidth="1"/>
    <col min="8455" max="8455" width="10.5703125" style="57" customWidth="1"/>
    <col min="8456" max="8456" width="35.42578125" style="57" customWidth="1"/>
    <col min="8457" max="8457" width="22.140625" style="57" customWidth="1"/>
    <col min="8458" max="8469" width="12.42578125" style="57" customWidth="1"/>
    <col min="8470" max="8470" width="16.42578125" style="57" customWidth="1"/>
    <col min="8471" max="8708" width="9.140625" style="57"/>
    <col min="8709" max="8710" width="4.5703125" style="57" customWidth="1"/>
    <col min="8711" max="8711" width="10.5703125" style="57" customWidth="1"/>
    <col min="8712" max="8712" width="35.42578125" style="57" customWidth="1"/>
    <col min="8713" max="8713" width="22.140625" style="57" customWidth="1"/>
    <col min="8714" max="8725" width="12.42578125" style="57" customWidth="1"/>
    <col min="8726" max="8726" width="16.42578125" style="57" customWidth="1"/>
    <col min="8727" max="8964" width="9.140625" style="57"/>
    <col min="8965" max="8966" width="4.5703125" style="57" customWidth="1"/>
    <col min="8967" max="8967" width="10.5703125" style="57" customWidth="1"/>
    <col min="8968" max="8968" width="35.42578125" style="57" customWidth="1"/>
    <col min="8969" max="8969" width="22.140625" style="57" customWidth="1"/>
    <col min="8970" max="8981" width="12.42578125" style="57" customWidth="1"/>
    <col min="8982" max="8982" width="16.42578125" style="57" customWidth="1"/>
    <col min="8983" max="9220" width="9.140625" style="57"/>
    <col min="9221" max="9222" width="4.5703125" style="57" customWidth="1"/>
    <col min="9223" max="9223" width="10.5703125" style="57" customWidth="1"/>
    <col min="9224" max="9224" width="35.42578125" style="57" customWidth="1"/>
    <col min="9225" max="9225" width="22.140625" style="57" customWidth="1"/>
    <col min="9226" max="9237" width="12.42578125" style="57" customWidth="1"/>
    <col min="9238" max="9238" width="16.42578125" style="57" customWidth="1"/>
    <col min="9239" max="9476" width="9.140625" style="57"/>
    <col min="9477" max="9478" width="4.5703125" style="57" customWidth="1"/>
    <col min="9479" max="9479" width="10.5703125" style="57" customWidth="1"/>
    <col min="9480" max="9480" width="35.42578125" style="57" customWidth="1"/>
    <col min="9481" max="9481" width="22.140625" style="57" customWidth="1"/>
    <col min="9482" max="9493" width="12.42578125" style="57" customWidth="1"/>
    <col min="9494" max="9494" width="16.42578125" style="57" customWidth="1"/>
    <col min="9495" max="9732" width="9.140625" style="57"/>
    <col min="9733" max="9734" width="4.5703125" style="57" customWidth="1"/>
    <col min="9735" max="9735" width="10.5703125" style="57" customWidth="1"/>
    <col min="9736" max="9736" width="35.42578125" style="57" customWidth="1"/>
    <col min="9737" max="9737" width="22.140625" style="57" customWidth="1"/>
    <col min="9738" max="9749" width="12.42578125" style="57" customWidth="1"/>
    <col min="9750" max="9750" width="16.42578125" style="57" customWidth="1"/>
    <col min="9751" max="9988" width="9.140625" style="57"/>
    <col min="9989" max="9990" width="4.5703125" style="57" customWidth="1"/>
    <col min="9991" max="9991" width="10.5703125" style="57" customWidth="1"/>
    <col min="9992" max="9992" width="35.42578125" style="57" customWidth="1"/>
    <col min="9993" max="9993" width="22.140625" style="57" customWidth="1"/>
    <col min="9994" max="10005" width="12.42578125" style="57" customWidth="1"/>
    <col min="10006" max="10006" width="16.42578125" style="57" customWidth="1"/>
    <col min="10007" max="10244" width="9.140625" style="57"/>
    <col min="10245" max="10246" width="4.5703125" style="57" customWidth="1"/>
    <col min="10247" max="10247" width="10.5703125" style="57" customWidth="1"/>
    <col min="10248" max="10248" width="35.42578125" style="57" customWidth="1"/>
    <col min="10249" max="10249" width="22.140625" style="57" customWidth="1"/>
    <col min="10250" max="10261" width="12.42578125" style="57" customWidth="1"/>
    <col min="10262" max="10262" width="16.42578125" style="57" customWidth="1"/>
    <col min="10263" max="10500" width="9.140625" style="57"/>
    <col min="10501" max="10502" width="4.5703125" style="57" customWidth="1"/>
    <col min="10503" max="10503" width="10.5703125" style="57" customWidth="1"/>
    <col min="10504" max="10504" width="35.42578125" style="57" customWidth="1"/>
    <col min="10505" max="10505" width="22.140625" style="57" customWidth="1"/>
    <col min="10506" max="10517" width="12.42578125" style="57" customWidth="1"/>
    <col min="10518" max="10518" width="16.42578125" style="57" customWidth="1"/>
    <col min="10519" max="10756" width="9.140625" style="57"/>
    <col min="10757" max="10758" width="4.5703125" style="57" customWidth="1"/>
    <col min="10759" max="10759" width="10.5703125" style="57" customWidth="1"/>
    <col min="10760" max="10760" width="35.42578125" style="57" customWidth="1"/>
    <col min="10761" max="10761" width="22.140625" style="57" customWidth="1"/>
    <col min="10762" max="10773" width="12.42578125" style="57" customWidth="1"/>
    <col min="10774" max="10774" width="16.42578125" style="57" customWidth="1"/>
    <col min="10775" max="11012" width="9.140625" style="57"/>
    <col min="11013" max="11014" width="4.5703125" style="57" customWidth="1"/>
    <col min="11015" max="11015" width="10.5703125" style="57" customWidth="1"/>
    <col min="11016" max="11016" width="35.42578125" style="57" customWidth="1"/>
    <col min="11017" max="11017" width="22.140625" style="57" customWidth="1"/>
    <col min="11018" max="11029" width="12.42578125" style="57" customWidth="1"/>
    <col min="11030" max="11030" width="16.42578125" style="57" customWidth="1"/>
    <col min="11031" max="11268" width="9.140625" style="57"/>
    <col min="11269" max="11270" width="4.5703125" style="57" customWidth="1"/>
    <col min="11271" max="11271" width="10.5703125" style="57" customWidth="1"/>
    <col min="11272" max="11272" width="35.42578125" style="57" customWidth="1"/>
    <col min="11273" max="11273" width="22.140625" style="57" customWidth="1"/>
    <col min="11274" max="11285" width="12.42578125" style="57" customWidth="1"/>
    <col min="11286" max="11286" width="16.42578125" style="57" customWidth="1"/>
    <col min="11287" max="11524" width="9.140625" style="57"/>
    <col min="11525" max="11526" width="4.5703125" style="57" customWidth="1"/>
    <col min="11527" max="11527" width="10.5703125" style="57" customWidth="1"/>
    <col min="11528" max="11528" width="35.42578125" style="57" customWidth="1"/>
    <col min="11529" max="11529" width="22.140625" style="57" customWidth="1"/>
    <col min="11530" max="11541" width="12.42578125" style="57" customWidth="1"/>
    <col min="11542" max="11542" width="16.42578125" style="57" customWidth="1"/>
    <col min="11543" max="11780" width="9.140625" style="57"/>
    <col min="11781" max="11782" width="4.5703125" style="57" customWidth="1"/>
    <col min="11783" max="11783" width="10.5703125" style="57" customWidth="1"/>
    <col min="11784" max="11784" width="35.42578125" style="57" customWidth="1"/>
    <col min="11785" max="11785" width="22.140625" style="57" customWidth="1"/>
    <col min="11786" max="11797" width="12.42578125" style="57" customWidth="1"/>
    <col min="11798" max="11798" width="16.42578125" style="57" customWidth="1"/>
    <col min="11799" max="12036" width="9.140625" style="57"/>
    <col min="12037" max="12038" width="4.5703125" style="57" customWidth="1"/>
    <col min="12039" max="12039" width="10.5703125" style="57" customWidth="1"/>
    <col min="12040" max="12040" width="35.42578125" style="57" customWidth="1"/>
    <col min="12041" max="12041" width="22.140625" style="57" customWidth="1"/>
    <col min="12042" max="12053" width="12.42578125" style="57" customWidth="1"/>
    <col min="12054" max="12054" width="16.42578125" style="57" customWidth="1"/>
    <col min="12055" max="12292" width="9.140625" style="57"/>
    <col min="12293" max="12294" width="4.5703125" style="57" customWidth="1"/>
    <col min="12295" max="12295" width="10.5703125" style="57" customWidth="1"/>
    <col min="12296" max="12296" width="35.42578125" style="57" customWidth="1"/>
    <col min="12297" max="12297" width="22.140625" style="57" customWidth="1"/>
    <col min="12298" max="12309" width="12.42578125" style="57" customWidth="1"/>
    <col min="12310" max="12310" width="16.42578125" style="57" customWidth="1"/>
    <col min="12311" max="12548" width="9.140625" style="57"/>
    <col min="12549" max="12550" width="4.5703125" style="57" customWidth="1"/>
    <col min="12551" max="12551" width="10.5703125" style="57" customWidth="1"/>
    <col min="12552" max="12552" width="35.42578125" style="57" customWidth="1"/>
    <col min="12553" max="12553" width="22.140625" style="57" customWidth="1"/>
    <col min="12554" max="12565" width="12.42578125" style="57" customWidth="1"/>
    <col min="12566" max="12566" width="16.42578125" style="57" customWidth="1"/>
    <col min="12567" max="12804" width="9.140625" style="57"/>
    <col min="12805" max="12806" width="4.5703125" style="57" customWidth="1"/>
    <col min="12807" max="12807" width="10.5703125" style="57" customWidth="1"/>
    <col min="12808" max="12808" width="35.42578125" style="57" customWidth="1"/>
    <col min="12809" max="12809" width="22.140625" style="57" customWidth="1"/>
    <col min="12810" max="12821" width="12.42578125" style="57" customWidth="1"/>
    <col min="12822" max="12822" width="16.42578125" style="57" customWidth="1"/>
    <col min="12823" max="13060" width="9.140625" style="57"/>
    <col min="13061" max="13062" width="4.5703125" style="57" customWidth="1"/>
    <col min="13063" max="13063" width="10.5703125" style="57" customWidth="1"/>
    <col min="13064" max="13064" width="35.42578125" style="57" customWidth="1"/>
    <col min="13065" max="13065" width="22.140625" style="57" customWidth="1"/>
    <col min="13066" max="13077" width="12.42578125" style="57" customWidth="1"/>
    <col min="13078" max="13078" width="16.42578125" style="57" customWidth="1"/>
    <col min="13079" max="13316" width="9.140625" style="57"/>
    <col min="13317" max="13318" width="4.5703125" style="57" customWidth="1"/>
    <col min="13319" max="13319" width="10.5703125" style="57" customWidth="1"/>
    <col min="13320" max="13320" width="35.42578125" style="57" customWidth="1"/>
    <col min="13321" max="13321" width="22.140625" style="57" customWidth="1"/>
    <col min="13322" max="13333" width="12.42578125" style="57" customWidth="1"/>
    <col min="13334" max="13334" width="16.42578125" style="57" customWidth="1"/>
    <col min="13335" max="13572" width="9.140625" style="57"/>
    <col min="13573" max="13574" width="4.5703125" style="57" customWidth="1"/>
    <col min="13575" max="13575" width="10.5703125" style="57" customWidth="1"/>
    <col min="13576" max="13576" width="35.42578125" style="57" customWidth="1"/>
    <col min="13577" max="13577" width="22.140625" style="57" customWidth="1"/>
    <col min="13578" max="13589" width="12.42578125" style="57" customWidth="1"/>
    <col min="13590" max="13590" width="16.42578125" style="57" customWidth="1"/>
    <col min="13591" max="13828" width="9.140625" style="57"/>
    <col min="13829" max="13830" width="4.5703125" style="57" customWidth="1"/>
    <col min="13831" max="13831" width="10.5703125" style="57" customWidth="1"/>
    <col min="13832" max="13832" width="35.42578125" style="57" customWidth="1"/>
    <col min="13833" max="13833" width="22.140625" style="57" customWidth="1"/>
    <col min="13834" max="13845" width="12.42578125" style="57" customWidth="1"/>
    <col min="13846" max="13846" width="16.42578125" style="57" customWidth="1"/>
    <col min="13847" max="14084" width="9.140625" style="57"/>
    <col min="14085" max="14086" width="4.5703125" style="57" customWidth="1"/>
    <col min="14087" max="14087" width="10.5703125" style="57" customWidth="1"/>
    <col min="14088" max="14088" width="35.42578125" style="57" customWidth="1"/>
    <col min="14089" max="14089" width="22.140625" style="57" customWidth="1"/>
    <col min="14090" max="14101" width="12.42578125" style="57" customWidth="1"/>
    <col min="14102" max="14102" width="16.42578125" style="57" customWidth="1"/>
    <col min="14103" max="14340" width="9.140625" style="57"/>
    <col min="14341" max="14342" width="4.5703125" style="57" customWidth="1"/>
    <col min="14343" max="14343" width="10.5703125" style="57" customWidth="1"/>
    <col min="14344" max="14344" width="35.42578125" style="57" customWidth="1"/>
    <col min="14345" max="14345" width="22.140625" style="57" customWidth="1"/>
    <col min="14346" max="14357" width="12.42578125" style="57" customWidth="1"/>
    <col min="14358" max="14358" width="16.42578125" style="57" customWidth="1"/>
    <col min="14359" max="14596" width="9.140625" style="57"/>
    <col min="14597" max="14598" width="4.5703125" style="57" customWidth="1"/>
    <col min="14599" max="14599" width="10.5703125" style="57" customWidth="1"/>
    <col min="14600" max="14600" width="35.42578125" style="57" customWidth="1"/>
    <col min="14601" max="14601" width="22.140625" style="57" customWidth="1"/>
    <col min="14602" max="14613" width="12.42578125" style="57" customWidth="1"/>
    <col min="14614" max="14614" width="16.42578125" style="57" customWidth="1"/>
    <col min="14615" max="14852" width="9.140625" style="57"/>
    <col min="14853" max="14854" width="4.5703125" style="57" customWidth="1"/>
    <col min="14855" max="14855" width="10.5703125" style="57" customWidth="1"/>
    <col min="14856" max="14856" width="35.42578125" style="57" customWidth="1"/>
    <col min="14857" max="14857" width="22.140625" style="57" customWidth="1"/>
    <col min="14858" max="14869" width="12.42578125" style="57" customWidth="1"/>
    <col min="14870" max="14870" width="16.42578125" style="57" customWidth="1"/>
    <col min="14871" max="15108" width="9.140625" style="57"/>
    <col min="15109" max="15110" width="4.5703125" style="57" customWidth="1"/>
    <col min="15111" max="15111" width="10.5703125" style="57" customWidth="1"/>
    <col min="15112" max="15112" width="35.42578125" style="57" customWidth="1"/>
    <col min="15113" max="15113" width="22.140625" style="57" customWidth="1"/>
    <col min="15114" max="15125" width="12.42578125" style="57" customWidth="1"/>
    <col min="15126" max="15126" width="16.42578125" style="57" customWidth="1"/>
    <col min="15127" max="15364" width="9.140625" style="57"/>
    <col min="15365" max="15366" width="4.5703125" style="57" customWidth="1"/>
    <col min="15367" max="15367" width="10.5703125" style="57" customWidth="1"/>
    <col min="15368" max="15368" width="35.42578125" style="57" customWidth="1"/>
    <col min="15369" max="15369" width="22.140625" style="57" customWidth="1"/>
    <col min="15370" max="15381" width="12.42578125" style="57" customWidth="1"/>
    <col min="15382" max="15382" width="16.42578125" style="57" customWidth="1"/>
    <col min="15383" max="15620" width="9.140625" style="57"/>
    <col min="15621" max="15622" width="4.5703125" style="57" customWidth="1"/>
    <col min="15623" max="15623" width="10.5703125" style="57" customWidth="1"/>
    <col min="15624" max="15624" width="35.42578125" style="57" customWidth="1"/>
    <col min="15625" max="15625" width="22.140625" style="57" customWidth="1"/>
    <col min="15626" max="15637" width="12.42578125" style="57" customWidth="1"/>
    <col min="15638" max="15638" width="16.42578125" style="57" customWidth="1"/>
    <col min="15639" max="15876" width="9.140625" style="57"/>
    <col min="15877" max="15878" width="4.5703125" style="57" customWidth="1"/>
    <col min="15879" max="15879" width="10.5703125" style="57" customWidth="1"/>
    <col min="15880" max="15880" width="35.42578125" style="57" customWidth="1"/>
    <col min="15881" max="15881" width="22.140625" style="57" customWidth="1"/>
    <col min="15882" max="15893" width="12.42578125" style="57" customWidth="1"/>
    <col min="15894" max="15894" width="16.42578125" style="57" customWidth="1"/>
    <col min="15895" max="16132" width="9.140625" style="57"/>
    <col min="16133" max="16134" width="4.5703125" style="57" customWidth="1"/>
    <col min="16135" max="16135" width="10.5703125" style="57" customWidth="1"/>
    <col min="16136" max="16136" width="35.42578125" style="57" customWidth="1"/>
    <col min="16137" max="16137" width="22.140625" style="57" customWidth="1"/>
    <col min="16138" max="16149" width="12.42578125" style="57" customWidth="1"/>
    <col min="16150" max="16150" width="16.42578125" style="57" customWidth="1"/>
    <col min="16151" max="16384" width="9.140625" style="57"/>
  </cols>
  <sheetData>
    <row r="1" spans="1:25" x14ac:dyDescent="0.2">
      <c r="F1" s="100"/>
      <c r="G1" s="100"/>
      <c r="H1" s="100"/>
      <c r="I1" s="100"/>
      <c r="T1" s="269" t="s">
        <v>125</v>
      </c>
      <c r="U1" s="269"/>
      <c r="V1" s="269"/>
    </row>
    <row r="2" spans="1:25" x14ac:dyDescent="0.25">
      <c r="F2" s="100"/>
      <c r="G2" s="100"/>
      <c r="H2" s="100"/>
      <c r="I2" s="100"/>
      <c r="T2" s="208"/>
      <c r="U2" s="270" t="s">
        <v>124</v>
      </c>
      <c r="V2" s="270"/>
    </row>
    <row r="3" spans="1:25" x14ac:dyDescent="0.25">
      <c r="F3" s="55"/>
      <c r="G3" s="55"/>
      <c r="H3" s="55"/>
      <c r="I3" s="55"/>
      <c r="T3" s="209"/>
      <c r="U3" s="270" t="s">
        <v>120</v>
      </c>
      <c r="V3" s="270"/>
      <c r="W3" s="142"/>
    </row>
    <row r="4" spans="1:25" ht="18.75" x14ac:dyDescent="0.2">
      <c r="C4" s="341" t="s">
        <v>91</v>
      </c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341"/>
      <c r="W4" s="142"/>
    </row>
    <row r="5" spans="1:25" x14ac:dyDescent="0.2">
      <c r="C5" s="271" t="s">
        <v>66</v>
      </c>
      <c r="D5" s="271"/>
      <c r="E5" s="58"/>
      <c r="F5" s="58"/>
      <c r="G5" s="58"/>
      <c r="H5" s="58"/>
      <c r="I5" s="58"/>
      <c r="W5" s="142"/>
    </row>
    <row r="6" spans="1:25" x14ac:dyDescent="0.2">
      <c r="A6" s="162"/>
      <c r="B6" s="162"/>
      <c r="C6" s="274" t="s">
        <v>121</v>
      </c>
      <c r="D6" s="274"/>
      <c r="E6" s="161"/>
      <c r="F6" s="161"/>
      <c r="G6" s="161"/>
      <c r="H6" s="161"/>
      <c r="I6" s="161"/>
      <c r="W6" s="142"/>
    </row>
    <row r="7" spans="1:25" ht="15.75" customHeight="1" x14ac:dyDescent="0.2">
      <c r="C7" s="271" t="s">
        <v>89</v>
      </c>
      <c r="D7" s="271"/>
      <c r="E7" s="271"/>
      <c r="F7" s="58"/>
      <c r="G7" s="58"/>
      <c r="H7" s="58"/>
      <c r="I7" s="58"/>
      <c r="W7" s="142"/>
    </row>
    <row r="8" spans="1:25" ht="18.75" x14ac:dyDescent="0.2">
      <c r="C8" s="347" t="s">
        <v>1</v>
      </c>
      <c r="D8" s="347"/>
      <c r="E8" s="347"/>
      <c r="F8" s="347"/>
      <c r="G8" s="347"/>
      <c r="H8" s="347"/>
      <c r="I8" s="347"/>
      <c r="J8" s="347"/>
      <c r="K8" s="347"/>
      <c r="L8" s="347"/>
      <c r="M8" s="347"/>
      <c r="N8" s="347"/>
      <c r="O8" s="347"/>
      <c r="P8" s="347"/>
      <c r="Q8" s="347"/>
      <c r="R8" s="347"/>
      <c r="S8" s="347"/>
      <c r="T8" s="347"/>
      <c r="U8" s="347"/>
      <c r="V8" s="347"/>
      <c r="W8" s="142"/>
    </row>
    <row r="9" spans="1:25" ht="16.5" thickBot="1" x14ac:dyDescent="0.25">
      <c r="F9" s="55"/>
      <c r="G9" s="55"/>
      <c r="H9" s="55"/>
      <c r="I9" s="55"/>
      <c r="W9" s="142"/>
    </row>
    <row r="10" spans="1:25" s="59" customFormat="1" ht="47.25" customHeight="1" thickBot="1" x14ac:dyDescent="0.25">
      <c r="A10" s="56"/>
      <c r="B10" s="56"/>
      <c r="C10" s="285" t="s">
        <v>67</v>
      </c>
      <c r="D10" s="348" t="s">
        <v>3</v>
      </c>
      <c r="E10" s="290" t="s">
        <v>4</v>
      </c>
      <c r="F10" s="112"/>
      <c r="G10" s="112"/>
      <c r="H10" s="112"/>
      <c r="I10" s="112"/>
      <c r="J10" s="275" t="s">
        <v>68</v>
      </c>
      <c r="K10" s="272" t="s">
        <v>69</v>
      </c>
      <c r="L10" s="272" t="s">
        <v>70</v>
      </c>
      <c r="M10" s="272" t="s">
        <v>71</v>
      </c>
      <c r="N10" s="272" t="s">
        <v>72</v>
      </c>
      <c r="O10" s="272" t="s">
        <v>73</v>
      </c>
      <c r="P10" s="272" t="s">
        <v>74</v>
      </c>
      <c r="Q10" s="272" t="s">
        <v>75</v>
      </c>
      <c r="R10" s="272" t="s">
        <v>76</v>
      </c>
      <c r="S10" s="272" t="s">
        <v>77</v>
      </c>
      <c r="T10" s="272" t="s">
        <v>78</v>
      </c>
      <c r="U10" s="272" t="s">
        <v>79</v>
      </c>
      <c r="V10" s="283" t="s">
        <v>90</v>
      </c>
      <c r="W10" s="93"/>
    </row>
    <row r="11" spans="1:25" s="59" customFormat="1" ht="26.25" thickBot="1" x14ac:dyDescent="0.25">
      <c r="A11" s="56"/>
      <c r="B11" s="56"/>
      <c r="C11" s="286"/>
      <c r="D11" s="349"/>
      <c r="E11" s="291"/>
      <c r="F11" s="111" t="s">
        <v>7</v>
      </c>
      <c r="G11" s="110" t="s">
        <v>8</v>
      </c>
      <c r="H11" s="109" t="s">
        <v>9</v>
      </c>
      <c r="I11" s="109" t="s">
        <v>10</v>
      </c>
      <c r="J11" s="276"/>
      <c r="K11" s="273"/>
      <c r="L11" s="273"/>
      <c r="M11" s="273"/>
      <c r="N11" s="273"/>
      <c r="O11" s="273"/>
      <c r="P11" s="273"/>
      <c r="Q11" s="273"/>
      <c r="R11" s="273"/>
      <c r="S11" s="273"/>
      <c r="T11" s="273"/>
      <c r="U11" s="273"/>
      <c r="V11" s="284"/>
      <c r="W11" s="93"/>
    </row>
    <row r="12" spans="1:25" ht="25.5" customHeight="1" x14ac:dyDescent="0.2">
      <c r="B12" s="292"/>
      <c r="C12" s="293">
        <v>185</v>
      </c>
      <c r="D12" s="295" t="s">
        <v>40</v>
      </c>
      <c r="E12" s="60" t="s">
        <v>81</v>
      </c>
      <c r="F12" s="113"/>
      <c r="G12" s="114"/>
      <c r="H12" s="114"/>
      <c r="I12" s="115"/>
      <c r="J12" s="61">
        <v>2</v>
      </c>
      <c r="K12" s="62">
        <v>2</v>
      </c>
      <c r="L12" s="62">
        <v>1</v>
      </c>
      <c r="M12" s="62">
        <v>2</v>
      </c>
      <c r="N12" s="62">
        <v>1</v>
      </c>
      <c r="O12" s="62">
        <v>2</v>
      </c>
      <c r="P12" s="62">
        <v>2</v>
      </c>
      <c r="Q12" s="62">
        <v>2</v>
      </c>
      <c r="R12" s="62">
        <v>2</v>
      </c>
      <c r="S12" s="62">
        <v>2</v>
      </c>
      <c r="T12" s="62">
        <v>2</v>
      </c>
      <c r="U12" s="62">
        <v>1</v>
      </c>
      <c r="V12" s="129">
        <f>SUM(J12:U12)</f>
        <v>21</v>
      </c>
      <c r="W12" s="142"/>
    </row>
    <row r="13" spans="1:25" ht="25.5" customHeight="1" thickBot="1" x14ac:dyDescent="0.25">
      <c r="B13" s="292"/>
      <c r="C13" s="294"/>
      <c r="D13" s="296"/>
      <c r="E13" s="63" t="s">
        <v>82</v>
      </c>
      <c r="F13" s="124">
        <f>IF('ПВР_осн_ЛОТ_1 лист2'!F19=0,,'ПВР_осн_ЛОТ_1 лист2'!F19/'ПВР_осн_ЛОТ_1 лист2'!F18)</f>
        <v>0</v>
      </c>
      <c r="G13" s="126">
        <f>IF('ПВР_осн_ЛОТ_1 лист2'!G19=0,,'ПВР_осн_ЛОТ_1 лист2'!G19/'ПВР_осн_ЛОТ_1 лист2'!G18)</f>
        <v>0</v>
      </c>
      <c r="H13" s="126">
        <f>IF('ПВР_осн_ЛОТ_1 лист2'!H19=0,,'ПВР_осн_ЛОТ_1 лист2'!H19/'ПВР_осн_ЛОТ_1 лист2'!H18)</f>
        <v>0</v>
      </c>
      <c r="I13" s="125">
        <f>IF('ПВР_осн_ЛОТ_1 лист2'!I19=0,,'ПВР_осн_ЛОТ_1 лист2'!I19/'ПВР_осн_ЛОТ_1 лист2'!I18)</f>
        <v>0</v>
      </c>
      <c r="J13" s="171">
        <f>J12*$F13</f>
        <v>0</v>
      </c>
      <c r="K13" s="172">
        <f>K12*F13</f>
        <v>0</v>
      </c>
      <c r="L13" s="172">
        <f>L12*F13</f>
        <v>0</v>
      </c>
      <c r="M13" s="172">
        <f>M12*G13</f>
        <v>0</v>
      </c>
      <c r="N13" s="172">
        <f>N12*G13</f>
        <v>0</v>
      </c>
      <c r="O13" s="172">
        <f>O12*G13</f>
        <v>0</v>
      </c>
      <c r="P13" s="172">
        <f>P12*H13</f>
        <v>0</v>
      </c>
      <c r="Q13" s="172">
        <f>Q12*H13</f>
        <v>0</v>
      </c>
      <c r="R13" s="172">
        <f>R12*H13</f>
        <v>0</v>
      </c>
      <c r="S13" s="172">
        <f>S12*H13</f>
        <v>0</v>
      </c>
      <c r="T13" s="172">
        <f>T12*I13</f>
        <v>0</v>
      </c>
      <c r="U13" s="172">
        <f>U12*H13</f>
        <v>0</v>
      </c>
      <c r="V13" s="173">
        <f>SUM(J13:U13)</f>
        <v>0</v>
      </c>
      <c r="W13" s="142"/>
    </row>
    <row r="14" spans="1:25" ht="28.5" customHeight="1" thickBot="1" x14ac:dyDescent="0.25">
      <c r="C14" s="297" t="s">
        <v>92</v>
      </c>
      <c r="D14" s="298"/>
      <c r="E14" s="64"/>
      <c r="F14" s="116"/>
      <c r="G14" s="117"/>
      <c r="H14" s="117"/>
      <c r="I14" s="118"/>
      <c r="J14" s="298" t="s">
        <v>83</v>
      </c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9"/>
      <c r="W14" s="142"/>
    </row>
    <row r="15" spans="1:25" x14ac:dyDescent="0.2">
      <c r="C15" s="289"/>
      <c r="D15" s="281" t="s">
        <v>18</v>
      </c>
      <c r="E15" s="65" t="s">
        <v>62</v>
      </c>
      <c r="F15" s="124">
        <f>'ПВР_осн_ЛОТ_1 лист2'!F22</f>
        <v>1</v>
      </c>
      <c r="G15" s="126">
        <f>'ПВР_осн_ЛОТ_1 лист2'!G22</f>
        <v>1</v>
      </c>
      <c r="H15" s="126">
        <f>'ПВР_осн_ЛОТ_1 лист2'!H22</f>
        <v>0</v>
      </c>
      <c r="I15" s="127">
        <f>'ПВР_осн_ЛОТ_1 лист2'!I22</f>
        <v>0</v>
      </c>
      <c r="J15" s="66">
        <v>1</v>
      </c>
      <c r="K15" s="67"/>
      <c r="L15" s="67"/>
      <c r="M15" s="67">
        <v>1</v>
      </c>
      <c r="N15" s="67"/>
      <c r="O15" s="67"/>
      <c r="P15" s="67"/>
      <c r="Q15" s="67"/>
      <c r="R15" s="67"/>
      <c r="S15" s="67"/>
      <c r="T15" s="67"/>
      <c r="U15" s="67"/>
      <c r="V15" s="130">
        <f t="shared" ref="V15:V26" si="0">SUM(J15:U15)</f>
        <v>2</v>
      </c>
      <c r="W15" s="142"/>
      <c r="Y15" s="57" t="s">
        <v>84</v>
      </c>
    </row>
    <row r="16" spans="1:25" ht="15.75" customHeight="1" x14ac:dyDescent="0.2">
      <c r="C16" s="287"/>
      <c r="D16" s="282"/>
      <c r="E16" s="68" t="s">
        <v>59</v>
      </c>
      <c r="F16" s="124">
        <f>'ПВР_осн_ЛОТ_1 лист2'!F24</f>
        <v>0</v>
      </c>
      <c r="G16" s="126">
        <f>'ПВР_осн_ЛОТ_1 лист2'!G24</f>
        <v>0</v>
      </c>
      <c r="H16" s="126">
        <f>'ПВР_осн_ЛОТ_1 лист2'!H24</f>
        <v>0</v>
      </c>
      <c r="I16" s="127">
        <f>'ПВР_осн_ЛОТ_1 лист2'!I24</f>
        <v>0</v>
      </c>
      <c r="J16" s="174">
        <f>J15*F16</f>
        <v>0</v>
      </c>
      <c r="K16" s="175"/>
      <c r="L16" s="175"/>
      <c r="M16" s="174">
        <f>M15*G16</f>
        <v>0</v>
      </c>
      <c r="N16" s="175"/>
      <c r="O16" s="175"/>
      <c r="P16" s="175"/>
      <c r="Q16" s="175"/>
      <c r="R16" s="175"/>
      <c r="S16" s="175"/>
      <c r="T16" s="175"/>
      <c r="U16" s="174">
        <f>U15*I16</f>
        <v>0</v>
      </c>
      <c r="V16" s="176">
        <f t="shared" si="0"/>
        <v>0</v>
      </c>
      <c r="W16" s="142"/>
    </row>
    <row r="17" spans="1:25" s="71" customFormat="1" ht="15.75" customHeight="1" x14ac:dyDescent="0.2">
      <c r="A17" s="55"/>
      <c r="B17" s="55"/>
      <c r="C17" s="287"/>
      <c r="D17" s="346" t="s">
        <v>23</v>
      </c>
      <c r="E17" s="68" t="s">
        <v>62</v>
      </c>
      <c r="F17" s="124">
        <f>'ПВР_осн_ЛОТ_1 лист2'!F26</f>
        <v>1</v>
      </c>
      <c r="G17" s="126">
        <f>'ПВР_осн_ЛОТ_1 лист2'!G26</f>
        <v>1</v>
      </c>
      <c r="H17" s="126">
        <f>'ПВР_осн_ЛОТ_1 лист2'!H26</f>
        <v>2</v>
      </c>
      <c r="I17" s="127">
        <f>'ПВР_осн_ЛОТ_1 лист2'!I26</f>
        <v>1</v>
      </c>
      <c r="J17" s="69">
        <v>1</v>
      </c>
      <c r="K17" s="70"/>
      <c r="L17" s="70"/>
      <c r="M17" s="70"/>
      <c r="N17" s="70">
        <v>1</v>
      </c>
      <c r="O17" s="70"/>
      <c r="P17" s="70">
        <v>1</v>
      </c>
      <c r="Q17" s="70"/>
      <c r="R17" s="70"/>
      <c r="S17" s="70">
        <v>1</v>
      </c>
      <c r="T17" s="70">
        <v>1</v>
      </c>
      <c r="U17" s="70"/>
      <c r="V17" s="131">
        <f t="shared" si="0"/>
        <v>5</v>
      </c>
      <c r="W17" s="143"/>
    </row>
    <row r="18" spans="1:25" s="71" customFormat="1" x14ac:dyDescent="0.2">
      <c r="A18" s="55"/>
      <c r="B18" s="55"/>
      <c r="C18" s="287"/>
      <c r="D18" s="346"/>
      <c r="E18" s="68" t="s">
        <v>59</v>
      </c>
      <c r="F18" s="124">
        <f>'ПВР_осн_ЛОТ_1 лист2'!F28</f>
        <v>0</v>
      </c>
      <c r="G18" s="126">
        <f>'ПВР_осн_ЛОТ_1 лист2'!G28</f>
        <v>0</v>
      </c>
      <c r="H18" s="126">
        <f>'ПВР_осн_ЛОТ_1 лист2'!H28</f>
        <v>0</v>
      </c>
      <c r="I18" s="127">
        <f>'ПВР_осн_ЛОТ_1 лист2'!I28</f>
        <v>0</v>
      </c>
      <c r="J18" s="174">
        <f>J17*F18</f>
        <v>0</v>
      </c>
      <c r="K18" s="177"/>
      <c r="L18" s="177"/>
      <c r="M18" s="177"/>
      <c r="N18" s="174">
        <f>N17*G18</f>
        <v>0</v>
      </c>
      <c r="O18" s="177"/>
      <c r="P18" s="174">
        <f>P17*F18</f>
        <v>0</v>
      </c>
      <c r="Q18" s="177"/>
      <c r="R18" s="175"/>
      <c r="S18" s="175">
        <f>S17*F18</f>
        <v>0</v>
      </c>
      <c r="T18" s="174">
        <f>T17*F18</f>
        <v>0</v>
      </c>
      <c r="U18" s="177"/>
      <c r="V18" s="178">
        <f t="shared" si="0"/>
        <v>0</v>
      </c>
      <c r="W18" s="143"/>
    </row>
    <row r="19" spans="1:25" x14ac:dyDescent="0.2">
      <c r="C19" s="289"/>
      <c r="D19" s="281" t="s">
        <v>24</v>
      </c>
      <c r="E19" s="65" t="s">
        <v>62</v>
      </c>
      <c r="F19" s="124">
        <f>'ПВР_осн_ЛОТ_1 лист2'!F30</f>
        <v>1</v>
      </c>
      <c r="G19" s="126">
        <f>'ПВР_осн_ЛОТ_1 лист2'!G30</f>
        <v>1</v>
      </c>
      <c r="H19" s="126">
        <f>'ПВР_осн_ЛОТ_1 лист2'!H30</f>
        <v>2</v>
      </c>
      <c r="I19" s="127">
        <f>'ПВР_осн_ЛОТ_1 лист2'!I30</f>
        <v>0</v>
      </c>
      <c r="J19" s="69"/>
      <c r="K19" s="70">
        <v>1</v>
      </c>
      <c r="L19" s="70"/>
      <c r="M19" s="70">
        <v>1</v>
      </c>
      <c r="N19" s="70"/>
      <c r="O19" s="70"/>
      <c r="P19" s="70"/>
      <c r="Q19" s="70">
        <v>1</v>
      </c>
      <c r="R19" s="70"/>
      <c r="S19" s="70"/>
      <c r="T19" s="70"/>
      <c r="U19" s="70">
        <v>1</v>
      </c>
      <c r="V19" s="132">
        <f t="shared" si="0"/>
        <v>4</v>
      </c>
      <c r="W19" s="142"/>
      <c r="Y19" s="57" t="s">
        <v>84</v>
      </c>
    </row>
    <row r="20" spans="1:25" ht="15.75" customHeight="1" x14ac:dyDescent="0.2">
      <c r="C20" s="287"/>
      <c r="D20" s="282"/>
      <c r="E20" s="68" t="s">
        <v>59</v>
      </c>
      <c r="F20" s="124">
        <f>'ПВР_осн_ЛОТ_1 лист2'!F32</f>
        <v>0</v>
      </c>
      <c r="G20" s="126">
        <f>'ПВР_осн_ЛОТ_1 лист2'!G32</f>
        <v>0</v>
      </c>
      <c r="H20" s="126">
        <f>'ПВР_осн_ЛОТ_1 лист2'!H32</f>
        <v>0</v>
      </c>
      <c r="I20" s="127">
        <f>'ПВР_осн_ЛОТ_1 лист2'!I32</f>
        <v>0</v>
      </c>
      <c r="J20" s="174"/>
      <c r="K20" s="175">
        <f>K19*F20</f>
        <v>0</v>
      </c>
      <c r="L20" s="175"/>
      <c r="M20" s="175">
        <f>M19*G20</f>
        <v>0</v>
      </c>
      <c r="N20" s="175"/>
      <c r="O20" s="175"/>
      <c r="P20" s="175"/>
      <c r="Q20" s="175">
        <f>Q19*F20</f>
        <v>0</v>
      </c>
      <c r="R20" s="175"/>
      <c r="S20" s="175">
        <f>S19*F20</f>
        <v>0</v>
      </c>
      <c r="T20" s="175"/>
      <c r="U20" s="175">
        <f>U19*F20</f>
        <v>0</v>
      </c>
      <c r="V20" s="178">
        <f t="shared" si="0"/>
        <v>0</v>
      </c>
      <c r="W20" s="142"/>
    </row>
    <row r="21" spans="1:25" x14ac:dyDescent="0.2">
      <c r="C21" s="289"/>
      <c r="D21" s="281" t="s">
        <v>25</v>
      </c>
      <c r="E21" s="65" t="s">
        <v>62</v>
      </c>
      <c r="F21" s="124">
        <f>'ПВР_осн_ЛОТ_1 лист2'!F34</f>
        <v>1</v>
      </c>
      <c r="G21" s="126">
        <f>'ПВР_осн_ЛОТ_1 лист2'!G34</f>
        <v>1</v>
      </c>
      <c r="H21" s="126">
        <f>'ПВР_осн_ЛОТ_1 лист2'!H34</f>
        <v>2</v>
      </c>
      <c r="I21" s="144">
        <f>'ПВР_осн_ЛОТ_1 лист2'!I34</f>
        <v>1</v>
      </c>
      <c r="J21" s="69"/>
      <c r="K21" s="70">
        <v>1</v>
      </c>
      <c r="L21" s="70"/>
      <c r="M21" s="70"/>
      <c r="N21" s="70"/>
      <c r="O21" s="70">
        <v>1</v>
      </c>
      <c r="P21" s="70"/>
      <c r="Q21" s="70"/>
      <c r="R21" s="70">
        <v>1</v>
      </c>
      <c r="S21" s="70">
        <v>1</v>
      </c>
      <c r="T21" s="70">
        <v>1</v>
      </c>
      <c r="U21" s="70"/>
      <c r="V21" s="132">
        <f t="shared" si="0"/>
        <v>5</v>
      </c>
      <c r="W21" s="142"/>
      <c r="Y21" s="57" t="s">
        <v>84</v>
      </c>
    </row>
    <row r="22" spans="1:25" ht="15.75" customHeight="1" x14ac:dyDescent="0.2">
      <c r="C22" s="287"/>
      <c r="D22" s="282"/>
      <c r="E22" s="68" t="s">
        <v>59</v>
      </c>
      <c r="F22" s="124">
        <f>'ПВР_осн_ЛОТ_1 лист2'!F36</f>
        <v>0</v>
      </c>
      <c r="G22" s="126">
        <f>'ПВР_осн_ЛОТ_1 лист2'!G36</f>
        <v>0</v>
      </c>
      <c r="H22" s="126">
        <f>'ПВР_осн_ЛОТ_1 лист2'!H36</f>
        <v>0</v>
      </c>
      <c r="I22" s="127">
        <f>'ПВР_осн_ЛОТ_1 лист2'!I36</f>
        <v>0</v>
      </c>
      <c r="J22" s="174"/>
      <c r="K22" s="175">
        <f>K21*F22</f>
        <v>0</v>
      </c>
      <c r="L22" s="175"/>
      <c r="M22" s="175"/>
      <c r="N22" s="175"/>
      <c r="O22" s="175">
        <f>O21*F22</f>
        <v>0</v>
      </c>
      <c r="P22" s="175"/>
      <c r="Q22" s="175"/>
      <c r="R22" s="175">
        <f>R21*F22</f>
        <v>0</v>
      </c>
      <c r="S22" s="175">
        <f>S21*F22</f>
        <v>0</v>
      </c>
      <c r="T22" s="175">
        <f>T21*F22</f>
        <v>0</v>
      </c>
      <c r="U22" s="175"/>
      <c r="V22" s="176">
        <f t="shared" si="0"/>
        <v>0</v>
      </c>
      <c r="W22" s="142"/>
    </row>
    <row r="23" spans="1:25" s="71" customFormat="1" ht="15.75" customHeight="1" x14ac:dyDescent="0.2">
      <c r="A23" s="55"/>
      <c r="B23" s="55"/>
      <c r="C23" s="287"/>
      <c r="D23" s="282" t="s">
        <v>26</v>
      </c>
      <c r="E23" s="68" t="s">
        <v>62</v>
      </c>
      <c r="F23" s="124">
        <f>'ПВР_осн_ЛОТ_1 лист2'!F38</f>
        <v>1</v>
      </c>
      <c r="G23" s="126">
        <f>'ПВР_осн_ЛОТ_1 лист2'!G38</f>
        <v>1</v>
      </c>
      <c r="H23" s="126">
        <f>'ПВР_осн_ЛОТ_1 лист2'!H38</f>
        <v>3</v>
      </c>
      <c r="I23" s="127">
        <f>'ПВР_осн_ЛОТ_1 лист2'!I38</f>
        <v>0</v>
      </c>
      <c r="J23" s="69"/>
      <c r="K23" s="70"/>
      <c r="L23" s="70">
        <v>1</v>
      </c>
      <c r="M23" s="70"/>
      <c r="N23" s="70"/>
      <c r="O23" s="70">
        <v>1</v>
      </c>
      <c r="P23" s="70">
        <v>1</v>
      </c>
      <c r="Q23" s="70">
        <v>1</v>
      </c>
      <c r="R23" s="70">
        <v>1</v>
      </c>
      <c r="S23" s="70"/>
      <c r="T23" s="70"/>
      <c r="U23" s="70"/>
      <c r="V23" s="133">
        <f t="shared" si="0"/>
        <v>5</v>
      </c>
      <c r="W23" s="143"/>
    </row>
    <row r="24" spans="1:25" s="71" customFormat="1" ht="16.5" thickBot="1" x14ac:dyDescent="0.25">
      <c r="A24" s="55"/>
      <c r="B24" s="55"/>
      <c r="C24" s="286"/>
      <c r="D24" s="288"/>
      <c r="E24" s="72" t="s">
        <v>59</v>
      </c>
      <c r="F24" s="124">
        <f>'ПВР_осн_ЛОТ_1 лист2'!F40</f>
        <v>0</v>
      </c>
      <c r="G24" s="126">
        <f>'ПВР_осн_ЛОТ_1 лист2'!G40</f>
        <v>0</v>
      </c>
      <c r="H24" s="126">
        <f>'ПВР_осн_ЛОТ_1 лист2'!H40</f>
        <v>0</v>
      </c>
      <c r="I24" s="127">
        <f>'ПВР_осн_ЛОТ_1 лист2'!I40</f>
        <v>0</v>
      </c>
      <c r="J24" s="179"/>
      <c r="K24" s="180"/>
      <c r="L24" s="181">
        <f>L23*F24</f>
        <v>0</v>
      </c>
      <c r="M24" s="180"/>
      <c r="N24" s="180"/>
      <c r="O24" s="181">
        <f>O23*F24</f>
        <v>0</v>
      </c>
      <c r="P24" s="181">
        <f>P23*F24</f>
        <v>0</v>
      </c>
      <c r="Q24" s="181">
        <f t="shared" ref="Q24" si="1">Q23*G24</f>
        <v>0</v>
      </c>
      <c r="R24" s="181">
        <f>R23*F24</f>
        <v>0</v>
      </c>
      <c r="S24" s="181"/>
      <c r="T24" s="180"/>
      <c r="U24" s="180"/>
      <c r="V24" s="182">
        <f t="shared" si="0"/>
        <v>0</v>
      </c>
      <c r="W24" s="143"/>
    </row>
    <row r="25" spans="1:25" s="71" customFormat="1" ht="29.25" customHeight="1" collapsed="1" x14ac:dyDescent="0.2">
      <c r="A25" s="55"/>
      <c r="B25" s="55"/>
      <c r="C25" s="277">
        <v>186</v>
      </c>
      <c r="D25" s="279" t="s">
        <v>27</v>
      </c>
      <c r="E25" s="60" t="s">
        <v>81</v>
      </c>
      <c r="F25" s="116"/>
      <c r="G25" s="117"/>
      <c r="H25" s="117"/>
      <c r="I25" s="118"/>
      <c r="J25" s="73"/>
      <c r="K25" s="74">
        <v>1</v>
      </c>
      <c r="L25" s="74">
        <v>1</v>
      </c>
      <c r="M25" s="74"/>
      <c r="N25" s="74">
        <v>1</v>
      </c>
      <c r="O25" s="74"/>
      <c r="P25" s="74">
        <v>1</v>
      </c>
      <c r="Q25" s="74">
        <v>1</v>
      </c>
      <c r="R25" s="74"/>
      <c r="S25" s="74">
        <v>1</v>
      </c>
      <c r="T25" s="74"/>
      <c r="U25" s="74">
        <v>1</v>
      </c>
      <c r="V25" s="129">
        <f t="shared" si="0"/>
        <v>7</v>
      </c>
      <c r="W25" s="143"/>
    </row>
    <row r="26" spans="1:25" s="71" customFormat="1" ht="29.25" customHeight="1" thickBot="1" x14ac:dyDescent="0.25">
      <c r="A26" s="55"/>
      <c r="B26" s="55"/>
      <c r="C26" s="278"/>
      <c r="D26" s="280"/>
      <c r="E26" s="63" t="s">
        <v>82</v>
      </c>
      <c r="F26" s="124">
        <f>IF('ПВР_осн_ЛОТ_1 лист2'!F47=0,,'ПВР_осн_ЛОТ_1 лист2'!F47/'ПВР_осн_ЛОТ_1 лист2'!F45)</f>
        <v>0</v>
      </c>
      <c r="G26" s="126">
        <f>IF('ПВР_осн_ЛОТ_1 лист2'!G47=0,,'ПВР_осн_ЛОТ_1 лист2'!G47/'ПВР_осн_ЛОТ_1 лист2'!G45)</f>
        <v>0</v>
      </c>
      <c r="H26" s="126">
        <f>IF('ПВР_осн_ЛОТ_1 лист2'!H47=0,,'ПВР_осн_ЛОТ_1 лист2'!H47/'ПВР_осн_ЛОТ_1 лист2'!H45)</f>
        <v>0</v>
      </c>
      <c r="I26" s="125">
        <f>IF('ПВР_осн_ЛОТ_1 лист2'!I47=0,,'ПВР_осн_ЛОТ_1 лист2'!I47/'ПВР_осн_ЛОТ_1 лист2'!I45)</f>
        <v>0</v>
      </c>
      <c r="J26" s="183"/>
      <c r="K26" s="184">
        <f>K25*F26</f>
        <v>0</v>
      </c>
      <c r="L26" s="184">
        <f>L25*G26</f>
        <v>0</v>
      </c>
      <c r="M26" s="184"/>
      <c r="N26" s="184">
        <f>N25*G26</f>
        <v>0</v>
      </c>
      <c r="O26" s="184"/>
      <c r="P26" s="184">
        <f>P25*H26</f>
        <v>0</v>
      </c>
      <c r="Q26" s="184">
        <f>Q25*H26</f>
        <v>0</v>
      </c>
      <c r="R26" s="184"/>
      <c r="S26" s="184">
        <f>S25*H26</f>
        <v>0</v>
      </c>
      <c r="T26" s="184"/>
      <c r="U26" s="184">
        <f>U25*I26</f>
        <v>0</v>
      </c>
      <c r="V26" s="185">
        <f t="shared" si="0"/>
        <v>0</v>
      </c>
      <c r="W26" s="143"/>
    </row>
    <row r="27" spans="1:25" s="71" customFormat="1" ht="25.5" customHeight="1" thickBot="1" x14ac:dyDescent="0.25">
      <c r="A27" s="55"/>
      <c r="B27" s="55"/>
      <c r="C27" s="297" t="s">
        <v>93</v>
      </c>
      <c r="D27" s="298"/>
      <c r="E27" s="64"/>
      <c r="F27" s="116"/>
      <c r="G27" s="117"/>
      <c r="H27" s="117"/>
      <c r="I27" s="118"/>
      <c r="J27" s="298" t="s">
        <v>83</v>
      </c>
      <c r="K27" s="298"/>
      <c r="L27" s="298"/>
      <c r="M27" s="298"/>
      <c r="N27" s="298"/>
      <c r="O27" s="298"/>
      <c r="P27" s="298"/>
      <c r="Q27" s="298"/>
      <c r="R27" s="298"/>
      <c r="S27" s="298"/>
      <c r="T27" s="298"/>
      <c r="U27" s="298"/>
      <c r="V27" s="299"/>
      <c r="W27" s="143"/>
    </row>
    <row r="28" spans="1:25" s="71" customFormat="1" x14ac:dyDescent="0.2">
      <c r="A28" s="55"/>
      <c r="B28" s="55"/>
      <c r="C28" s="301"/>
      <c r="D28" s="302" t="s">
        <v>28</v>
      </c>
      <c r="E28" s="65" t="s">
        <v>62</v>
      </c>
      <c r="F28" s="124">
        <f>'ПВР_осн_ЛОТ_1 лист2'!F50</f>
        <v>0</v>
      </c>
      <c r="G28" s="126">
        <f>'ПВР_осн_ЛОТ_1 лист2'!G50</f>
        <v>1</v>
      </c>
      <c r="H28" s="126">
        <f>'ПВР_осн_ЛОТ_1 лист2'!H50</f>
        <v>1</v>
      </c>
      <c r="I28" s="125">
        <f>'ПВР_осн_ЛОТ_1 лист2'!I50</f>
        <v>0</v>
      </c>
      <c r="J28" s="66"/>
      <c r="K28" s="67"/>
      <c r="L28" s="67">
        <v>1</v>
      </c>
      <c r="M28" s="67"/>
      <c r="N28" s="67"/>
      <c r="O28" s="67"/>
      <c r="P28" s="67">
        <v>1</v>
      </c>
      <c r="Q28" s="67"/>
      <c r="R28" s="67"/>
      <c r="S28" s="67"/>
      <c r="T28" s="67"/>
      <c r="U28" s="67"/>
      <c r="V28" s="130">
        <f t="shared" ref="V28:V35" si="2">SUM(J28:U28)</f>
        <v>2</v>
      </c>
      <c r="W28" s="143"/>
    </row>
    <row r="29" spans="1:25" s="71" customFormat="1" x14ac:dyDescent="0.2">
      <c r="A29" s="55"/>
      <c r="B29" s="55"/>
      <c r="C29" s="301"/>
      <c r="D29" s="303"/>
      <c r="E29" s="68" t="s">
        <v>59</v>
      </c>
      <c r="F29" s="124">
        <f>'ПВР_осн_ЛОТ_1 лист2'!F52</f>
        <v>0</v>
      </c>
      <c r="G29" s="126">
        <f>'ПВР_осн_ЛОТ_1 лист2'!G52</f>
        <v>0</v>
      </c>
      <c r="H29" s="126">
        <f>'ПВР_осн_ЛОТ_1 лист2'!H52</f>
        <v>0</v>
      </c>
      <c r="I29" s="125">
        <f>'ПВР_осн_ЛОТ_1 лист2'!I52</f>
        <v>0</v>
      </c>
      <c r="J29" s="186"/>
      <c r="K29" s="187"/>
      <c r="L29" s="187">
        <f>L28*G29</f>
        <v>0</v>
      </c>
      <c r="M29" s="187"/>
      <c r="N29" s="187"/>
      <c r="O29" s="187"/>
      <c r="P29" s="187">
        <f>P28*H29</f>
        <v>0</v>
      </c>
      <c r="Q29" s="187"/>
      <c r="R29" s="187"/>
      <c r="S29" s="187"/>
      <c r="T29" s="187"/>
      <c r="U29" s="187"/>
      <c r="V29" s="178">
        <f t="shared" si="2"/>
        <v>0</v>
      </c>
      <c r="W29" s="143"/>
    </row>
    <row r="30" spans="1:25" s="71" customFormat="1" x14ac:dyDescent="0.2">
      <c r="A30" s="55"/>
      <c r="B30" s="55"/>
      <c r="C30" s="301"/>
      <c r="D30" s="301" t="s">
        <v>29</v>
      </c>
      <c r="E30" s="65" t="s">
        <v>62</v>
      </c>
      <c r="F30" s="124">
        <f>'ПВР_осн_ЛОТ_1 лист2'!F54</f>
        <v>1</v>
      </c>
      <c r="G30" s="126">
        <f>'ПВР_осн_ЛОТ_1 лист2'!G54</f>
        <v>0</v>
      </c>
      <c r="H30" s="126">
        <f>'ПВР_осн_ЛОТ_1 лист2'!H54</f>
        <v>1</v>
      </c>
      <c r="I30" s="125">
        <f>'ПВР_осн_ЛОТ_1 лист2'!I54</f>
        <v>1</v>
      </c>
      <c r="J30" s="66"/>
      <c r="K30" s="67">
        <v>1</v>
      </c>
      <c r="L30" s="67"/>
      <c r="M30" s="67"/>
      <c r="N30" s="67"/>
      <c r="O30" s="67"/>
      <c r="P30" s="67"/>
      <c r="Q30" s="67">
        <v>1</v>
      </c>
      <c r="R30" s="67"/>
      <c r="S30" s="67"/>
      <c r="T30" s="67"/>
      <c r="U30" s="67">
        <v>1</v>
      </c>
      <c r="V30" s="130">
        <f t="shared" ref="V30:V31" si="3">SUM(J30:U30)</f>
        <v>3</v>
      </c>
      <c r="W30" s="143"/>
    </row>
    <row r="31" spans="1:25" s="71" customFormat="1" x14ac:dyDescent="0.2">
      <c r="A31" s="55"/>
      <c r="B31" s="55"/>
      <c r="C31" s="301"/>
      <c r="D31" s="301"/>
      <c r="E31" s="68" t="s">
        <v>59</v>
      </c>
      <c r="F31" s="124">
        <f>'ПВР_осн_ЛОТ_1 лист2'!F56</f>
        <v>0</v>
      </c>
      <c r="G31" s="126">
        <f>'ПВР_осн_ЛОТ_1 лист2'!G56</f>
        <v>0</v>
      </c>
      <c r="H31" s="126">
        <f>'ПВР_осн_ЛОТ_1 лист2'!H56</f>
        <v>0</v>
      </c>
      <c r="I31" s="125">
        <f>'ПВР_осн_ЛОТ_1 лист2'!I56</f>
        <v>0</v>
      </c>
      <c r="J31" s="188"/>
      <c r="K31" s="188">
        <f>K30*F31</f>
        <v>0</v>
      </c>
      <c r="L31" s="188"/>
      <c r="M31" s="188"/>
      <c r="N31" s="188"/>
      <c r="O31" s="188"/>
      <c r="P31" s="188"/>
      <c r="Q31" s="188">
        <f>Q30*H31</f>
        <v>0</v>
      </c>
      <c r="R31" s="188"/>
      <c r="S31" s="188"/>
      <c r="T31" s="188"/>
      <c r="U31" s="188">
        <f>U30*I31</f>
        <v>0</v>
      </c>
      <c r="V31" s="176">
        <f t="shared" si="3"/>
        <v>0</v>
      </c>
      <c r="W31" s="143"/>
    </row>
    <row r="32" spans="1:25" s="71" customFormat="1" x14ac:dyDescent="0.2">
      <c r="A32" s="55"/>
      <c r="B32" s="55"/>
      <c r="C32" s="304"/>
      <c r="D32" s="304" t="s">
        <v>30</v>
      </c>
      <c r="E32" s="68" t="s">
        <v>62</v>
      </c>
      <c r="F32" s="124">
        <f>'ПВР_осн_ЛОТ_1 лист2'!F58</f>
        <v>0</v>
      </c>
      <c r="G32" s="126">
        <f>'ПВР_осн_ЛОТ_1 лист2'!G58</f>
        <v>1</v>
      </c>
      <c r="H32" s="126">
        <f>'ПВР_осн_ЛОТ_1 лист2'!H58</f>
        <v>1</v>
      </c>
      <c r="I32" s="125">
        <f>'ПВР_осн_ЛОТ_1 лист2'!I58</f>
        <v>0</v>
      </c>
      <c r="J32" s="69"/>
      <c r="K32" s="70"/>
      <c r="L32" s="70"/>
      <c r="M32" s="70"/>
      <c r="N32" s="70">
        <v>1</v>
      </c>
      <c r="O32" s="70"/>
      <c r="P32" s="70"/>
      <c r="Q32" s="70"/>
      <c r="R32" s="70"/>
      <c r="S32" s="70">
        <v>1</v>
      </c>
      <c r="T32" s="70"/>
      <c r="U32" s="70"/>
      <c r="V32" s="133">
        <f t="shared" si="2"/>
        <v>2</v>
      </c>
      <c r="W32" s="143"/>
    </row>
    <row r="33" spans="1:23" s="71" customFormat="1" ht="16.5" thickBot="1" x14ac:dyDescent="0.25">
      <c r="A33" s="55"/>
      <c r="B33" s="55"/>
      <c r="C33" s="305"/>
      <c r="D33" s="305"/>
      <c r="E33" s="72" t="s">
        <v>59</v>
      </c>
      <c r="F33" s="124">
        <f>'ПВР_осн_ЛОТ_1 лист2'!F60</f>
        <v>0</v>
      </c>
      <c r="G33" s="126">
        <f>'ПВР_осн_ЛОТ_1 лист2'!G60</f>
        <v>0</v>
      </c>
      <c r="H33" s="126">
        <f>'ПВР_осн_ЛОТ_1 лист2'!H60</f>
        <v>0</v>
      </c>
      <c r="I33" s="125">
        <f>'ПВР_осн_ЛОТ_1 лист2'!I60</f>
        <v>0</v>
      </c>
      <c r="J33" s="189"/>
      <c r="K33" s="181"/>
      <c r="L33" s="181"/>
      <c r="M33" s="181"/>
      <c r="N33" s="181">
        <f>N32*G33</f>
        <v>0</v>
      </c>
      <c r="O33" s="181"/>
      <c r="P33" s="181"/>
      <c r="Q33" s="181"/>
      <c r="R33" s="181"/>
      <c r="S33" s="181">
        <f>S32*H33</f>
        <v>0</v>
      </c>
      <c r="T33" s="181"/>
      <c r="U33" s="181"/>
      <c r="V33" s="182">
        <f t="shared" si="2"/>
        <v>0</v>
      </c>
      <c r="W33" s="143"/>
    </row>
    <row r="34" spans="1:23" s="71" customFormat="1" ht="29.25" customHeight="1" collapsed="1" x14ac:dyDescent="0.2">
      <c r="A34" s="55"/>
      <c r="B34" s="292"/>
      <c r="C34" s="277">
        <v>187</v>
      </c>
      <c r="D34" s="307" t="s">
        <v>31</v>
      </c>
      <c r="E34" s="60" t="s">
        <v>81</v>
      </c>
      <c r="F34" s="119"/>
      <c r="G34" s="117"/>
      <c r="H34" s="117"/>
      <c r="I34" s="120"/>
      <c r="J34" s="75">
        <v>1</v>
      </c>
      <c r="K34" s="76"/>
      <c r="L34" s="76">
        <v>1</v>
      </c>
      <c r="M34" s="76">
        <v>1</v>
      </c>
      <c r="N34" s="76"/>
      <c r="O34" s="76">
        <v>1</v>
      </c>
      <c r="P34" s="76"/>
      <c r="Q34" s="76">
        <v>1</v>
      </c>
      <c r="R34" s="76"/>
      <c r="S34" s="76">
        <v>1</v>
      </c>
      <c r="T34" s="76">
        <v>1</v>
      </c>
      <c r="U34" s="76"/>
      <c r="V34" s="134">
        <f t="shared" si="2"/>
        <v>7</v>
      </c>
      <c r="W34" s="143"/>
    </row>
    <row r="35" spans="1:23" s="71" customFormat="1" ht="29.25" customHeight="1" thickBot="1" x14ac:dyDescent="0.25">
      <c r="A35" s="55"/>
      <c r="B35" s="292"/>
      <c r="C35" s="306"/>
      <c r="D35" s="308"/>
      <c r="E35" s="63" t="s">
        <v>82</v>
      </c>
      <c r="F35" s="124">
        <f>IF('ПВР_осн_ЛОТ_1 лист2'!F66=0,,'ПВР_осн_ЛОТ_1 лист2'!F66/'ПВР_осн_ЛОТ_1 лист2'!F65)</f>
        <v>0</v>
      </c>
      <c r="G35" s="126">
        <f>IF('ПВР_осн_ЛОТ_1 лист2'!G66=0,,'ПВР_осн_ЛОТ_1 лист2'!G66/'ПВР_осн_ЛОТ_1 лист2'!G65)</f>
        <v>0</v>
      </c>
      <c r="H35" s="126">
        <f>IF('ПВР_осн_ЛОТ_1 лист2'!H66=0,,'ПВР_осн_ЛОТ_1 лист2'!H66/'ПВР_осн_ЛОТ_1 лист2'!H65)</f>
        <v>0</v>
      </c>
      <c r="I35" s="125">
        <f>IF('ПВР_осн_ЛОТ_1 лист2'!I66=0,,'ПВР_осн_ЛОТ_1 лист2'!I66/'ПВР_осн_ЛОТ_1 лист2'!I65)</f>
        <v>0</v>
      </c>
      <c r="J35" s="190">
        <f>J34*F35</f>
        <v>0</v>
      </c>
      <c r="K35" s="191"/>
      <c r="L35" s="191">
        <f>L34*G35</f>
        <v>0</v>
      </c>
      <c r="M35" s="191">
        <f>M34*G35</f>
        <v>0</v>
      </c>
      <c r="N35" s="191"/>
      <c r="O35" s="191">
        <f>O34*H35</f>
        <v>0</v>
      </c>
      <c r="P35" s="191"/>
      <c r="Q35" s="191">
        <f>Q34*H35</f>
        <v>0</v>
      </c>
      <c r="R35" s="191"/>
      <c r="S35" s="191">
        <f>S34*H35</f>
        <v>0</v>
      </c>
      <c r="T35" s="191">
        <f>T34*I35</f>
        <v>0</v>
      </c>
      <c r="U35" s="191"/>
      <c r="V35" s="192">
        <f t="shared" si="2"/>
        <v>0</v>
      </c>
      <c r="W35" s="143"/>
    </row>
    <row r="36" spans="1:23" s="71" customFormat="1" ht="27.75" customHeight="1" thickBot="1" x14ac:dyDescent="0.25">
      <c r="A36" s="55"/>
      <c r="B36" s="55"/>
      <c r="C36" s="297" t="s">
        <v>94</v>
      </c>
      <c r="D36" s="298"/>
      <c r="E36" s="77"/>
      <c r="F36" s="119"/>
      <c r="G36" s="117"/>
      <c r="H36" s="117"/>
      <c r="I36" s="120"/>
      <c r="J36" s="309" t="s">
        <v>83</v>
      </c>
      <c r="K36" s="309"/>
      <c r="L36" s="309"/>
      <c r="M36" s="309"/>
      <c r="N36" s="309"/>
      <c r="O36" s="309"/>
      <c r="P36" s="309"/>
      <c r="Q36" s="309"/>
      <c r="R36" s="309"/>
      <c r="S36" s="309"/>
      <c r="T36" s="309"/>
      <c r="U36" s="309"/>
      <c r="V36" s="310"/>
      <c r="W36" s="143"/>
    </row>
    <row r="37" spans="1:23" s="71" customFormat="1" x14ac:dyDescent="0.2">
      <c r="A37" s="55"/>
      <c r="B37" s="55"/>
      <c r="C37" s="285"/>
      <c r="D37" s="300" t="s">
        <v>32</v>
      </c>
      <c r="E37" s="78" t="s">
        <v>62</v>
      </c>
      <c r="F37" s="124">
        <f>'ПВР_осн_ЛОТ_1 лист2'!F69</f>
        <v>72</v>
      </c>
      <c r="G37" s="126">
        <f>'ПВР_осн_ЛОТ_1 лист2'!G69</f>
        <v>144</v>
      </c>
      <c r="H37" s="126">
        <f>'ПВР_осн_ЛОТ_1 лист2'!H69</f>
        <v>216</v>
      </c>
      <c r="I37" s="125">
        <f>'ПВР_осн_ЛОТ_1 лист2'!I69</f>
        <v>72</v>
      </c>
      <c r="J37" s="79">
        <v>72</v>
      </c>
      <c r="K37" s="80"/>
      <c r="L37" s="80">
        <v>144</v>
      </c>
      <c r="M37" s="80"/>
      <c r="N37" s="80"/>
      <c r="O37" s="80">
        <v>216</v>
      </c>
      <c r="P37" s="80"/>
      <c r="Q37" s="80"/>
      <c r="R37" s="80"/>
      <c r="S37" s="80"/>
      <c r="T37" s="80">
        <v>72</v>
      </c>
      <c r="U37" s="80"/>
      <c r="V37" s="135">
        <f t="shared" ref="V37:V44" si="4">SUM(J37:U37)</f>
        <v>504</v>
      </c>
      <c r="W37" s="143"/>
    </row>
    <row r="38" spans="1:23" s="71" customFormat="1" x14ac:dyDescent="0.2">
      <c r="A38" s="55"/>
      <c r="B38" s="55"/>
      <c r="C38" s="287"/>
      <c r="D38" s="282"/>
      <c r="E38" s="68" t="s">
        <v>59</v>
      </c>
      <c r="F38" s="124">
        <f>'ПВР_осн_ЛОТ_1 лист2'!F71</f>
        <v>0</v>
      </c>
      <c r="G38" s="126">
        <f>'ПВР_осн_ЛОТ_1 лист2'!G71</f>
        <v>0</v>
      </c>
      <c r="H38" s="126">
        <f>'ПВР_осн_ЛОТ_1 лист2'!H71</f>
        <v>0</v>
      </c>
      <c r="I38" s="125">
        <f>'ПВР_осн_ЛОТ_1 лист2'!I71</f>
        <v>0</v>
      </c>
      <c r="J38" s="174">
        <f>F38</f>
        <v>0</v>
      </c>
      <c r="K38" s="175"/>
      <c r="L38" s="175">
        <f>G38</f>
        <v>0</v>
      </c>
      <c r="M38" s="175"/>
      <c r="N38" s="175"/>
      <c r="O38" s="175">
        <f>H38</f>
        <v>0</v>
      </c>
      <c r="P38" s="175"/>
      <c r="Q38" s="175"/>
      <c r="R38" s="175"/>
      <c r="S38" s="175"/>
      <c r="T38" s="175">
        <f>I38</f>
        <v>0</v>
      </c>
      <c r="U38" s="175"/>
      <c r="V38" s="193">
        <f t="shared" si="4"/>
        <v>0</v>
      </c>
      <c r="W38" s="143"/>
    </row>
    <row r="39" spans="1:23" s="71" customFormat="1" x14ac:dyDescent="0.2">
      <c r="A39" s="55"/>
      <c r="B39" s="55"/>
      <c r="C39" s="313"/>
      <c r="D39" s="315" t="s">
        <v>33</v>
      </c>
      <c r="E39" s="68" t="s">
        <v>62</v>
      </c>
      <c r="F39" s="124">
        <f>'ПВР_осн_ЛОТ_1 лист2'!F73</f>
        <v>72</v>
      </c>
      <c r="G39" s="126">
        <f>'ПВР_осн_ЛОТ_1 лист2'!G73</f>
        <v>144</v>
      </c>
      <c r="H39" s="126">
        <f>'ПВР_осн_ЛОТ_1 лист2'!H73</f>
        <v>216</v>
      </c>
      <c r="I39" s="125">
        <f>'ПВР_осн_ЛОТ_1 лист2'!I73</f>
        <v>72</v>
      </c>
      <c r="J39" s="81">
        <v>72</v>
      </c>
      <c r="K39" s="82"/>
      <c r="L39" s="82"/>
      <c r="M39" s="82">
        <v>144</v>
      </c>
      <c r="N39" s="82"/>
      <c r="O39" s="82"/>
      <c r="P39" s="82"/>
      <c r="Q39" s="82">
        <v>216</v>
      </c>
      <c r="R39" s="82"/>
      <c r="S39" s="82"/>
      <c r="T39" s="82">
        <v>72</v>
      </c>
      <c r="U39" s="82"/>
      <c r="V39" s="136">
        <f t="shared" ref="V39:V40" si="5">SUM(J39:U39)</f>
        <v>504</v>
      </c>
      <c r="W39" s="143"/>
    </row>
    <row r="40" spans="1:23" s="71" customFormat="1" ht="16.5" thickBot="1" x14ac:dyDescent="0.25">
      <c r="A40" s="55"/>
      <c r="B40" s="55"/>
      <c r="C40" s="314"/>
      <c r="D40" s="316"/>
      <c r="E40" s="83" t="s">
        <v>59</v>
      </c>
      <c r="F40" s="124">
        <f>'ПВР_осн_ЛОТ_1 лист2'!F75</f>
        <v>0</v>
      </c>
      <c r="G40" s="126">
        <f>'ПВР_осн_ЛОТ_1 лист2'!G75</f>
        <v>0</v>
      </c>
      <c r="H40" s="126">
        <f>'ПВР_осн_ЛОТ_1 лист2'!H75</f>
        <v>0</v>
      </c>
      <c r="I40" s="125">
        <f>'ПВР_осн_ЛОТ_1 лист2'!I75</f>
        <v>0</v>
      </c>
      <c r="J40" s="175">
        <f>F40</f>
        <v>0</v>
      </c>
      <c r="K40" s="175"/>
      <c r="L40" s="175"/>
      <c r="M40" s="175">
        <f>G40</f>
        <v>0</v>
      </c>
      <c r="N40" s="175"/>
      <c r="O40" s="175"/>
      <c r="P40" s="175"/>
      <c r="Q40" s="175">
        <f>H40</f>
        <v>0</v>
      </c>
      <c r="R40" s="175"/>
      <c r="S40" s="175"/>
      <c r="T40" s="175">
        <f>I40</f>
        <v>0</v>
      </c>
      <c r="U40" s="175"/>
      <c r="V40" s="193">
        <f t="shared" si="5"/>
        <v>0</v>
      </c>
    </row>
    <row r="41" spans="1:23" s="71" customFormat="1" x14ac:dyDescent="0.2">
      <c r="A41" s="55"/>
      <c r="B41" s="55"/>
      <c r="C41" s="313"/>
      <c r="D41" s="315" t="s">
        <v>34</v>
      </c>
      <c r="E41" s="68" t="s">
        <v>62</v>
      </c>
      <c r="F41" s="124">
        <f>'ПВР_осн_ЛОТ_1 лист2'!F77</f>
        <v>72</v>
      </c>
      <c r="G41" s="126">
        <f>'ПВР_осн_ЛОТ_1 лист2'!G77</f>
        <v>144</v>
      </c>
      <c r="H41" s="126">
        <f>'ПВР_осн_ЛОТ_1 лист2'!H77</f>
        <v>216</v>
      </c>
      <c r="I41" s="125">
        <f>'ПВР_осн_ЛОТ_1 лист2'!I77</f>
        <v>72</v>
      </c>
      <c r="J41" s="88">
        <v>72</v>
      </c>
      <c r="K41" s="89"/>
      <c r="L41" s="89">
        <v>144</v>
      </c>
      <c r="M41" s="89"/>
      <c r="N41" s="89"/>
      <c r="O41" s="89"/>
      <c r="P41" s="89"/>
      <c r="Q41" s="89"/>
      <c r="R41" s="89"/>
      <c r="S41" s="89">
        <v>216</v>
      </c>
      <c r="T41" s="89">
        <v>72</v>
      </c>
      <c r="U41" s="89"/>
      <c r="V41" s="138">
        <f t="shared" si="4"/>
        <v>504</v>
      </c>
    </row>
    <row r="42" spans="1:23" s="71" customFormat="1" ht="16.5" thickBot="1" x14ac:dyDescent="0.25">
      <c r="A42" s="55"/>
      <c r="B42" s="55"/>
      <c r="C42" s="314"/>
      <c r="D42" s="316"/>
      <c r="E42" s="83" t="s">
        <v>59</v>
      </c>
      <c r="F42" s="124">
        <f>'ПВР_осн_ЛОТ_1 лист2'!F79</f>
        <v>0</v>
      </c>
      <c r="G42" s="126">
        <f>'ПВР_осн_ЛОТ_1 лист2'!G79</f>
        <v>0</v>
      </c>
      <c r="H42" s="126">
        <f>'ПВР_осн_ЛОТ_1 лист2'!H79</f>
        <v>0</v>
      </c>
      <c r="I42" s="125">
        <f>'ПВР_осн_ЛОТ_1 лист2'!I79</f>
        <v>0</v>
      </c>
      <c r="J42" s="189">
        <f>F42</f>
        <v>0</v>
      </c>
      <c r="K42" s="181"/>
      <c r="L42" s="181">
        <f>G42</f>
        <v>0</v>
      </c>
      <c r="M42" s="181"/>
      <c r="N42" s="181"/>
      <c r="O42" s="181"/>
      <c r="P42" s="181"/>
      <c r="Q42" s="181"/>
      <c r="R42" s="181"/>
      <c r="S42" s="181">
        <f>H42</f>
        <v>0</v>
      </c>
      <c r="T42" s="181">
        <f>I42</f>
        <v>0</v>
      </c>
      <c r="U42" s="181"/>
      <c r="V42" s="182">
        <f t="shared" si="4"/>
        <v>0</v>
      </c>
    </row>
    <row r="43" spans="1:23" s="71" customFormat="1" ht="29.25" customHeight="1" x14ac:dyDescent="0.2">
      <c r="A43" s="55"/>
      <c r="B43" s="317"/>
      <c r="C43" s="278">
        <v>189</v>
      </c>
      <c r="D43" s="280" t="s">
        <v>35</v>
      </c>
      <c r="E43" s="84" t="s">
        <v>81</v>
      </c>
      <c r="F43" s="116"/>
      <c r="G43" s="117"/>
      <c r="H43" s="117"/>
      <c r="I43" s="118"/>
      <c r="J43" s="85"/>
      <c r="K43" s="86"/>
      <c r="L43" s="86"/>
      <c r="M43" s="86">
        <v>1</v>
      </c>
      <c r="N43" s="86"/>
      <c r="O43" s="86"/>
      <c r="P43" s="86"/>
      <c r="Q43" s="86">
        <v>1</v>
      </c>
      <c r="R43" s="86"/>
      <c r="S43" s="86"/>
      <c r="T43" s="86"/>
      <c r="U43" s="86">
        <v>1</v>
      </c>
      <c r="V43" s="137">
        <f t="shared" si="4"/>
        <v>3</v>
      </c>
    </row>
    <row r="44" spans="1:23" s="71" customFormat="1" ht="24" customHeight="1" thickBot="1" x14ac:dyDescent="0.25">
      <c r="A44" s="55"/>
      <c r="B44" s="317"/>
      <c r="C44" s="306"/>
      <c r="D44" s="318"/>
      <c r="E44" s="87" t="s">
        <v>82</v>
      </c>
      <c r="F44" s="124">
        <f>IF('ПВР_осн_ЛОТ_1 лист2'!F86=0,,'ПВР_осн_ЛОТ_1 лист2'!F86/'ПВР_осн_ЛОТ_1 лист2'!F84)</f>
        <v>0</v>
      </c>
      <c r="G44" s="126">
        <f>IF('ПВР_осн_ЛОТ_1 лист2'!G86=0,,'ПВР_осн_ЛОТ_1 лист2'!G86/'ПВР_осн_ЛОТ_1 лист2'!G84)</f>
        <v>0</v>
      </c>
      <c r="H44" s="126">
        <f>IF('ПВР_осн_ЛОТ_1 лист2'!H86=0,,'ПВР_осн_ЛОТ_1 лист2'!H86/'ПВР_осн_ЛОТ_1 лист2'!H84)</f>
        <v>0</v>
      </c>
      <c r="I44" s="125">
        <f>IF('ПВР_осн_ЛОТ_1 лист2'!I86=0,,'ПВР_осн_ЛОТ_1 лист2'!I86/'ПВР_осн_ЛОТ_1 лист2'!I84)</f>
        <v>0</v>
      </c>
      <c r="J44" s="183"/>
      <c r="K44" s="184"/>
      <c r="L44" s="184"/>
      <c r="M44" s="184">
        <f>M43*F44</f>
        <v>0</v>
      </c>
      <c r="N44" s="184"/>
      <c r="O44" s="184"/>
      <c r="P44" s="184"/>
      <c r="Q44" s="184">
        <f>Q43*G44</f>
        <v>0</v>
      </c>
      <c r="R44" s="184"/>
      <c r="S44" s="184"/>
      <c r="T44" s="184"/>
      <c r="U44" s="184">
        <f>U43*H44</f>
        <v>0</v>
      </c>
      <c r="V44" s="185">
        <f t="shared" si="4"/>
        <v>0</v>
      </c>
    </row>
    <row r="45" spans="1:23" s="71" customFormat="1" ht="35.25" customHeight="1" thickBot="1" x14ac:dyDescent="0.25">
      <c r="A45" s="55"/>
      <c r="B45" s="55"/>
      <c r="C45" s="297" t="s">
        <v>94</v>
      </c>
      <c r="D45" s="298"/>
      <c r="E45" s="64"/>
      <c r="F45" s="119"/>
      <c r="G45" s="117"/>
      <c r="H45" s="117"/>
      <c r="I45" s="120"/>
      <c r="J45" s="298" t="s">
        <v>83</v>
      </c>
      <c r="K45" s="298"/>
      <c r="L45" s="298"/>
      <c r="M45" s="298"/>
      <c r="N45" s="298"/>
      <c r="O45" s="298"/>
      <c r="P45" s="298"/>
      <c r="Q45" s="298"/>
      <c r="R45" s="298"/>
      <c r="S45" s="298"/>
      <c r="T45" s="298"/>
      <c r="U45" s="298"/>
      <c r="V45" s="299"/>
    </row>
    <row r="46" spans="1:23" s="71" customFormat="1" x14ac:dyDescent="0.2">
      <c r="A46" s="55"/>
      <c r="B46" s="55"/>
      <c r="C46" s="344"/>
      <c r="D46" s="345" t="s">
        <v>36</v>
      </c>
      <c r="E46" s="78" t="s">
        <v>62</v>
      </c>
      <c r="F46" s="124">
        <f>'ПВР_осн_ЛОТ_1 лист2'!F89</f>
        <v>90</v>
      </c>
      <c r="G46" s="126">
        <f>'ПВР_осн_ЛОТ_1 лист2'!G89</f>
        <v>90</v>
      </c>
      <c r="H46" s="126">
        <f>'ПВР_осн_ЛОТ_1 лист2'!H89</f>
        <v>90</v>
      </c>
      <c r="I46" s="125">
        <f>'ПВР_осн_ЛОТ_1 лист2'!I89</f>
        <v>0</v>
      </c>
      <c r="J46" s="88"/>
      <c r="K46" s="89"/>
      <c r="L46" s="89"/>
      <c r="M46" s="89">
        <v>90</v>
      </c>
      <c r="N46" s="89"/>
      <c r="O46" s="89"/>
      <c r="P46" s="89"/>
      <c r="Q46" s="89">
        <v>90</v>
      </c>
      <c r="R46" s="89"/>
      <c r="S46" s="89"/>
      <c r="T46" s="89"/>
      <c r="U46" s="89">
        <v>90</v>
      </c>
      <c r="V46" s="138">
        <f t="shared" ref="V46:V53" si="6">SUM(J46:U46)</f>
        <v>270</v>
      </c>
    </row>
    <row r="47" spans="1:23" s="71" customFormat="1" x14ac:dyDescent="0.2">
      <c r="A47" s="55"/>
      <c r="B47" s="55"/>
      <c r="C47" s="289"/>
      <c r="D47" s="281"/>
      <c r="E47" s="68" t="s">
        <v>59</v>
      </c>
      <c r="F47" s="124">
        <f>'ПВР_осн_ЛОТ_1 лист2'!F91</f>
        <v>0</v>
      </c>
      <c r="G47" s="126">
        <f>'ПВР_осн_ЛОТ_1 лист2'!G91</f>
        <v>0</v>
      </c>
      <c r="H47" s="126">
        <f>'ПВР_осн_ЛОТ_1 лист2'!H91</f>
        <v>0</v>
      </c>
      <c r="I47" s="125">
        <f>'ПВР_осн_ЛОТ_1 лист2'!I91</f>
        <v>0</v>
      </c>
      <c r="J47" s="175"/>
      <c r="K47" s="175"/>
      <c r="L47" s="175"/>
      <c r="M47" s="175">
        <f>F47</f>
        <v>0</v>
      </c>
      <c r="N47" s="175"/>
      <c r="O47" s="175"/>
      <c r="P47" s="175"/>
      <c r="Q47" s="175">
        <f>G47</f>
        <v>0</v>
      </c>
      <c r="R47" s="175"/>
      <c r="S47" s="175"/>
      <c r="T47" s="175"/>
      <c r="U47" s="175">
        <f>H47</f>
        <v>0</v>
      </c>
      <c r="V47" s="176">
        <f t="shared" si="6"/>
        <v>0</v>
      </c>
    </row>
    <row r="48" spans="1:23" x14ac:dyDescent="0.2">
      <c r="C48" s="287"/>
      <c r="D48" s="282" t="s">
        <v>37</v>
      </c>
      <c r="E48" s="68" t="s">
        <v>62</v>
      </c>
      <c r="F48" s="124">
        <f>'ПВР_осн_ЛОТ_1 лист2'!F93</f>
        <v>90</v>
      </c>
      <c r="G48" s="126">
        <f>'ПВР_осн_ЛОТ_1 лист2'!G93</f>
        <v>90</v>
      </c>
      <c r="H48" s="126">
        <f>'ПВР_осн_ЛОТ_1 лист2'!H93</f>
        <v>90</v>
      </c>
      <c r="I48" s="125">
        <f>'ПВР_осн_ЛОТ_1 лист2'!I93</f>
        <v>0</v>
      </c>
      <c r="J48" s="81"/>
      <c r="K48" s="82"/>
      <c r="L48" s="82"/>
      <c r="M48" s="82">
        <v>90</v>
      </c>
      <c r="N48" s="82"/>
      <c r="O48" s="82"/>
      <c r="P48" s="82"/>
      <c r="Q48" s="82">
        <v>90</v>
      </c>
      <c r="R48" s="82"/>
      <c r="S48" s="82"/>
      <c r="T48" s="82"/>
      <c r="U48" s="82">
        <v>90</v>
      </c>
      <c r="V48" s="136">
        <f t="shared" si="6"/>
        <v>270</v>
      </c>
    </row>
    <row r="49" spans="2:26" ht="16.5" thickBot="1" x14ac:dyDescent="0.25">
      <c r="C49" s="313"/>
      <c r="D49" s="315"/>
      <c r="E49" s="72" t="s">
        <v>59</v>
      </c>
      <c r="F49" s="124">
        <f>'ПВР_осн_ЛОТ_1 лист2'!F95</f>
        <v>0</v>
      </c>
      <c r="G49" s="126">
        <f>'ПВР_осн_ЛОТ_1 лист2'!G95</f>
        <v>0</v>
      </c>
      <c r="H49" s="126">
        <f>'ПВР_осн_ЛОТ_1 лист2'!H95</f>
        <v>0</v>
      </c>
      <c r="I49" s="125">
        <f>'ПВР_осн_ЛОТ_1 лист2'!I95</f>
        <v>0</v>
      </c>
      <c r="J49" s="174"/>
      <c r="K49" s="175"/>
      <c r="L49" s="175"/>
      <c r="M49" s="175">
        <f>F49</f>
        <v>0</v>
      </c>
      <c r="N49" s="175"/>
      <c r="O49" s="175"/>
      <c r="P49" s="175"/>
      <c r="Q49" s="175">
        <f>G49</f>
        <v>0</v>
      </c>
      <c r="R49" s="175"/>
      <c r="S49" s="175"/>
      <c r="T49" s="175"/>
      <c r="U49" s="175">
        <f>H49</f>
        <v>0</v>
      </c>
      <c r="V49" s="193">
        <f t="shared" si="6"/>
        <v>0</v>
      </c>
    </row>
    <row r="50" spans="2:26" s="59" customFormat="1" ht="35.25" customHeight="1" thickBot="1" x14ac:dyDescent="0.25">
      <c r="B50" s="56"/>
      <c r="C50" s="311" t="s">
        <v>85</v>
      </c>
      <c r="D50" s="312"/>
      <c r="E50" s="90" t="s">
        <v>86</v>
      </c>
      <c r="F50" s="116"/>
      <c r="G50" s="117"/>
      <c r="H50" s="117"/>
      <c r="I50" s="118"/>
      <c r="J50" s="91">
        <f>J12+J25+J34+J43</f>
        <v>3</v>
      </c>
      <c r="K50" s="91">
        <f t="shared" ref="K50:U50" si="7">K12+K25+K34+K43</f>
        <v>3</v>
      </c>
      <c r="L50" s="91">
        <f t="shared" si="7"/>
        <v>3</v>
      </c>
      <c r="M50" s="91">
        <f t="shared" si="7"/>
        <v>4</v>
      </c>
      <c r="N50" s="91">
        <f t="shared" si="7"/>
        <v>2</v>
      </c>
      <c r="O50" s="91">
        <f t="shared" si="7"/>
        <v>3</v>
      </c>
      <c r="P50" s="91">
        <f t="shared" si="7"/>
        <v>3</v>
      </c>
      <c r="Q50" s="91">
        <f t="shared" si="7"/>
        <v>5</v>
      </c>
      <c r="R50" s="91">
        <f t="shared" si="7"/>
        <v>2</v>
      </c>
      <c r="S50" s="91">
        <f t="shared" si="7"/>
        <v>4</v>
      </c>
      <c r="T50" s="91">
        <f t="shared" si="7"/>
        <v>3</v>
      </c>
      <c r="U50" s="91">
        <f t="shared" si="7"/>
        <v>3</v>
      </c>
      <c r="V50" s="139">
        <f t="shared" si="6"/>
        <v>38</v>
      </c>
      <c r="Z50" s="92"/>
    </row>
    <row r="51" spans="2:26" s="59" customFormat="1" ht="35.25" customHeight="1" thickBot="1" x14ac:dyDescent="0.25">
      <c r="B51" s="56"/>
      <c r="C51" s="326" t="s">
        <v>87</v>
      </c>
      <c r="D51" s="327"/>
      <c r="E51" s="90" t="s">
        <v>59</v>
      </c>
      <c r="F51" s="108"/>
      <c r="G51" s="107"/>
      <c r="H51" s="107"/>
      <c r="I51" s="106"/>
      <c r="J51" s="194">
        <f>J13+J26+J35+J44</f>
        <v>0</v>
      </c>
      <c r="K51" s="194">
        <f t="shared" ref="K51:U51" si="8">K13+K26+K35+K44</f>
        <v>0</v>
      </c>
      <c r="L51" s="194">
        <f t="shared" si="8"/>
        <v>0</v>
      </c>
      <c r="M51" s="194">
        <f t="shared" si="8"/>
        <v>0</v>
      </c>
      <c r="N51" s="194">
        <f t="shared" si="8"/>
        <v>0</v>
      </c>
      <c r="O51" s="194">
        <f t="shared" si="8"/>
        <v>0</v>
      </c>
      <c r="P51" s="194">
        <f t="shared" si="8"/>
        <v>0</v>
      </c>
      <c r="Q51" s="194">
        <f t="shared" si="8"/>
        <v>0</v>
      </c>
      <c r="R51" s="194">
        <f t="shared" si="8"/>
        <v>0</v>
      </c>
      <c r="S51" s="194">
        <f t="shared" si="8"/>
        <v>0</v>
      </c>
      <c r="T51" s="194">
        <f t="shared" si="8"/>
        <v>0</v>
      </c>
      <c r="U51" s="194">
        <f t="shared" si="8"/>
        <v>0</v>
      </c>
      <c r="V51" s="195">
        <f t="shared" si="6"/>
        <v>0</v>
      </c>
      <c r="Z51" s="92"/>
    </row>
    <row r="52" spans="2:26" s="59" customFormat="1" ht="35.25" customHeight="1" thickBot="1" x14ac:dyDescent="0.25">
      <c r="B52" s="56"/>
      <c r="C52" s="311" t="s">
        <v>52</v>
      </c>
      <c r="D52" s="312"/>
      <c r="E52" s="90" t="s">
        <v>62</v>
      </c>
      <c r="F52" s="108"/>
      <c r="G52" s="107"/>
      <c r="H52" s="107"/>
      <c r="I52" s="106"/>
      <c r="J52" s="91">
        <f>J15+J17+J19+J21+J23+J28+J30+J32+J37+J39+J41+J46+J48</f>
        <v>218</v>
      </c>
      <c r="K52" s="91">
        <f t="shared" ref="K52:U52" si="9">K15+K17+K19+K21+K23+K28+K30+K32+K37+K39+K41+K46+K48</f>
        <v>3</v>
      </c>
      <c r="L52" s="91">
        <f t="shared" si="9"/>
        <v>290</v>
      </c>
      <c r="M52" s="91">
        <f t="shared" si="9"/>
        <v>326</v>
      </c>
      <c r="N52" s="91">
        <f t="shared" si="9"/>
        <v>2</v>
      </c>
      <c r="O52" s="91">
        <f t="shared" si="9"/>
        <v>218</v>
      </c>
      <c r="P52" s="91">
        <f t="shared" si="9"/>
        <v>3</v>
      </c>
      <c r="Q52" s="91">
        <f t="shared" si="9"/>
        <v>399</v>
      </c>
      <c r="R52" s="91">
        <f t="shared" si="9"/>
        <v>2</v>
      </c>
      <c r="S52" s="91">
        <f t="shared" si="9"/>
        <v>219</v>
      </c>
      <c r="T52" s="91">
        <f t="shared" si="9"/>
        <v>218</v>
      </c>
      <c r="U52" s="91">
        <f t="shared" si="9"/>
        <v>182</v>
      </c>
      <c r="V52" s="139">
        <f t="shared" si="6"/>
        <v>2080</v>
      </c>
      <c r="Z52" s="92"/>
    </row>
    <row r="53" spans="2:26" s="59" customFormat="1" ht="35.25" customHeight="1" thickBot="1" x14ac:dyDescent="0.25">
      <c r="B53" s="56"/>
      <c r="C53" s="311" t="s">
        <v>53</v>
      </c>
      <c r="D53" s="312"/>
      <c r="E53" s="90" t="s">
        <v>59</v>
      </c>
      <c r="F53" s="108"/>
      <c r="G53" s="107"/>
      <c r="H53" s="107"/>
      <c r="I53" s="106"/>
      <c r="J53" s="194">
        <f>J16+J18+J20+J22+J24+J29+J31+J33+J38+J40+J42+J47+J49</f>
        <v>0</v>
      </c>
      <c r="K53" s="194">
        <f t="shared" ref="K53:U53" si="10">K16+K18+K20+K22+K24+K29+K31+K33+K38+K40+K42+K47+K49</f>
        <v>0</v>
      </c>
      <c r="L53" s="194">
        <f t="shared" si="10"/>
        <v>0</v>
      </c>
      <c r="M53" s="194">
        <f t="shared" si="10"/>
        <v>0</v>
      </c>
      <c r="N53" s="194">
        <f t="shared" si="10"/>
        <v>0</v>
      </c>
      <c r="O53" s="194">
        <f t="shared" si="10"/>
        <v>0</v>
      </c>
      <c r="P53" s="194">
        <f t="shared" si="10"/>
        <v>0</v>
      </c>
      <c r="Q53" s="194">
        <f t="shared" si="10"/>
        <v>0</v>
      </c>
      <c r="R53" s="194">
        <f t="shared" si="10"/>
        <v>0</v>
      </c>
      <c r="S53" s="194">
        <f t="shared" si="10"/>
        <v>0</v>
      </c>
      <c r="T53" s="194">
        <f t="shared" si="10"/>
        <v>0</v>
      </c>
      <c r="U53" s="194">
        <f t="shared" si="10"/>
        <v>0</v>
      </c>
      <c r="V53" s="195">
        <f t="shared" si="6"/>
        <v>0</v>
      </c>
      <c r="Z53" s="92"/>
    </row>
    <row r="54" spans="2:26" s="59" customFormat="1" ht="45.75" customHeight="1" thickBot="1" x14ac:dyDescent="0.25">
      <c r="B54" s="56"/>
      <c r="C54" s="328" t="s">
        <v>88</v>
      </c>
      <c r="D54" s="329"/>
      <c r="E54" s="90" t="s">
        <v>59</v>
      </c>
      <c r="F54" s="108"/>
      <c r="G54" s="107"/>
      <c r="H54" s="107"/>
      <c r="I54" s="106"/>
      <c r="J54" s="194">
        <f>J51+J53</f>
        <v>0</v>
      </c>
      <c r="K54" s="194">
        <f t="shared" ref="K54:U54" si="11">K51+K53</f>
        <v>0</v>
      </c>
      <c r="L54" s="194">
        <f t="shared" si="11"/>
        <v>0</v>
      </c>
      <c r="M54" s="194">
        <f t="shared" si="11"/>
        <v>0</v>
      </c>
      <c r="N54" s="194">
        <f t="shared" si="11"/>
        <v>0</v>
      </c>
      <c r="O54" s="194">
        <f t="shared" si="11"/>
        <v>0</v>
      </c>
      <c r="P54" s="194">
        <f t="shared" si="11"/>
        <v>0</v>
      </c>
      <c r="Q54" s="194">
        <f t="shared" si="11"/>
        <v>0</v>
      </c>
      <c r="R54" s="194">
        <f t="shared" si="11"/>
        <v>0</v>
      </c>
      <c r="S54" s="194">
        <f t="shared" si="11"/>
        <v>0</v>
      </c>
      <c r="T54" s="194">
        <f t="shared" si="11"/>
        <v>0</v>
      </c>
      <c r="U54" s="194">
        <f t="shared" si="11"/>
        <v>0</v>
      </c>
      <c r="V54" s="196">
        <f>SUM(J54:U54)</f>
        <v>0</v>
      </c>
      <c r="Z54" s="92"/>
    </row>
    <row r="55" spans="2:26" s="93" customFormat="1" ht="20.25" customHeight="1" x14ac:dyDescent="0.2">
      <c r="B55" s="94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140"/>
      <c r="Z55" s="92"/>
    </row>
    <row r="56" spans="2:26" s="93" customFormat="1" ht="45.75" customHeight="1" x14ac:dyDescent="0.2">
      <c r="B56" s="94"/>
      <c r="C56" s="330" t="s">
        <v>54</v>
      </c>
      <c r="D56" s="330"/>
      <c r="E56" s="330"/>
      <c r="F56" s="330"/>
      <c r="G56" s="330"/>
      <c r="H56" s="330"/>
      <c r="I56" s="330"/>
      <c r="J56" s="330"/>
      <c r="K56" s="330"/>
      <c r="L56" s="330"/>
      <c r="M56" s="330"/>
      <c r="N56" s="330"/>
      <c r="O56" s="330"/>
      <c r="P56" s="330"/>
      <c r="Q56" s="330"/>
      <c r="R56" s="330"/>
      <c r="S56" s="330"/>
      <c r="T56" s="330"/>
      <c r="U56" s="330"/>
      <c r="V56" s="330"/>
      <c r="Z56" s="92"/>
    </row>
    <row r="57" spans="2:26" ht="16.5" thickBot="1" x14ac:dyDescent="0.25">
      <c r="F57" s="121"/>
      <c r="G57" s="121"/>
      <c r="H57" s="121"/>
      <c r="I57" s="121"/>
      <c r="Z57" s="92"/>
    </row>
    <row r="58" spans="2:26" ht="30.75" customHeight="1" x14ac:dyDescent="0.2">
      <c r="C58" s="335" t="s">
        <v>55</v>
      </c>
      <c r="D58" s="336"/>
      <c r="E58" s="339" t="s">
        <v>56</v>
      </c>
      <c r="F58" s="121"/>
      <c r="G58" s="121"/>
      <c r="H58" s="121"/>
      <c r="I58" s="121"/>
      <c r="J58" s="319" t="s">
        <v>68</v>
      </c>
      <c r="K58" s="319" t="s">
        <v>69</v>
      </c>
      <c r="L58" s="319" t="s">
        <v>70</v>
      </c>
      <c r="M58" s="319" t="s">
        <v>71</v>
      </c>
      <c r="N58" s="319" t="s">
        <v>72</v>
      </c>
      <c r="O58" s="319" t="s">
        <v>73</v>
      </c>
      <c r="P58" s="319" t="s">
        <v>74</v>
      </c>
      <c r="Q58" s="319" t="s">
        <v>75</v>
      </c>
      <c r="R58" s="319" t="s">
        <v>76</v>
      </c>
      <c r="S58" s="319" t="s">
        <v>77</v>
      </c>
      <c r="T58" s="319" t="s">
        <v>78</v>
      </c>
      <c r="U58" s="331" t="s">
        <v>79</v>
      </c>
      <c r="V58" s="333" t="s">
        <v>80</v>
      </c>
    </row>
    <row r="59" spans="2:26" ht="30.75" customHeight="1" thickBot="1" x14ac:dyDescent="0.25">
      <c r="C59" s="337"/>
      <c r="D59" s="338"/>
      <c r="E59" s="340"/>
      <c r="F59" s="121"/>
      <c r="G59" s="121"/>
      <c r="H59" s="121"/>
      <c r="I59" s="121"/>
      <c r="J59" s="320"/>
      <c r="K59" s="320"/>
      <c r="L59" s="320"/>
      <c r="M59" s="320"/>
      <c r="N59" s="320"/>
      <c r="O59" s="320"/>
      <c r="P59" s="320"/>
      <c r="Q59" s="320"/>
      <c r="R59" s="320"/>
      <c r="S59" s="320"/>
      <c r="T59" s="320"/>
      <c r="U59" s="332"/>
      <c r="V59" s="334"/>
    </row>
    <row r="60" spans="2:26" ht="18.75" x14ac:dyDescent="0.2">
      <c r="C60" s="322" t="s">
        <v>57</v>
      </c>
      <c r="D60" s="323"/>
      <c r="E60" s="96" t="s">
        <v>58</v>
      </c>
      <c r="F60" s="121"/>
      <c r="G60" s="121"/>
      <c r="H60" s="121"/>
      <c r="I60" s="121"/>
      <c r="J60" s="199">
        <f>'[1]План объем_ЛОТ_1 лист1'!$I$67</f>
        <v>23</v>
      </c>
      <c r="K60" s="199">
        <f>'[1]План объем_ЛОТ_1 лист1'!J$67</f>
        <v>31</v>
      </c>
      <c r="L60" s="199">
        <f>'[1]План объем_ЛОТ_1 лист1'!K$67</f>
        <v>30</v>
      </c>
      <c r="M60" s="199">
        <f>'[1]План объем_ЛОТ_1 лист1'!L$67</f>
        <v>29</v>
      </c>
      <c r="N60" s="199">
        <f>'[1]План объем_ЛОТ_1 лист1'!M$67</f>
        <v>30</v>
      </c>
      <c r="O60" s="199">
        <f>'[1]План объем_ЛОТ_1 лист1'!N$67</f>
        <v>33</v>
      </c>
      <c r="P60" s="199">
        <f>'[1]План объем_ЛОТ_1 лист1'!O$67</f>
        <v>29</v>
      </c>
      <c r="Q60" s="199">
        <f>'[1]План объем_ЛОТ_1 лист1'!P$67</f>
        <v>32</v>
      </c>
      <c r="R60" s="199">
        <f>'[1]План объем_ЛОТ_1 лист1'!Q$67</f>
        <v>32</v>
      </c>
      <c r="S60" s="199">
        <f>'[1]План объем_ЛОТ_1 лист1'!R$67</f>
        <v>32</v>
      </c>
      <c r="T60" s="199">
        <f>'[1]План объем_ЛОТ_1 лист1'!S$67</f>
        <v>30</v>
      </c>
      <c r="U60" s="123">
        <f>'[1]План объем_ЛОТ_1 лист1'!T$67</f>
        <v>30</v>
      </c>
      <c r="V60" s="141">
        <f t="shared" ref="V60:V67" si="12">SUM(J60:U60)</f>
        <v>361</v>
      </c>
    </row>
    <row r="61" spans="2:26" ht="19.5" thickBot="1" x14ac:dyDescent="0.25">
      <c r="C61" s="324"/>
      <c r="D61" s="325"/>
      <c r="E61" s="97" t="s">
        <v>59</v>
      </c>
      <c r="F61" s="121"/>
      <c r="G61" s="121"/>
      <c r="H61" s="121"/>
      <c r="I61" s="121"/>
      <c r="J61" s="200">
        <f>'[1]План объем_ЛОТ_1 лист1'!I$68</f>
        <v>0</v>
      </c>
      <c r="K61" s="197">
        <f>'[1]План объем_ЛОТ_1 лист1'!J$68</f>
        <v>0</v>
      </c>
      <c r="L61" s="197">
        <f>'[1]План объем_ЛОТ_1 лист1'!K$68</f>
        <v>0</v>
      </c>
      <c r="M61" s="197">
        <f>'[1]План объем_ЛОТ_1 лист1'!L$68</f>
        <v>0</v>
      </c>
      <c r="N61" s="197">
        <f>'[1]План объем_ЛОТ_1 лист1'!M$68</f>
        <v>0</v>
      </c>
      <c r="O61" s="197">
        <f>'[1]План объем_ЛОТ_1 лист1'!N$68</f>
        <v>0</v>
      </c>
      <c r="P61" s="197">
        <f>'[1]План объем_ЛОТ_1 лист1'!O$68</f>
        <v>0</v>
      </c>
      <c r="Q61" s="197">
        <f>'[1]План объем_ЛОТ_1 лист1'!P$68</f>
        <v>0</v>
      </c>
      <c r="R61" s="197">
        <f>'[1]План объем_ЛОТ_1 лист1'!Q$68</f>
        <v>0</v>
      </c>
      <c r="S61" s="197">
        <f>'[1]План объем_ЛОТ_1 лист1'!R$68</f>
        <v>0</v>
      </c>
      <c r="T61" s="197">
        <f>'[1]План объем_ЛОТ_1 лист1'!S$68</f>
        <v>0</v>
      </c>
      <c r="U61" s="197">
        <f>'[1]План объем_ЛОТ_1 лист1'!T$68</f>
        <v>0</v>
      </c>
      <c r="V61" s="198">
        <f t="shared" si="12"/>
        <v>0</v>
      </c>
    </row>
    <row r="62" spans="2:26" ht="18.75" x14ac:dyDescent="0.2">
      <c r="C62" s="322" t="s">
        <v>60</v>
      </c>
      <c r="D62" s="323"/>
      <c r="E62" s="96" t="s">
        <v>58</v>
      </c>
      <c r="F62" s="121"/>
      <c r="G62" s="121"/>
      <c r="H62" s="121"/>
      <c r="I62" s="121"/>
      <c r="J62" s="201">
        <f>J50</f>
        <v>3</v>
      </c>
      <c r="K62" s="145">
        <f t="shared" ref="K62:U62" si="13">K50</f>
        <v>3</v>
      </c>
      <c r="L62" s="145">
        <f t="shared" si="13"/>
        <v>3</v>
      </c>
      <c r="M62" s="145">
        <f t="shared" si="13"/>
        <v>4</v>
      </c>
      <c r="N62" s="145">
        <f t="shared" si="13"/>
        <v>2</v>
      </c>
      <c r="O62" s="145">
        <f t="shared" si="13"/>
        <v>3</v>
      </c>
      <c r="P62" s="145">
        <f t="shared" si="13"/>
        <v>3</v>
      </c>
      <c r="Q62" s="145">
        <f t="shared" si="13"/>
        <v>5</v>
      </c>
      <c r="R62" s="145">
        <f t="shared" si="13"/>
        <v>2</v>
      </c>
      <c r="S62" s="145">
        <f t="shared" si="13"/>
        <v>4</v>
      </c>
      <c r="T62" s="145">
        <f t="shared" si="13"/>
        <v>3</v>
      </c>
      <c r="U62" s="145">
        <f t="shared" si="13"/>
        <v>3</v>
      </c>
      <c r="V62" s="141">
        <f t="shared" si="12"/>
        <v>38</v>
      </c>
    </row>
    <row r="63" spans="2:26" ht="19.5" thickBot="1" x14ac:dyDescent="0.25">
      <c r="C63" s="324"/>
      <c r="D63" s="325"/>
      <c r="E63" s="97" t="s">
        <v>59</v>
      </c>
      <c r="F63" s="121"/>
      <c r="G63" s="121"/>
      <c r="H63" s="121"/>
      <c r="I63" s="121"/>
      <c r="J63" s="181">
        <f>J54</f>
        <v>0</v>
      </c>
      <c r="K63" s="189">
        <f t="shared" ref="K63:U63" si="14">K54</f>
        <v>0</v>
      </c>
      <c r="L63" s="189">
        <f t="shared" si="14"/>
        <v>0</v>
      </c>
      <c r="M63" s="189">
        <f t="shared" si="14"/>
        <v>0</v>
      </c>
      <c r="N63" s="189">
        <f t="shared" si="14"/>
        <v>0</v>
      </c>
      <c r="O63" s="189">
        <f t="shared" si="14"/>
        <v>0</v>
      </c>
      <c r="P63" s="189">
        <f t="shared" si="14"/>
        <v>0</v>
      </c>
      <c r="Q63" s="189">
        <f t="shared" si="14"/>
        <v>0</v>
      </c>
      <c r="R63" s="189">
        <f t="shared" si="14"/>
        <v>0</v>
      </c>
      <c r="S63" s="189">
        <f t="shared" si="14"/>
        <v>0</v>
      </c>
      <c r="T63" s="189">
        <f t="shared" si="14"/>
        <v>0</v>
      </c>
      <c r="U63" s="189">
        <f t="shared" si="14"/>
        <v>0</v>
      </c>
      <c r="V63" s="198">
        <f t="shared" si="12"/>
        <v>0</v>
      </c>
    </row>
    <row r="64" spans="2:26" ht="18.75" x14ac:dyDescent="0.2">
      <c r="C64" s="322" t="s">
        <v>61</v>
      </c>
      <c r="D64" s="323"/>
      <c r="E64" s="96" t="s">
        <v>62</v>
      </c>
      <c r="F64" s="121"/>
      <c r="G64" s="121"/>
      <c r="H64" s="121"/>
      <c r="I64" s="121"/>
      <c r="J64" s="201">
        <f>J52</f>
        <v>218</v>
      </c>
      <c r="K64" s="145">
        <f t="shared" ref="K64:U64" si="15">K52</f>
        <v>3</v>
      </c>
      <c r="L64" s="145">
        <f t="shared" si="15"/>
        <v>290</v>
      </c>
      <c r="M64" s="145">
        <f t="shared" si="15"/>
        <v>326</v>
      </c>
      <c r="N64" s="145">
        <f t="shared" si="15"/>
        <v>2</v>
      </c>
      <c r="O64" s="145">
        <f t="shared" si="15"/>
        <v>218</v>
      </c>
      <c r="P64" s="145">
        <f t="shared" si="15"/>
        <v>3</v>
      </c>
      <c r="Q64" s="145">
        <f t="shared" si="15"/>
        <v>399</v>
      </c>
      <c r="R64" s="145">
        <f t="shared" si="15"/>
        <v>2</v>
      </c>
      <c r="S64" s="145">
        <f t="shared" si="15"/>
        <v>219</v>
      </c>
      <c r="T64" s="145">
        <f t="shared" si="15"/>
        <v>218</v>
      </c>
      <c r="U64" s="145">
        <f t="shared" si="15"/>
        <v>182</v>
      </c>
      <c r="V64" s="141">
        <f t="shared" si="12"/>
        <v>2080</v>
      </c>
    </row>
    <row r="65" spans="3:22" ht="19.5" thickBot="1" x14ac:dyDescent="0.25">
      <c r="C65" s="324"/>
      <c r="D65" s="325"/>
      <c r="E65" s="97" t="s">
        <v>59</v>
      </c>
      <c r="F65" s="121"/>
      <c r="G65" s="121"/>
      <c r="H65" s="121"/>
      <c r="I65" s="121"/>
      <c r="J65" s="181">
        <f>J53</f>
        <v>0</v>
      </c>
      <c r="K65" s="189">
        <f t="shared" ref="K65:U65" si="16">K53</f>
        <v>0</v>
      </c>
      <c r="L65" s="189">
        <f t="shared" si="16"/>
        <v>0</v>
      </c>
      <c r="M65" s="189">
        <f t="shared" si="16"/>
        <v>0</v>
      </c>
      <c r="N65" s="189">
        <f t="shared" si="16"/>
        <v>0</v>
      </c>
      <c r="O65" s="189">
        <f t="shared" si="16"/>
        <v>0</v>
      </c>
      <c r="P65" s="189">
        <f t="shared" si="16"/>
        <v>0</v>
      </c>
      <c r="Q65" s="189">
        <f t="shared" si="16"/>
        <v>0</v>
      </c>
      <c r="R65" s="189">
        <f t="shared" si="16"/>
        <v>0</v>
      </c>
      <c r="S65" s="189">
        <f t="shared" si="16"/>
        <v>0</v>
      </c>
      <c r="T65" s="189">
        <f t="shared" si="16"/>
        <v>0</v>
      </c>
      <c r="U65" s="189">
        <f t="shared" si="16"/>
        <v>0</v>
      </c>
      <c r="V65" s="198">
        <f t="shared" si="12"/>
        <v>0</v>
      </c>
    </row>
    <row r="66" spans="3:22" ht="18.75" x14ac:dyDescent="0.2">
      <c r="C66" s="342" t="s">
        <v>63</v>
      </c>
      <c r="D66" s="343"/>
      <c r="E66" s="96" t="s">
        <v>58</v>
      </c>
      <c r="F66" s="121"/>
      <c r="G66" s="121"/>
      <c r="H66" s="121"/>
      <c r="I66" s="121"/>
      <c r="J66" s="199">
        <f>J60+J62</f>
        <v>26</v>
      </c>
      <c r="K66" s="123">
        <f t="shared" ref="K66:U66" si="17">K60+K62</f>
        <v>34</v>
      </c>
      <c r="L66" s="123">
        <f t="shared" si="17"/>
        <v>33</v>
      </c>
      <c r="M66" s="123">
        <f t="shared" si="17"/>
        <v>33</v>
      </c>
      <c r="N66" s="123">
        <f t="shared" si="17"/>
        <v>32</v>
      </c>
      <c r="O66" s="123">
        <f t="shared" si="17"/>
        <v>36</v>
      </c>
      <c r="P66" s="123">
        <f t="shared" si="17"/>
        <v>32</v>
      </c>
      <c r="Q66" s="123">
        <f t="shared" si="17"/>
        <v>37</v>
      </c>
      <c r="R66" s="123">
        <f t="shared" si="17"/>
        <v>34</v>
      </c>
      <c r="S66" s="123">
        <f t="shared" si="17"/>
        <v>36</v>
      </c>
      <c r="T66" s="123">
        <f t="shared" si="17"/>
        <v>33</v>
      </c>
      <c r="U66" s="123">
        <f t="shared" si="17"/>
        <v>33</v>
      </c>
      <c r="V66" s="141">
        <f t="shared" si="12"/>
        <v>399</v>
      </c>
    </row>
    <row r="67" spans="3:22" ht="38.25" thickBot="1" x14ac:dyDescent="0.25">
      <c r="C67" s="324"/>
      <c r="D67" s="325"/>
      <c r="E67" s="97" t="s">
        <v>64</v>
      </c>
      <c r="F67" s="121"/>
      <c r="G67" s="121"/>
      <c r="H67" s="121"/>
      <c r="I67" s="121"/>
      <c r="J67" s="181">
        <f>J61+J63</f>
        <v>0</v>
      </c>
      <c r="K67" s="189">
        <f t="shared" ref="K67:U67" si="18">K61+K63</f>
        <v>0</v>
      </c>
      <c r="L67" s="189">
        <f t="shared" si="18"/>
        <v>0</v>
      </c>
      <c r="M67" s="189">
        <f t="shared" si="18"/>
        <v>0</v>
      </c>
      <c r="N67" s="189">
        <f t="shared" si="18"/>
        <v>0</v>
      </c>
      <c r="O67" s="189">
        <f t="shared" si="18"/>
        <v>0</v>
      </c>
      <c r="P67" s="189">
        <f t="shared" si="18"/>
        <v>0</v>
      </c>
      <c r="Q67" s="189">
        <f t="shared" si="18"/>
        <v>0</v>
      </c>
      <c r="R67" s="189">
        <f t="shared" si="18"/>
        <v>0</v>
      </c>
      <c r="S67" s="189">
        <f t="shared" si="18"/>
        <v>0</v>
      </c>
      <c r="T67" s="189">
        <f>T61+T63</f>
        <v>0</v>
      </c>
      <c r="U67" s="189">
        <f t="shared" si="18"/>
        <v>0</v>
      </c>
      <c r="V67" s="198">
        <f t="shared" si="12"/>
        <v>0</v>
      </c>
    </row>
    <row r="68" spans="3:22" x14ac:dyDescent="0.2">
      <c r="F68" s="121"/>
      <c r="G68" s="121"/>
      <c r="H68" s="121"/>
      <c r="I68" s="121"/>
    </row>
    <row r="69" spans="3:22" x14ac:dyDescent="0.2">
      <c r="F69" s="121"/>
      <c r="G69" s="121"/>
      <c r="H69" s="121"/>
      <c r="I69" s="121"/>
    </row>
    <row r="70" spans="3:22" ht="20.25" customHeight="1" x14ac:dyDescent="0.2">
      <c r="E70" s="321"/>
      <c r="F70" s="321"/>
      <c r="G70" s="321"/>
      <c r="H70" s="321"/>
      <c r="I70" s="321"/>
      <c r="J70" s="321"/>
      <c r="K70" s="142"/>
      <c r="L70" s="142"/>
      <c r="M70" s="142"/>
      <c r="N70" s="142"/>
      <c r="O70" s="142"/>
      <c r="P70" s="142"/>
      <c r="Q70" s="150"/>
      <c r="R70" s="151"/>
      <c r="S70" s="151"/>
    </row>
    <row r="71" spans="3:22" ht="20.25" customHeight="1" x14ac:dyDescent="0.3">
      <c r="E71" s="152"/>
      <c r="F71" s="121"/>
      <c r="G71" s="121"/>
      <c r="H71" s="121"/>
      <c r="I71" s="121"/>
      <c r="J71" s="156" t="s">
        <v>100</v>
      </c>
      <c r="K71" s="156"/>
      <c r="L71" s="156"/>
      <c r="M71" s="156"/>
      <c r="N71" s="156"/>
      <c r="O71" s="156"/>
      <c r="P71" s="156"/>
      <c r="Q71" s="152"/>
      <c r="R71" s="151"/>
      <c r="S71" s="151"/>
    </row>
    <row r="72" spans="3:22" ht="20.25" customHeight="1" x14ac:dyDescent="0.3">
      <c r="E72" s="152"/>
      <c r="F72" s="121"/>
      <c r="G72" s="121"/>
      <c r="H72" s="121"/>
      <c r="I72" s="121"/>
      <c r="J72" s="156" t="s">
        <v>101</v>
      </c>
      <c r="K72" s="156"/>
      <c r="L72" s="156"/>
      <c r="M72" s="156"/>
      <c r="N72" s="156"/>
      <c r="O72" s="156"/>
      <c r="P72" s="156"/>
      <c r="Q72" s="152"/>
      <c r="R72" s="151"/>
      <c r="S72" s="151"/>
    </row>
    <row r="73" spans="3:22" ht="20.25" customHeight="1" x14ac:dyDescent="0.3">
      <c r="E73" s="152"/>
      <c r="F73" s="121"/>
      <c r="G73" s="121"/>
      <c r="H73" s="121"/>
      <c r="I73" s="121"/>
      <c r="J73" s="157" t="s">
        <v>102</v>
      </c>
      <c r="K73" s="157"/>
      <c r="L73" s="158"/>
      <c r="O73" s="159" t="s">
        <v>103</v>
      </c>
      <c r="P73" s="158"/>
      <c r="Q73" s="152"/>
      <c r="R73" s="151"/>
      <c r="S73" s="151"/>
    </row>
    <row r="74" spans="3:22" ht="18.75" x14ac:dyDescent="0.3">
      <c r="E74" s="153"/>
      <c r="F74" s="121"/>
      <c r="G74" s="121"/>
      <c r="H74" s="121"/>
      <c r="I74" s="121"/>
      <c r="J74" s="154"/>
      <c r="K74" s="142"/>
      <c r="L74" s="142"/>
      <c r="M74" s="142"/>
      <c r="N74" s="142"/>
      <c r="O74" s="142"/>
      <c r="P74" s="142"/>
      <c r="Q74" s="153"/>
      <c r="R74" s="151"/>
      <c r="S74" s="151"/>
    </row>
    <row r="75" spans="3:22" ht="18.75" x14ac:dyDescent="0.3">
      <c r="E75" s="152"/>
      <c r="F75" s="121"/>
      <c r="G75" s="121"/>
      <c r="H75" s="121"/>
      <c r="I75" s="121"/>
      <c r="J75" s="154"/>
      <c r="K75" s="142"/>
      <c r="L75" s="142"/>
      <c r="M75" s="142"/>
      <c r="N75" s="142"/>
      <c r="O75" s="142"/>
      <c r="P75" s="142"/>
      <c r="Q75" s="152"/>
      <c r="R75" s="151"/>
      <c r="S75" s="151"/>
    </row>
    <row r="76" spans="3:22" ht="18.75" x14ac:dyDescent="0.2">
      <c r="E76" s="155"/>
      <c r="F76" s="121"/>
      <c r="G76" s="121"/>
      <c r="H76" s="121"/>
      <c r="I76" s="121"/>
      <c r="J76" s="155"/>
      <c r="K76" s="142"/>
      <c r="L76" s="142"/>
      <c r="M76" s="142"/>
      <c r="N76" s="142"/>
      <c r="O76" s="142"/>
      <c r="P76" s="142"/>
      <c r="Q76" s="155"/>
      <c r="R76" s="151"/>
      <c r="S76" s="151"/>
    </row>
    <row r="77" spans="3:22" x14ac:dyDescent="0.2">
      <c r="F77" s="121"/>
      <c r="G77" s="121"/>
      <c r="H77" s="121"/>
      <c r="I77" s="121"/>
    </row>
    <row r="78" spans="3:22" x14ac:dyDescent="0.2">
      <c r="F78" s="122"/>
      <c r="G78" s="122"/>
      <c r="H78" s="122"/>
      <c r="I78" s="122"/>
    </row>
    <row r="79" spans="3:22" x14ac:dyDescent="0.2">
      <c r="F79" s="122"/>
      <c r="G79" s="122"/>
      <c r="H79" s="122"/>
      <c r="I79" s="122"/>
    </row>
    <row r="81" spans="6:9" x14ac:dyDescent="0.2">
      <c r="F81" s="55"/>
      <c r="G81" s="55"/>
      <c r="H81" s="55"/>
      <c r="I81" s="55"/>
    </row>
    <row r="82" spans="6:9" x14ac:dyDescent="0.2">
      <c r="F82" s="104"/>
      <c r="G82" s="104"/>
      <c r="H82" s="104"/>
      <c r="I82" s="104"/>
    </row>
    <row r="83" spans="6:9" x14ac:dyDescent="0.2">
      <c r="F83" s="105"/>
      <c r="G83" s="102"/>
      <c r="H83" s="102"/>
      <c r="I83" s="102"/>
    </row>
    <row r="84" spans="6:9" x14ac:dyDescent="0.2">
      <c r="F84" s="55"/>
      <c r="G84" s="55"/>
      <c r="H84" s="55"/>
      <c r="I84" s="55"/>
    </row>
    <row r="85" spans="6:9" x14ac:dyDescent="0.25">
      <c r="F85" s="101"/>
      <c r="G85" s="103"/>
      <c r="H85" s="103"/>
      <c r="I85" s="103"/>
    </row>
    <row r="86" spans="6:9" x14ac:dyDescent="0.25">
      <c r="F86" s="99"/>
      <c r="G86" s="99"/>
      <c r="H86" s="99"/>
      <c r="I86" s="99"/>
    </row>
  </sheetData>
  <mergeCells count="95">
    <mergeCell ref="C15:C16"/>
    <mergeCell ref="D15:D16"/>
    <mergeCell ref="C17:C18"/>
    <mergeCell ref="D17:D18"/>
    <mergeCell ref="C8:V8"/>
    <mergeCell ref="D10:D11"/>
    <mergeCell ref="C39:C40"/>
    <mergeCell ref="D39:D40"/>
    <mergeCell ref="C64:D65"/>
    <mergeCell ref="C66:D67"/>
    <mergeCell ref="J45:V45"/>
    <mergeCell ref="C46:C47"/>
    <mergeCell ref="D46:D47"/>
    <mergeCell ref="C48:C49"/>
    <mergeCell ref="D48:D49"/>
    <mergeCell ref="C19:C20"/>
    <mergeCell ref="D19:D20"/>
    <mergeCell ref="E70:J70"/>
    <mergeCell ref="C62:D63"/>
    <mergeCell ref="C51:D51"/>
    <mergeCell ref="C52:D52"/>
    <mergeCell ref="C53:D53"/>
    <mergeCell ref="C54:D54"/>
    <mergeCell ref="C56:V56"/>
    <mergeCell ref="U58:U59"/>
    <mergeCell ref="V58:V59"/>
    <mergeCell ref="C60:D61"/>
    <mergeCell ref="C58:D59"/>
    <mergeCell ref="E58:E59"/>
    <mergeCell ref="J58:J59"/>
    <mergeCell ref="K58:K59"/>
    <mergeCell ref="L58:L59"/>
    <mergeCell ref="S58:S59"/>
    <mergeCell ref="T58:T59"/>
    <mergeCell ref="M58:M59"/>
    <mergeCell ref="N58:N59"/>
    <mergeCell ref="O58:O59"/>
    <mergeCell ref="P58:P59"/>
    <mergeCell ref="Q58:Q59"/>
    <mergeCell ref="R58:R59"/>
    <mergeCell ref="C50:D50"/>
    <mergeCell ref="C41:C42"/>
    <mergeCell ref="D41:D42"/>
    <mergeCell ref="B43:B44"/>
    <mergeCell ref="C43:C44"/>
    <mergeCell ref="D43:D44"/>
    <mergeCell ref="C45:D45"/>
    <mergeCell ref="B34:B35"/>
    <mergeCell ref="C34:C35"/>
    <mergeCell ref="D34:D35"/>
    <mergeCell ref="C36:D36"/>
    <mergeCell ref="J36:V36"/>
    <mergeCell ref="C37:C38"/>
    <mergeCell ref="D37:D38"/>
    <mergeCell ref="C27:D27"/>
    <mergeCell ref="J27:V27"/>
    <mergeCell ref="C28:C29"/>
    <mergeCell ref="D28:D29"/>
    <mergeCell ref="C32:C33"/>
    <mergeCell ref="D32:D33"/>
    <mergeCell ref="C30:C31"/>
    <mergeCell ref="D30:D31"/>
    <mergeCell ref="B12:B13"/>
    <mergeCell ref="C12:C13"/>
    <mergeCell ref="D12:D13"/>
    <mergeCell ref="C14:D14"/>
    <mergeCell ref="J14:V14"/>
    <mergeCell ref="C25:C26"/>
    <mergeCell ref="D25:D26"/>
    <mergeCell ref="D21:D22"/>
    <mergeCell ref="V10:V11"/>
    <mergeCell ref="P10:P11"/>
    <mergeCell ref="Q10:Q11"/>
    <mergeCell ref="R10:R11"/>
    <mergeCell ref="S10:S11"/>
    <mergeCell ref="T10:T11"/>
    <mergeCell ref="U10:U11"/>
    <mergeCell ref="C10:C11"/>
    <mergeCell ref="O10:O11"/>
    <mergeCell ref="C23:C24"/>
    <mergeCell ref="D23:D24"/>
    <mergeCell ref="C21:C22"/>
    <mergeCell ref="E10:E11"/>
    <mergeCell ref="L10:L11"/>
    <mergeCell ref="M10:M11"/>
    <mergeCell ref="N10:N11"/>
    <mergeCell ref="C6:D6"/>
    <mergeCell ref="J10:J11"/>
    <mergeCell ref="K10:K11"/>
    <mergeCell ref="T1:V1"/>
    <mergeCell ref="U2:V2"/>
    <mergeCell ref="U3:V3"/>
    <mergeCell ref="C7:E7"/>
    <mergeCell ref="C5:D5"/>
    <mergeCell ref="C4:V4"/>
  </mergeCells>
  <printOptions horizontalCentered="1"/>
  <pageMargins left="0.98425196850393704" right="0.78740157480314965" top="0.98425196850393704" bottom="0.78740157480314965" header="0.23622047244094491" footer="0.19685039370078741"/>
  <pageSetup paperSize="9" scale="46" fitToHeight="2" orientation="landscape" r:id="rId1"/>
  <rowBreaks count="1" manualBreakCount="1">
    <brk id="49" min="2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ПВР_осн_ЛОТ_1 лист2</vt:lpstr>
      <vt:lpstr>План объем_ЛОТ_1 лист2</vt:lpstr>
      <vt:lpstr>'ПВР_осн_ЛОТ_1 лист2'!Заголовки_для_печати</vt:lpstr>
      <vt:lpstr>'План объем_ЛОТ_1 лист2'!Заголовки_для_печати</vt:lpstr>
      <vt:lpstr>'ПВР_осн_ЛОТ_1 лист2'!Область_печати</vt:lpstr>
      <vt:lpstr>'План объем_ЛОТ_1 лист2'!Область_печати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Маша</dc:creator>
  <cp:lastModifiedBy>Александр Ефимович Шохин</cp:lastModifiedBy>
  <dcterms:created xsi:type="dcterms:W3CDTF">2015-07-04T17:10:30Z</dcterms:created>
  <dcterms:modified xsi:type="dcterms:W3CDTF">2015-09-08T13:55:59Z</dcterms:modified>
</cp:coreProperties>
</file>