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45" yWindow="195" windowWidth="13650" windowHeight="12930" activeTab="1"/>
  </bookViews>
  <sheets>
    <sheet name="ГИС_осн_ЛОТ_1 лист1" sheetId="1" r:id="rId1"/>
    <sheet name="План объем_ЛОТ_1 лист1" sheetId="2" r:id="rId2"/>
  </sheets>
  <definedNames>
    <definedName name="Z_1B471208_F43A_4941_9BDD_1B450DC158FE_.wvu.PrintArea" localSheetId="0" hidden="1">'ГИС_осн_ЛОТ_1 лист1'!$B$7:$J$156</definedName>
    <definedName name="Z_2CB346D5_FAF5_4BED_AC5A_A34A5E4F95BB_.wvu.Cols" localSheetId="0" hidden="1">'ГИС_осн_ЛОТ_1 лист1'!#REF!,'ГИС_осн_ЛОТ_1 лист1'!$E:$J</definedName>
    <definedName name="Z_2CB346D5_FAF5_4BED_AC5A_A34A5E4F95BB_.wvu.Rows" localSheetId="0" hidden="1">'ГИС_осн_ЛОТ_1 лист1'!$13:$13,'ГИС_осн_ЛОТ_1 лист1'!$16:$19,'ГИС_осн_ЛОТ_1 лист1'!$21:$24,'ГИС_осн_ЛОТ_1 лист1'!$26:$29,'ГИС_осн_ЛОТ_1 лист1'!$31:$34,'ГИС_осн_ЛОТ_1 лист1'!$36:$39,'ГИС_осн_ЛОТ_1 лист1'!$41:$44,'ГИС_осн_ЛОТ_1 лист1'!$46:$49,'ГИС_осн_ЛОТ_1 лист1'!$51:$54,'ГИС_осн_ЛОТ_1 лист1'!$56:$59,'ГИС_осн_ЛОТ_1 лист1'!$61:$64,'ГИС_осн_ЛОТ_1 лист1'!$66:$69,'ГИС_осн_ЛОТ_1 лист1'!$71:$74,'ГИС_осн_ЛОТ_1 лист1'!$76:$79,'ГИС_осн_ЛОТ_1 лист1'!$81:$84,'ГИС_осн_ЛОТ_1 лист1'!$86:$89,'ГИС_осн_ЛОТ_1 лист1'!$91:$94,'ГИС_осн_ЛОТ_1 лист1'!$96:$99,'ГИС_осн_ЛОТ_1 лист1'!$101:$104,'ГИС_осн_ЛОТ_1 лист1'!$106:$109,'ГИС_осн_ЛОТ_1 лист1'!$111:$114,'ГИС_осн_ЛОТ_1 лист1'!$116:$119,'ГИС_осн_ЛОТ_1 лист1'!$121:$124,'ГИС_осн_ЛОТ_1 лист1'!$126:$131,'ГИС_осн_ЛОТ_1 лист1'!$133:$136,'ГИС_осн_ЛОТ_1 лист1'!$138:$142,'ГИС_осн_ЛОТ_1 лист1'!$144:$147,'ГИС_осн_ЛОТ_1 лист1'!#REF!,'ГИС_осн_ЛОТ_1 лист1'!#REF!,'ГИС_осн_ЛОТ_1 лист1'!$158:$160</definedName>
    <definedName name="Z_AFC9FDBA_50BA_4CAD_ABA3_62C01EEE437A_.wvu.PrintArea" localSheetId="0" hidden="1">'ГИС_осн_ЛОТ_1 лист1'!$B$7:$J$156</definedName>
    <definedName name="_xlnm.Print_Titles" localSheetId="0">'ГИС_осн_ЛОТ_1 лист1'!$12:$14</definedName>
    <definedName name="_xlnm.Print_Area" localSheetId="0">'ГИС_осн_ЛОТ_1 лист1'!$B$1:$J$170</definedName>
    <definedName name="_xlnm.Print_Area" localSheetId="1">'План объем_ЛОТ_1 лист1'!$A$1:$U$72</definedName>
  </definedNames>
  <calcPr calcId="145621"/>
</workbook>
</file>

<file path=xl/calcChain.xml><?xml version="1.0" encoding="utf-8"?>
<calcChain xmlns="http://schemas.openxmlformats.org/spreadsheetml/2006/main">
  <c r="G159" i="1" l="1"/>
  <c r="H159" i="1"/>
  <c r="I159" i="1"/>
  <c r="F159" i="1"/>
  <c r="I149" i="1" l="1"/>
  <c r="E9" i="1" l="1"/>
  <c r="J67" i="2" l="1"/>
  <c r="K67" i="2"/>
  <c r="L67" i="2"/>
  <c r="M67" i="2"/>
  <c r="N67" i="2"/>
  <c r="O67" i="2"/>
  <c r="P67" i="2"/>
  <c r="Q67" i="2"/>
  <c r="R67" i="2"/>
  <c r="S67" i="2"/>
  <c r="T67" i="2"/>
  <c r="I67" i="2"/>
  <c r="F66" i="2"/>
  <c r="G66" i="2"/>
  <c r="H66" i="2"/>
  <c r="E66" i="2"/>
  <c r="F64" i="2"/>
  <c r="G64" i="2"/>
  <c r="H64" i="2"/>
  <c r="E64" i="2"/>
  <c r="J64" i="2" s="1"/>
  <c r="F62" i="2"/>
  <c r="G62" i="2"/>
  <c r="H62" i="2"/>
  <c r="E62" i="2"/>
  <c r="I74" i="1"/>
  <c r="H34" i="2" s="1"/>
  <c r="U65" i="2"/>
  <c r="U63" i="2"/>
  <c r="U61" i="2"/>
  <c r="T66" i="2" l="1"/>
  <c r="S66" i="2"/>
  <c r="Q62" i="2"/>
  <c r="P62" i="2"/>
  <c r="O62" i="2"/>
  <c r="M62" i="2"/>
  <c r="L62" i="2"/>
  <c r="N62" i="2"/>
  <c r="M64" i="2"/>
  <c r="I64" i="2"/>
  <c r="L64" i="2"/>
  <c r="K64" i="2"/>
  <c r="N64" i="2"/>
  <c r="M66" i="2"/>
  <c r="I66" i="2"/>
  <c r="L66" i="2"/>
  <c r="N66" i="2"/>
  <c r="I62" i="2"/>
  <c r="K62" i="2"/>
  <c r="J62" i="2"/>
  <c r="K66" i="2"/>
  <c r="J66" i="2"/>
  <c r="T62" i="2"/>
  <c r="S62" i="2"/>
  <c r="R62" i="2"/>
  <c r="Q64" i="2"/>
  <c r="P64" i="2"/>
  <c r="O64" i="2"/>
  <c r="T64" i="2"/>
  <c r="S64" i="2"/>
  <c r="R64" i="2"/>
  <c r="Q66" i="2"/>
  <c r="P66" i="2"/>
  <c r="O66" i="2"/>
  <c r="R66" i="2"/>
  <c r="U67" i="2"/>
  <c r="U66" i="2" l="1"/>
  <c r="U64" i="2"/>
  <c r="U62" i="2"/>
  <c r="U59" i="2" l="1"/>
  <c r="U57" i="2"/>
  <c r="U55" i="2"/>
  <c r="U53" i="2"/>
  <c r="U51" i="2"/>
  <c r="U49" i="2"/>
  <c r="U47" i="2"/>
  <c r="U45" i="2"/>
  <c r="U43" i="2"/>
  <c r="U41" i="2"/>
  <c r="U39" i="2"/>
  <c r="U37" i="2"/>
  <c r="U35" i="2"/>
  <c r="U33" i="2"/>
  <c r="U31" i="2"/>
  <c r="U29" i="2"/>
  <c r="U27" i="2"/>
  <c r="U25" i="2"/>
  <c r="U23" i="2"/>
  <c r="U21" i="2"/>
  <c r="U19" i="2"/>
  <c r="U17" i="2"/>
  <c r="U15" i="2"/>
  <c r="U13" i="2"/>
  <c r="U11" i="2"/>
  <c r="J63" i="1" l="1"/>
  <c r="J155" i="1"/>
  <c r="I154" i="1"/>
  <c r="H154" i="1"/>
  <c r="G154" i="1"/>
  <c r="F154" i="1"/>
  <c r="J150" i="1"/>
  <c r="H149" i="1"/>
  <c r="G149" i="1"/>
  <c r="F149" i="1"/>
  <c r="J145" i="1"/>
  <c r="I144" i="1"/>
  <c r="H144" i="1"/>
  <c r="G144" i="1"/>
  <c r="F144" i="1"/>
  <c r="H141" i="1"/>
  <c r="G60" i="2" s="1"/>
  <c r="F141" i="1"/>
  <c r="E60" i="2" s="1"/>
  <c r="K60" i="2" s="1"/>
  <c r="I141" i="1"/>
  <c r="H60" i="2" s="1"/>
  <c r="T60" i="2" s="1"/>
  <c r="G141" i="1"/>
  <c r="F60" i="2" s="1"/>
  <c r="I139" i="1"/>
  <c r="H139" i="1"/>
  <c r="G139" i="1"/>
  <c r="F139" i="1"/>
  <c r="I136" i="1"/>
  <c r="H58" i="2" s="1"/>
  <c r="G136" i="1"/>
  <c r="F58" i="2" s="1"/>
  <c r="H136" i="1"/>
  <c r="G58" i="2" s="1"/>
  <c r="F136" i="1"/>
  <c r="E58" i="2" s="1"/>
  <c r="I134" i="1"/>
  <c r="H134" i="1"/>
  <c r="G134" i="1"/>
  <c r="F134" i="1"/>
  <c r="I129" i="1"/>
  <c r="H129" i="1"/>
  <c r="G129" i="1"/>
  <c r="F129" i="1"/>
  <c r="I124" i="1"/>
  <c r="H54" i="2" s="1"/>
  <c r="G124" i="1"/>
  <c r="F54" i="2" s="1"/>
  <c r="H124" i="1"/>
  <c r="G54" i="2" s="1"/>
  <c r="F124" i="1"/>
  <c r="E54" i="2" s="1"/>
  <c r="I122" i="1"/>
  <c r="H122" i="1"/>
  <c r="G122" i="1"/>
  <c r="F122" i="1"/>
  <c r="H119" i="1"/>
  <c r="G52" i="2" s="1"/>
  <c r="F119" i="1"/>
  <c r="E52" i="2" s="1"/>
  <c r="I119" i="1"/>
  <c r="H52" i="2" s="1"/>
  <c r="G119" i="1"/>
  <c r="F52" i="2" s="1"/>
  <c r="I117" i="1"/>
  <c r="H117" i="1"/>
  <c r="G117" i="1"/>
  <c r="F117" i="1"/>
  <c r="I114" i="1"/>
  <c r="H50" i="2" s="1"/>
  <c r="G114" i="1"/>
  <c r="F50" i="2" s="1"/>
  <c r="H114" i="1"/>
  <c r="G50" i="2" s="1"/>
  <c r="F114" i="1"/>
  <c r="E50" i="2" s="1"/>
  <c r="I50" i="2" s="1"/>
  <c r="I112" i="1"/>
  <c r="H112" i="1"/>
  <c r="G112" i="1"/>
  <c r="F112" i="1"/>
  <c r="H109" i="1"/>
  <c r="G48" i="2" s="1"/>
  <c r="F109" i="1"/>
  <c r="E48" i="2" s="1"/>
  <c r="I109" i="1"/>
  <c r="H48" i="2" s="1"/>
  <c r="G109" i="1"/>
  <c r="F48" i="2" s="1"/>
  <c r="J108" i="1"/>
  <c r="I107" i="1"/>
  <c r="H107" i="1"/>
  <c r="G107" i="1"/>
  <c r="F107" i="1"/>
  <c r="I104" i="1"/>
  <c r="H46" i="2" s="1"/>
  <c r="T46" i="2" s="1"/>
  <c r="G104" i="1"/>
  <c r="F46" i="2" s="1"/>
  <c r="H104" i="1"/>
  <c r="G46" i="2" s="1"/>
  <c r="F104" i="1"/>
  <c r="E46" i="2" s="1"/>
  <c r="I46" i="2" s="1"/>
  <c r="I102" i="1"/>
  <c r="H102" i="1"/>
  <c r="G102" i="1"/>
  <c r="F102" i="1"/>
  <c r="H99" i="1"/>
  <c r="G44" i="2" s="1"/>
  <c r="F99" i="1"/>
  <c r="E44" i="2" s="1"/>
  <c r="I99" i="1"/>
  <c r="H44" i="2" s="1"/>
  <c r="G99" i="1"/>
  <c r="F44" i="2" s="1"/>
  <c r="I97" i="1"/>
  <c r="H97" i="1"/>
  <c r="G97" i="1"/>
  <c r="F97" i="1"/>
  <c r="I94" i="1"/>
  <c r="H42" i="2" s="1"/>
  <c r="G94" i="1"/>
  <c r="F42" i="2" s="1"/>
  <c r="H94" i="1"/>
  <c r="G42" i="2" s="1"/>
  <c r="F94" i="1"/>
  <c r="E42" i="2" s="1"/>
  <c r="I92" i="1"/>
  <c r="H92" i="1"/>
  <c r="G92" i="1"/>
  <c r="F92" i="1"/>
  <c r="H89" i="1"/>
  <c r="G40" i="2" s="1"/>
  <c r="F89" i="1"/>
  <c r="E40" i="2" s="1"/>
  <c r="I89" i="1"/>
  <c r="H40" i="2" s="1"/>
  <c r="G89" i="1"/>
  <c r="F40" i="2" s="1"/>
  <c r="J88" i="1"/>
  <c r="I87" i="1"/>
  <c r="H87" i="1"/>
  <c r="G87" i="1"/>
  <c r="F87" i="1"/>
  <c r="I84" i="1"/>
  <c r="H38" i="2" s="1"/>
  <c r="T38" i="2" s="1"/>
  <c r="G84" i="1"/>
  <c r="F38" i="2" s="1"/>
  <c r="H84" i="1"/>
  <c r="G38" i="2" s="1"/>
  <c r="F84" i="1"/>
  <c r="E38" i="2" s="1"/>
  <c r="I38" i="2" s="1"/>
  <c r="I82" i="1"/>
  <c r="H82" i="1"/>
  <c r="G82" i="1"/>
  <c r="F82" i="1"/>
  <c r="H79" i="1"/>
  <c r="G36" i="2" s="1"/>
  <c r="F79" i="1"/>
  <c r="E36" i="2" s="1"/>
  <c r="I36" i="2" s="1"/>
  <c r="I79" i="1"/>
  <c r="H36" i="2" s="1"/>
  <c r="T36" i="2" s="1"/>
  <c r="G79" i="1"/>
  <c r="F36" i="2" s="1"/>
  <c r="I77" i="1"/>
  <c r="H77" i="1"/>
  <c r="G77" i="1"/>
  <c r="F77" i="1"/>
  <c r="G74" i="1"/>
  <c r="H74" i="1"/>
  <c r="F74" i="1"/>
  <c r="H72" i="1"/>
  <c r="G72" i="1"/>
  <c r="F72" i="1"/>
  <c r="I69" i="1"/>
  <c r="H32" i="2" s="1"/>
  <c r="G69" i="1"/>
  <c r="F32" i="2" s="1"/>
  <c r="H69" i="1"/>
  <c r="G32" i="2" s="1"/>
  <c r="F69" i="1"/>
  <c r="E32" i="2" s="1"/>
  <c r="H67" i="1"/>
  <c r="G67" i="1"/>
  <c r="F67" i="1"/>
  <c r="I64" i="1"/>
  <c r="H30" i="2" s="1"/>
  <c r="T30" i="2" s="1"/>
  <c r="G64" i="1"/>
  <c r="F30" i="2" s="1"/>
  <c r="H64" i="1"/>
  <c r="G30" i="2" s="1"/>
  <c r="F64" i="1"/>
  <c r="E30" i="2" s="1"/>
  <c r="I30" i="2" s="1"/>
  <c r="I62" i="1"/>
  <c r="H62" i="1"/>
  <c r="G62" i="1"/>
  <c r="F62" i="1"/>
  <c r="I59" i="1"/>
  <c r="H28" i="2" s="1"/>
  <c r="H59" i="1"/>
  <c r="G28" i="2" s="1"/>
  <c r="G59" i="1"/>
  <c r="F28" i="2" s="1"/>
  <c r="J58" i="1"/>
  <c r="I57" i="1"/>
  <c r="H57" i="1"/>
  <c r="G57" i="1"/>
  <c r="F57" i="1"/>
  <c r="H54" i="1"/>
  <c r="G26" i="2" s="1"/>
  <c r="F54" i="1"/>
  <c r="E26" i="2" s="1"/>
  <c r="I54" i="1"/>
  <c r="H26" i="2" s="1"/>
  <c r="G54" i="1"/>
  <c r="F26" i="2" s="1"/>
  <c r="J53" i="1"/>
  <c r="I52" i="1"/>
  <c r="H52" i="1"/>
  <c r="G52" i="1"/>
  <c r="F52" i="1"/>
  <c r="I49" i="1"/>
  <c r="H24" i="2" s="1"/>
  <c r="G49" i="1"/>
  <c r="F24" i="2" s="1"/>
  <c r="H49" i="1"/>
  <c r="G24" i="2" s="1"/>
  <c r="F49" i="1"/>
  <c r="E24" i="2" s="1"/>
  <c r="I24" i="2" s="1"/>
  <c r="I47" i="1"/>
  <c r="H47" i="1"/>
  <c r="G47" i="1"/>
  <c r="F47" i="1"/>
  <c r="H44" i="1"/>
  <c r="G22" i="2" s="1"/>
  <c r="F44" i="1"/>
  <c r="E22" i="2" s="1"/>
  <c r="I22" i="2" s="1"/>
  <c r="I44" i="1"/>
  <c r="H22" i="2" s="1"/>
  <c r="T22" i="2" s="1"/>
  <c r="G44" i="1"/>
  <c r="F22" i="2" s="1"/>
  <c r="J43" i="1"/>
  <c r="I42" i="1"/>
  <c r="H42" i="1"/>
  <c r="G42" i="1"/>
  <c r="F42" i="1"/>
  <c r="I39" i="1"/>
  <c r="H20" i="2" s="1"/>
  <c r="T20" i="2" s="1"/>
  <c r="G39" i="1"/>
  <c r="F20" i="2" s="1"/>
  <c r="H39" i="1"/>
  <c r="G20" i="2" s="1"/>
  <c r="F39" i="1"/>
  <c r="E20" i="2" s="1"/>
  <c r="I20" i="2" s="1"/>
  <c r="I37" i="1"/>
  <c r="H37" i="1"/>
  <c r="G37" i="1"/>
  <c r="F37" i="1"/>
  <c r="I34" i="1"/>
  <c r="H18" i="2" s="1"/>
  <c r="T18" i="2" s="1"/>
  <c r="G34" i="1"/>
  <c r="F18" i="2" s="1"/>
  <c r="H34" i="1"/>
  <c r="G18" i="2" s="1"/>
  <c r="F34" i="1"/>
  <c r="E18" i="2" s="1"/>
  <c r="I18" i="2" s="1"/>
  <c r="I32" i="1"/>
  <c r="H32" i="1"/>
  <c r="G32" i="1"/>
  <c r="F32" i="1"/>
  <c r="H29" i="1"/>
  <c r="G16" i="2" s="1"/>
  <c r="F29" i="1"/>
  <c r="E16" i="2" s="1"/>
  <c r="I16" i="2" s="1"/>
  <c r="I29" i="1"/>
  <c r="H16" i="2" s="1"/>
  <c r="T16" i="2" s="1"/>
  <c r="G29" i="1"/>
  <c r="F16" i="2" s="1"/>
  <c r="J28" i="1"/>
  <c r="I27" i="1"/>
  <c r="H27" i="1"/>
  <c r="G27" i="1"/>
  <c r="F27" i="1"/>
  <c r="I24" i="1"/>
  <c r="G24" i="1"/>
  <c r="H24" i="1"/>
  <c r="F24" i="1"/>
  <c r="I22" i="1"/>
  <c r="H22" i="1"/>
  <c r="G22" i="1"/>
  <c r="F22" i="1"/>
  <c r="F19" i="1"/>
  <c r="E12" i="2" s="1"/>
  <c r="I12" i="2" s="1"/>
  <c r="F17" i="1"/>
  <c r="I16" i="1"/>
  <c r="I19" i="1" s="1"/>
  <c r="H12" i="2" s="1"/>
  <c r="T12" i="2" s="1"/>
  <c r="H16" i="1"/>
  <c r="H17" i="1" s="1"/>
  <c r="G16" i="1"/>
  <c r="G19" i="1" s="1"/>
  <c r="F12" i="2" s="1"/>
  <c r="Q24" i="2" l="1"/>
  <c r="T24" i="2"/>
  <c r="R24" i="2"/>
  <c r="Q28" i="2"/>
  <c r="P28" i="2"/>
  <c r="R28" i="2"/>
  <c r="O28" i="2"/>
  <c r="T32" i="2"/>
  <c r="S32" i="2"/>
  <c r="M40" i="2"/>
  <c r="L40" i="2"/>
  <c r="N40" i="2"/>
  <c r="K40" i="2"/>
  <c r="S50" i="2"/>
  <c r="T50" i="2"/>
  <c r="R50" i="2"/>
  <c r="Q52" i="2"/>
  <c r="O52" i="2"/>
  <c r="P52" i="2"/>
  <c r="N52" i="2"/>
  <c r="T58" i="2"/>
  <c r="S58" i="2"/>
  <c r="Q18" i="2"/>
  <c r="P18" i="2"/>
  <c r="R18" i="2"/>
  <c r="O18" i="2"/>
  <c r="S18" i="2"/>
  <c r="M22" i="2"/>
  <c r="L22" i="2"/>
  <c r="J22" i="2"/>
  <c r="K22" i="2"/>
  <c r="O22" i="2"/>
  <c r="Q26" i="2"/>
  <c r="L26" i="2"/>
  <c r="N26" i="2"/>
  <c r="O26" i="2"/>
  <c r="M38" i="2"/>
  <c r="L38" i="2"/>
  <c r="N38" i="2"/>
  <c r="J38" i="2"/>
  <c r="K38" i="2"/>
  <c r="Q42" i="2"/>
  <c r="P42" i="2"/>
  <c r="N42" i="2"/>
  <c r="O42" i="2"/>
  <c r="Q46" i="2"/>
  <c r="P46" i="2"/>
  <c r="S46" i="2"/>
  <c r="R46" i="2"/>
  <c r="O46" i="2"/>
  <c r="I58" i="2"/>
  <c r="J58" i="2"/>
  <c r="M18" i="2"/>
  <c r="L18" i="2"/>
  <c r="N18" i="2"/>
  <c r="K18" i="2"/>
  <c r="J18" i="2"/>
  <c r="M20" i="2"/>
  <c r="L20" i="2"/>
  <c r="J20" i="2"/>
  <c r="O20" i="2"/>
  <c r="N20" i="2"/>
  <c r="K20" i="2"/>
  <c r="M24" i="2"/>
  <c r="P24" i="2"/>
  <c r="O24" i="2"/>
  <c r="S24" i="2"/>
  <c r="M26" i="2"/>
  <c r="J26" i="2"/>
  <c r="Q32" i="2"/>
  <c r="P32" i="2"/>
  <c r="R32" i="2"/>
  <c r="O32" i="2"/>
  <c r="Q36" i="2"/>
  <c r="P36" i="2"/>
  <c r="R36" i="2"/>
  <c r="S36" i="2"/>
  <c r="O36" i="2"/>
  <c r="I40" i="2"/>
  <c r="J40" i="2"/>
  <c r="M42" i="2"/>
  <c r="L42" i="2"/>
  <c r="K42" i="2"/>
  <c r="I44" i="2"/>
  <c r="J44" i="2"/>
  <c r="M46" i="2"/>
  <c r="L46" i="2"/>
  <c r="N46" i="2"/>
  <c r="J46" i="2"/>
  <c r="K46" i="2"/>
  <c r="T48" i="2"/>
  <c r="S48" i="2"/>
  <c r="Q50" i="2"/>
  <c r="P50" i="2"/>
  <c r="O50" i="2"/>
  <c r="N50" i="2"/>
  <c r="T52" i="2"/>
  <c r="S52" i="2"/>
  <c r="R52" i="2"/>
  <c r="Q54" i="2"/>
  <c r="P54" i="2"/>
  <c r="O54" i="2"/>
  <c r="N54" i="2"/>
  <c r="Q58" i="2"/>
  <c r="O58" i="2"/>
  <c r="P58" i="2"/>
  <c r="R58" i="2"/>
  <c r="M16" i="2"/>
  <c r="L16" i="2"/>
  <c r="J16" i="2"/>
  <c r="N16" i="2"/>
  <c r="K16" i="2"/>
  <c r="Q22" i="2"/>
  <c r="P22" i="2"/>
  <c r="N22" i="2"/>
  <c r="S22" i="2"/>
  <c r="R22" i="2"/>
  <c r="I26" i="2"/>
  <c r="K26" i="2"/>
  <c r="M30" i="2"/>
  <c r="L30" i="2"/>
  <c r="J30" i="2"/>
  <c r="K30" i="2"/>
  <c r="O30" i="2"/>
  <c r="Q38" i="2"/>
  <c r="P38" i="2"/>
  <c r="S38" i="2"/>
  <c r="R38" i="2"/>
  <c r="O38" i="2"/>
  <c r="I42" i="2"/>
  <c r="J42" i="2"/>
  <c r="M44" i="2"/>
  <c r="P44" i="2"/>
  <c r="L44" i="2"/>
  <c r="K44" i="2"/>
  <c r="Q48" i="2"/>
  <c r="P48" i="2"/>
  <c r="R48" i="2"/>
  <c r="O48" i="2"/>
  <c r="S54" i="2"/>
  <c r="T54" i="2"/>
  <c r="R54" i="2"/>
  <c r="Q60" i="2"/>
  <c r="P60" i="2"/>
  <c r="S60" i="2"/>
  <c r="O60" i="2"/>
  <c r="R60" i="2"/>
  <c r="N60" i="2"/>
  <c r="Q20" i="2"/>
  <c r="P20" i="2"/>
  <c r="R20" i="2"/>
  <c r="S20" i="2"/>
  <c r="T28" i="2"/>
  <c r="S28" i="2"/>
  <c r="I32" i="2"/>
  <c r="K32" i="2"/>
  <c r="T40" i="2"/>
  <c r="S40" i="2"/>
  <c r="T44" i="2"/>
  <c r="S44" i="2"/>
  <c r="M48" i="2"/>
  <c r="L48" i="2"/>
  <c r="J48" i="2"/>
  <c r="N48" i="2"/>
  <c r="M52" i="2"/>
  <c r="L52" i="2"/>
  <c r="K52" i="2"/>
  <c r="I54" i="2"/>
  <c r="J54" i="2"/>
  <c r="M60" i="2"/>
  <c r="I60" i="2"/>
  <c r="L60" i="2"/>
  <c r="J60" i="2"/>
  <c r="M12" i="2"/>
  <c r="L12" i="2"/>
  <c r="J12" i="2"/>
  <c r="K12" i="2"/>
  <c r="O12" i="2"/>
  <c r="N12" i="2"/>
  <c r="Q16" i="2"/>
  <c r="P16" i="2"/>
  <c r="R16" i="2"/>
  <c r="O16" i="2"/>
  <c r="S16" i="2"/>
  <c r="L24" i="2"/>
  <c r="J24" i="2"/>
  <c r="N24" i="2"/>
  <c r="K24" i="2"/>
  <c r="T26" i="2"/>
  <c r="P26" i="2"/>
  <c r="R26" i="2"/>
  <c r="S26" i="2"/>
  <c r="M28" i="2"/>
  <c r="L28" i="2"/>
  <c r="N28" i="2"/>
  <c r="Q30" i="2"/>
  <c r="P30" i="2"/>
  <c r="N30" i="2"/>
  <c r="S30" i="2"/>
  <c r="R30" i="2"/>
  <c r="M32" i="2"/>
  <c r="L32" i="2"/>
  <c r="J32" i="2"/>
  <c r="N32" i="2"/>
  <c r="M36" i="2"/>
  <c r="L36" i="2"/>
  <c r="J36" i="2"/>
  <c r="N36" i="2"/>
  <c r="K36" i="2"/>
  <c r="Q40" i="2"/>
  <c r="P40" i="2"/>
  <c r="R40" i="2"/>
  <c r="O40" i="2"/>
  <c r="T42" i="2"/>
  <c r="R42" i="2"/>
  <c r="S42" i="2"/>
  <c r="Q44" i="2"/>
  <c r="R44" i="2"/>
  <c r="O44" i="2"/>
  <c r="N44" i="2"/>
  <c r="I48" i="2"/>
  <c r="K48" i="2"/>
  <c r="M50" i="2"/>
  <c r="K50" i="2"/>
  <c r="L50" i="2"/>
  <c r="J50" i="2"/>
  <c r="I52" i="2"/>
  <c r="J52" i="2"/>
  <c r="M54" i="2"/>
  <c r="K54" i="2"/>
  <c r="L54" i="2"/>
  <c r="M58" i="2"/>
  <c r="L58" i="2"/>
  <c r="K58" i="2"/>
  <c r="N58" i="2"/>
  <c r="F14" i="2"/>
  <c r="H14" i="2"/>
  <c r="G14" i="2"/>
  <c r="E14" i="2"/>
  <c r="I14" i="2" s="1"/>
  <c r="E34" i="2"/>
  <c r="I34" i="2" s="1"/>
  <c r="F34" i="2"/>
  <c r="G34" i="2"/>
  <c r="H19" i="1"/>
  <c r="G12" i="2" s="1"/>
  <c r="J84" i="1"/>
  <c r="J124" i="1"/>
  <c r="J34" i="1"/>
  <c r="J104" i="1"/>
  <c r="J24" i="1"/>
  <c r="J141" i="1"/>
  <c r="J119" i="1"/>
  <c r="J109" i="1"/>
  <c r="J99" i="1"/>
  <c r="J89" i="1"/>
  <c r="J79" i="1"/>
  <c r="J49" i="1"/>
  <c r="J39" i="1"/>
  <c r="J29" i="1"/>
  <c r="J151" i="1"/>
  <c r="J44" i="1"/>
  <c r="J54" i="1"/>
  <c r="J23" i="1"/>
  <c r="J33" i="1"/>
  <c r="J38" i="1"/>
  <c r="J48" i="1"/>
  <c r="F59" i="1"/>
  <c r="J83" i="1"/>
  <c r="J103" i="1"/>
  <c r="J123" i="1"/>
  <c r="G131" i="1"/>
  <c r="F56" i="2" s="1"/>
  <c r="J146" i="1"/>
  <c r="G17" i="1"/>
  <c r="I17" i="1"/>
  <c r="J18" i="1"/>
  <c r="J64" i="1"/>
  <c r="J69" i="1"/>
  <c r="J68" i="1"/>
  <c r="J74" i="1"/>
  <c r="J73" i="1"/>
  <c r="J78" i="1"/>
  <c r="J94" i="1"/>
  <c r="J93" i="1"/>
  <c r="J98" i="1"/>
  <c r="J114" i="1"/>
  <c r="J113" i="1"/>
  <c r="H131" i="1"/>
  <c r="I131" i="1"/>
  <c r="I160" i="1" s="1"/>
  <c r="J136" i="1"/>
  <c r="J135" i="1"/>
  <c r="J140" i="1"/>
  <c r="J156" i="1"/>
  <c r="J118" i="1"/>
  <c r="M14" i="2" l="1"/>
  <c r="L14" i="2"/>
  <c r="N14" i="2"/>
  <c r="J14" i="2"/>
  <c r="K14" i="2"/>
  <c r="Q34" i="2"/>
  <c r="T34" i="2"/>
  <c r="R34" i="2"/>
  <c r="O34" i="2"/>
  <c r="S34" i="2"/>
  <c r="Q14" i="2"/>
  <c r="P14" i="2"/>
  <c r="R14" i="2"/>
  <c r="O14" i="2"/>
  <c r="Q12" i="2"/>
  <c r="P12" i="2"/>
  <c r="R12" i="2"/>
  <c r="S12" i="2"/>
  <c r="H160" i="1"/>
  <c r="M56" i="2"/>
  <c r="L56" i="2"/>
  <c r="K56" i="2"/>
  <c r="M34" i="2"/>
  <c r="P34" i="2"/>
  <c r="L34" i="2"/>
  <c r="N34" i="2"/>
  <c r="K34" i="2"/>
  <c r="J34" i="2"/>
  <c r="T14" i="2"/>
  <c r="S14" i="2"/>
  <c r="G160" i="1"/>
  <c r="J159" i="1"/>
  <c r="J19" i="1"/>
  <c r="U48" i="2"/>
  <c r="U20" i="2"/>
  <c r="U60" i="2"/>
  <c r="U52" i="2"/>
  <c r="U38" i="2"/>
  <c r="U22" i="2"/>
  <c r="U16" i="2"/>
  <c r="U44" i="2"/>
  <c r="U42" i="2"/>
  <c r="U58" i="2"/>
  <c r="U54" i="2"/>
  <c r="U50" i="2"/>
  <c r="U24" i="2"/>
  <c r="U18" i="2"/>
  <c r="U32" i="2"/>
  <c r="U46" i="2"/>
  <c r="U40" i="2"/>
  <c r="U26" i="2"/>
  <c r="G56" i="2"/>
  <c r="H56" i="2"/>
  <c r="J59" i="1"/>
  <c r="E28" i="2"/>
  <c r="U30" i="2"/>
  <c r="J130" i="1"/>
  <c r="F131" i="1"/>
  <c r="F160" i="1" s="1"/>
  <c r="M68" i="2" l="1"/>
  <c r="U14" i="2"/>
  <c r="S56" i="2"/>
  <c r="T56" i="2"/>
  <c r="T68" i="2" s="1"/>
  <c r="R56" i="2"/>
  <c r="R68" i="2" s="1"/>
  <c r="I28" i="2"/>
  <c r="J28" i="2"/>
  <c r="K28" i="2"/>
  <c r="Q56" i="2"/>
  <c r="Q68" i="2" s="1"/>
  <c r="P56" i="2"/>
  <c r="P68" i="2" s="1"/>
  <c r="O56" i="2"/>
  <c r="O68" i="2" s="1"/>
  <c r="N56" i="2"/>
  <c r="N68" i="2" s="1"/>
  <c r="L68" i="2"/>
  <c r="U12" i="2"/>
  <c r="S68" i="2"/>
  <c r="J160" i="1"/>
  <c r="J131" i="1"/>
  <c r="E56" i="2"/>
  <c r="K68" i="2"/>
  <c r="U34" i="2"/>
  <c r="U36" i="2"/>
  <c r="I56" i="2" l="1"/>
  <c r="J56" i="2"/>
  <c r="J68" i="2"/>
  <c r="I68" i="2"/>
  <c r="U28" i="2"/>
  <c r="U68" i="2" l="1"/>
  <c r="U56" i="2"/>
</calcChain>
</file>

<file path=xl/sharedStrings.xml><?xml version="1.0" encoding="utf-8"?>
<sst xmlns="http://schemas.openxmlformats.org/spreadsheetml/2006/main" count="321" uniqueCount="93">
  <si>
    <t>ОБЪЕКТЫ РАБОТ:   Все месторождения ОАО "СН-МНГ"</t>
  </si>
  <si>
    <t xml:space="preserve">Коэффициент к Прейскуранту (МУГИС) </t>
  </si>
  <si>
    <t>ГЕОФИЗИЧЕСКИЕ ИССЛЕДОВАНИЯ В СКВАЖИНАХ</t>
  </si>
  <si>
    <t>№ п/п</t>
  </si>
  <si>
    <t xml:space="preserve">№ задачи </t>
  </si>
  <si>
    <t xml:space="preserve">Наименование задачи </t>
  </si>
  <si>
    <t>Измеритель</t>
  </si>
  <si>
    <t>Глубина исследования, м</t>
  </si>
  <si>
    <t>ИТОГО</t>
  </si>
  <si>
    <t>до 2000</t>
  </si>
  <si>
    <t>от 2001 до 2500</t>
  </si>
  <si>
    <t>от 2501 до 3000</t>
  </si>
  <si>
    <t>свыше 3000</t>
  </si>
  <si>
    <t>Определение глубины установки оборудования</t>
  </si>
  <si>
    <t>комплекс</t>
  </si>
  <si>
    <t>интерпретация</t>
  </si>
  <si>
    <t>всего</t>
  </si>
  <si>
    <t>кол-во операций</t>
  </si>
  <si>
    <t xml:space="preserve">Радиоактивный каротаж и МЛМ 1:200 </t>
  </si>
  <si>
    <t>Радиоактивный каротаж и МЛМ</t>
  </si>
  <si>
    <t>Широкополосная акустика в интервале детальных исследований</t>
  </si>
  <si>
    <t>Гироскопический инклинометр</t>
  </si>
  <si>
    <t>Шаблонирование</t>
  </si>
  <si>
    <t>Викиз, РК, инклинометр на НКТ</t>
  </si>
  <si>
    <t>Плотнометрия (ГГК-П)</t>
  </si>
  <si>
    <t xml:space="preserve">Широкополосная акустика на жестком кабеле  </t>
  </si>
  <si>
    <t>Определение работающих интервалов в крутонаклонных и горизонтальных скважинах на ЖК</t>
  </si>
  <si>
    <t>Определение профилей притока,источников обводнения, техсостояния ЭК в добывающих скважинах при компрессировании</t>
  </si>
  <si>
    <t>Определение профилей поглощения техсостояния эксплуатационных колонн водонагнетательных скважин на одном режиме</t>
  </si>
  <si>
    <t>Определение мест негерметичности обсадных колонн и НКТ методом термометрии</t>
  </si>
  <si>
    <t>Определение мест негерметичности обсадных колонн и НКТ при компрессировании</t>
  </si>
  <si>
    <t>Определение негерметичности обсадных колонн методом контрастных веществ</t>
  </si>
  <si>
    <t>Определение мест прихвата бурильных труб и НКТ</t>
  </si>
  <si>
    <t>Определение забойного давления</t>
  </si>
  <si>
    <t>Установка цементного моста желонкой с привязкой интервала</t>
  </si>
  <si>
    <t>Освоение скважины с запакерованным затрубьем</t>
  </si>
  <si>
    <t>Освоение скважины с открытым затрубьем</t>
  </si>
  <si>
    <t>Отработка скважины свабированием</t>
  </si>
  <si>
    <t>Определение характера насыщения пдастов методом углерод-кислородного каротажа (СО) 1-ый объект</t>
  </si>
  <si>
    <t>Определение характера насыщения пдастов методом углерод-кислородного каротажа (СО) последующий пласт</t>
  </si>
  <si>
    <t>Ориентирование клина отклонителя</t>
  </si>
  <si>
    <t>б/н</t>
  </si>
  <si>
    <t>Исследование малогабаритным гироскопическим инклинометром</t>
  </si>
  <si>
    <t>Ориентирование клина отклонителя малогабаритным гироскопическим инклинометром</t>
  </si>
  <si>
    <t>КОЛИЧЕСТВО ГИС</t>
  </si>
  <si>
    <t>СУММА (руб)</t>
  </si>
  <si>
    <t>Средний температурный коэффициент =1,1
 (для всех операций и каждого проезда)</t>
  </si>
  <si>
    <t xml:space="preserve">Средний проезд "база-скважина-база" 
(руб. без НДС) </t>
  </si>
  <si>
    <t>среднее расстояние "база-скважина-база" (км)</t>
  </si>
  <si>
    <t>Стоимость 1 км по Прейскуранту (руб. без НДС)</t>
  </si>
  <si>
    <t>Стоимость согласно Прейскуранту* с учетом применения коэффициентов индексации и количество операций</t>
  </si>
  <si>
    <t>ОБЪЕКТЫ РАБОТ:   месторождения ОАО "СН-МНГ"</t>
  </si>
  <si>
    <t>№              п/п</t>
  </si>
  <si>
    <t>№
задачи</t>
  </si>
  <si>
    <t>Название</t>
  </si>
  <si>
    <t>Ед.изм.</t>
  </si>
  <si>
    <t>янв.</t>
  </si>
  <si>
    <t>фев.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</si>
  <si>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</si>
  <si>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</si>
  <si>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</si>
  <si>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</si>
  <si>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</si>
  <si>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</si>
  <si>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</si>
  <si>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</si>
  <si>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</si>
  <si>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</si>
  <si>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операций</t>
  </si>
  <si>
    <t>рублей</t>
  </si>
  <si>
    <t>Освоение скважины с запакерованным затрубьем (операция включает в себя 18 нормо-часов)</t>
  </si>
  <si>
    <t>Освоение скважины с открытым затрубьем ("свабирование", нормативное время-39 часов)</t>
  </si>
  <si>
    <t>часов</t>
  </si>
  <si>
    <t>Определение характера насыщения пластов методом углерод-кислородного каротажа (СО) 1-ый объект</t>
  </si>
  <si>
    <t>Определение характера насыщения пластов методом углерод-кислородного каротажа (СО) последующий пласт</t>
  </si>
  <si>
    <t>ИТОГО ГИС:</t>
  </si>
  <si>
    <t>Тип сделки №302, 303_ "ГИС при ТКРС", "ГИС при ЗБС и бурении"</t>
  </si>
  <si>
    <r>
      <rPr>
        <b/>
        <sz val="8"/>
        <rFont val="Times New Roman"/>
        <family val="1"/>
        <charset val="204"/>
      </rPr>
      <t>Викиз,</t>
    </r>
    <r>
      <rPr>
        <sz val="8"/>
        <rFont val="Times New Roman"/>
        <family val="1"/>
        <charset val="204"/>
      </rPr>
      <t xml:space="preserve"> РК, инклинометр на НКТ</t>
    </r>
  </si>
  <si>
    <r>
      <t xml:space="preserve">Викиз, </t>
    </r>
    <r>
      <rPr>
        <b/>
        <sz val="8"/>
        <rFont val="Times New Roman"/>
        <family val="1"/>
        <charset val="204"/>
      </rPr>
      <t>РК,</t>
    </r>
    <r>
      <rPr>
        <sz val="8"/>
        <rFont val="Times New Roman"/>
        <family val="1"/>
        <charset val="204"/>
      </rPr>
      <t xml:space="preserve"> инклинометр на НКТ</t>
    </r>
  </si>
  <si>
    <r>
      <t xml:space="preserve">Викиз, РК, </t>
    </r>
    <r>
      <rPr>
        <b/>
        <sz val="8"/>
        <rFont val="Times New Roman"/>
        <family val="1"/>
        <charset val="204"/>
      </rPr>
      <t>инклинометр</t>
    </r>
    <r>
      <rPr>
        <sz val="8"/>
        <rFont val="Times New Roman"/>
        <family val="1"/>
        <charset val="204"/>
      </rPr>
      <t xml:space="preserve"> на НКТ</t>
    </r>
  </si>
  <si>
    <t>Всего
2016г.</t>
  </si>
  <si>
    <t>Раздел 302, 303</t>
  </si>
  <si>
    <t xml:space="preserve">Лот № 1 </t>
  </si>
  <si>
    <t>Форма 4.1.</t>
  </si>
  <si>
    <t>Геофизические исследования в скважине (ГИС) при текущем и капитальном ремонте скважин (ТКРС)
Геофизические исследования в скважине (ГИС) при ЗБС и бурении.</t>
  </si>
  <si>
    <t>Приложение 1: Плановый объем работ на 2016 год с расчетом стоимости</t>
  </si>
  <si>
    <t>Наименование предприятия</t>
  </si>
  <si>
    <t>Руководитель предприятия _______________________________________________ Ф.И.О.</t>
  </si>
  <si>
    <t>указать должность (№, дату доверенности - если необходимо)</t>
  </si>
  <si>
    <t>м.п</t>
  </si>
  <si>
    <t>Приложение №1 к форме 4.1</t>
  </si>
  <si>
    <t>Типы сделок 302, 303</t>
  </si>
  <si>
    <t>Лист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</si>
</sst>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(* #,##0.00_);_(* \(#,##0.00\);_(* &quot;-&quot;??_);_(@_)"/>
    <numFmt numFmtId="165" formatCode="_-* #,##0\ _р_._-;\-* #,##0\ _р_._-;_-* &quot;-&quot;??\ _р_._-;_-@_-"/>
  </numFmts>
  <fonts count="30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4"/>
      <name val="Times New Roman CYR"/>
      <charset val="204"/>
    </font>
    <font>
      <b/>
      <sz val="1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0" fillId="0" borderId="0"/>
    <xf numFmtId="0" fontId="1" fillId="0" borderId="0"/>
  </cellStyleXfs>
  <cellXfs count="18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6" fillId="0" borderId="9" xfId="2" applyFont="1" applyFill="1" applyBorder="1" applyAlignment="1">
      <alignment horizontal="center" vertical="center"/>
    </xf>
    <xf numFmtId="0" fontId="26" fillId="0" borderId="15" xfId="2" applyFont="1" applyFill="1" applyBorder="1" applyAlignment="1">
      <alignment horizontal="center" vertical="center"/>
    </xf>
    <xf numFmtId="0" fontId="26" fillId="0" borderId="16" xfId="2" applyFont="1" applyFill="1" applyBorder="1" applyAlignment="1">
      <alignment horizontal="center" vertical="center"/>
    </xf>
    <xf numFmtId="3" fontId="27" fillId="0" borderId="17" xfId="2" applyNumberFormat="1" applyFont="1" applyFill="1" applyBorder="1" applyAlignment="1">
      <alignment horizontal="center" vertical="center"/>
    </xf>
    <xf numFmtId="3" fontId="27" fillId="0" borderId="21" xfId="2" applyNumberFormat="1" applyFont="1" applyFill="1" applyBorder="1" applyAlignment="1">
      <alignment horizontal="center" vertical="center"/>
    </xf>
    <xf numFmtId="3" fontId="27" fillId="0" borderId="22" xfId="2" applyNumberFormat="1" applyFont="1" applyFill="1" applyBorder="1" applyAlignment="1">
      <alignment horizontal="center" vertical="center"/>
    </xf>
    <xf numFmtId="3" fontId="27" fillId="0" borderId="28" xfId="2" applyNumberFormat="1" applyFont="1" applyFill="1" applyBorder="1" applyAlignment="1">
      <alignment horizontal="center" vertical="center"/>
    </xf>
    <xf numFmtId="3" fontId="27" fillId="0" borderId="1" xfId="2" applyNumberFormat="1" applyFont="1" applyFill="1" applyBorder="1" applyAlignment="1">
      <alignment horizontal="center" vertical="center"/>
    </xf>
    <xf numFmtId="3" fontId="27" fillId="0" borderId="29" xfId="2" applyNumberFormat="1" applyFont="1" applyFill="1" applyBorder="1" applyAlignment="1">
      <alignment horizontal="center" vertical="center"/>
    </xf>
    <xf numFmtId="0" fontId="27" fillId="0" borderId="20" xfId="2" applyFont="1" applyFill="1" applyBorder="1" applyAlignment="1">
      <alignment horizontal="center" vertical="center"/>
    </xf>
    <xf numFmtId="0" fontId="27" fillId="0" borderId="27" xfId="2" applyFont="1" applyFill="1" applyBorder="1" applyAlignment="1">
      <alignment horizontal="center" vertical="center"/>
    </xf>
    <xf numFmtId="0" fontId="10" fillId="0" borderId="17" xfId="2" applyFont="1" applyFill="1" applyBorder="1" applyAlignment="1">
      <alignment horizontal="center" vertical="center"/>
    </xf>
    <xf numFmtId="0" fontId="10" fillId="0" borderId="21" xfId="2" applyFont="1" applyFill="1" applyBorder="1" applyAlignment="1">
      <alignment horizontal="center" vertical="center"/>
    </xf>
    <xf numFmtId="0" fontId="10" fillId="0" borderId="22" xfId="2" applyFont="1" applyFill="1" applyBorder="1" applyAlignment="1">
      <alignment horizontal="center" vertical="center"/>
    </xf>
    <xf numFmtId="3" fontId="27" fillId="0" borderId="50" xfId="2" applyNumberFormat="1" applyFont="1" applyFill="1" applyBorder="1" applyAlignment="1">
      <alignment horizontal="center" vertical="center"/>
    </xf>
    <xf numFmtId="3" fontId="27" fillId="0" borderId="51" xfId="2" applyNumberFormat="1" applyFont="1" applyFill="1" applyBorder="1" applyAlignment="1">
      <alignment horizontal="center" vertical="center"/>
    </xf>
    <xf numFmtId="3" fontId="27" fillId="0" borderId="4" xfId="2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2" applyFont="1" applyFill="1"/>
    <xf numFmtId="3" fontId="12" fillId="0" borderId="0" xfId="2" applyNumberFormat="1" applyFont="1" applyFill="1" applyAlignment="1">
      <alignment horizontal="center" vertical="center"/>
    </xf>
    <xf numFmtId="3" fontId="10" fillId="0" borderId="0" xfId="2" applyNumberFormat="1" applyFont="1" applyFill="1" applyAlignment="1">
      <alignment vertical="center"/>
    </xf>
    <xf numFmtId="0" fontId="26" fillId="0" borderId="9" xfId="2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vertical="center" wrapText="1"/>
    </xf>
    <xf numFmtId="0" fontId="26" fillId="0" borderId="11" xfId="2" applyFont="1" applyFill="1" applyBorder="1" applyAlignment="1">
      <alignment horizontal="center" vertical="center"/>
    </xf>
    <xf numFmtId="0" fontId="26" fillId="0" borderId="12" xfId="2" applyFont="1" applyFill="1" applyBorder="1" applyAlignment="1">
      <alignment horizontal="center" vertical="center"/>
    </xf>
    <xf numFmtId="0" fontId="26" fillId="0" borderId="13" xfId="2" applyFont="1" applyFill="1" applyBorder="1" applyAlignment="1">
      <alignment horizontal="center" vertical="center"/>
    </xf>
    <xf numFmtId="0" fontId="26" fillId="0" borderId="13" xfId="2" applyFont="1" applyFill="1" applyBorder="1" applyAlignment="1">
      <alignment horizontal="center" vertical="center" wrapText="1"/>
    </xf>
    <xf numFmtId="0" fontId="26" fillId="0" borderId="14" xfId="2" applyFont="1" applyFill="1" applyBorder="1" applyAlignment="1">
      <alignment horizontal="center" vertical="center" wrapText="1"/>
    </xf>
    <xf numFmtId="0" fontId="26" fillId="0" borderId="12" xfId="2" applyFont="1" applyFill="1" applyBorder="1" applyAlignment="1">
      <alignment horizontal="center" vertical="center" wrapText="1"/>
    </xf>
    <xf numFmtId="3" fontId="10" fillId="0" borderId="23" xfId="2" applyNumberFormat="1" applyFont="1" applyFill="1" applyBorder="1" applyAlignment="1">
      <alignment horizontal="center" vertical="center"/>
    </xf>
    <xf numFmtId="3" fontId="10" fillId="0" borderId="20" xfId="2" applyNumberFormat="1" applyFont="1" applyFill="1" applyBorder="1" applyAlignment="1">
      <alignment horizontal="center" vertical="center"/>
    </xf>
    <xf numFmtId="0" fontId="27" fillId="0" borderId="34" xfId="2" applyFont="1" applyFill="1" applyBorder="1" applyAlignment="1">
      <alignment horizontal="center" vertical="center"/>
    </xf>
    <xf numFmtId="0" fontId="26" fillId="0" borderId="23" xfId="2" applyFont="1" applyFill="1" applyBorder="1" applyAlignment="1">
      <alignment horizontal="center" vertical="center"/>
    </xf>
    <xf numFmtId="3" fontId="26" fillId="0" borderId="47" xfId="2" applyNumberFormat="1" applyFont="1" applyFill="1" applyBorder="1" applyAlignment="1">
      <alignment horizontal="center" vertical="center"/>
    </xf>
    <xf numFmtId="3" fontId="26" fillId="0" borderId="5" xfId="2" applyNumberFormat="1" applyFont="1" applyFill="1" applyBorder="1" applyAlignment="1">
      <alignment horizontal="center" vertical="center"/>
    </xf>
    <xf numFmtId="3" fontId="26" fillId="0" borderId="48" xfId="2" applyNumberFormat="1" applyFont="1" applyFill="1" applyBorder="1" applyAlignment="1">
      <alignment horizontal="center" vertical="center"/>
    </xf>
    <xf numFmtId="41" fontId="26" fillId="0" borderId="38" xfId="2" applyNumberFormat="1" applyFont="1" applyFill="1" applyBorder="1" applyAlignment="1">
      <alignment horizontal="center" vertical="center"/>
    </xf>
    <xf numFmtId="1" fontId="26" fillId="0" borderId="49" xfId="2" applyNumberFormat="1" applyFont="1" applyFill="1" applyBorder="1" applyAlignment="1">
      <alignment horizontal="center" vertical="center"/>
    </xf>
    <xf numFmtId="0" fontId="26" fillId="0" borderId="34" xfId="2" applyFont="1" applyFill="1" applyBorder="1" applyAlignment="1">
      <alignment horizontal="center" vertical="center"/>
    </xf>
    <xf numFmtId="3" fontId="26" fillId="0" borderId="31" xfId="2" applyNumberFormat="1" applyFont="1" applyFill="1" applyBorder="1" applyAlignment="1">
      <alignment horizontal="center" vertical="center"/>
    </xf>
    <xf numFmtId="3" fontId="26" fillId="0" borderId="35" xfId="2" applyNumberFormat="1" applyFont="1" applyFill="1" applyBorder="1" applyAlignment="1">
      <alignment horizontal="center" vertical="center"/>
    </xf>
    <xf numFmtId="3" fontId="26" fillId="0" borderId="36" xfId="2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/>
    <xf numFmtId="0" fontId="21" fillId="0" borderId="0" xfId="2" applyFont="1" applyFill="1" applyAlignment="1">
      <alignment vertical="center"/>
    </xf>
    <xf numFmtId="0" fontId="15" fillId="0" borderId="0" xfId="0" applyFont="1" applyBorder="1" applyAlignment="1">
      <alignment horizontal="left"/>
    </xf>
    <xf numFmtId="0" fontId="16" fillId="0" borderId="0" xfId="0" applyFont="1" applyBorder="1"/>
    <xf numFmtId="4" fontId="8" fillId="4" borderId="1" xfId="0" applyNumberFormat="1" applyFont="1" applyFill="1" applyBorder="1" applyAlignment="1">
      <alignment horizontal="center" vertical="center" wrapText="1"/>
    </xf>
    <xf numFmtId="4" fontId="10" fillId="0" borderId="24" xfId="2" applyNumberFormat="1" applyFont="1" applyFill="1" applyBorder="1" applyAlignment="1">
      <alignment horizontal="center" vertical="center"/>
    </xf>
    <xf numFmtId="4" fontId="10" fillId="0" borderId="6" xfId="2" applyNumberFormat="1" applyFont="1" applyFill="1" applyBorder="1" applyAlignment="1">
      <alignment horizontal="center" vertical="center"/>
    </xf>
    <xf numFmtId="4" fontId="10" fillId="0" borderId="30" xfId="2" applyNumberFormat="1" applyFont="1" applyFill="1" applyBorder="1" applyAlignment="1">
      <alignment horizontal="center" vertical="center"/>
    </xf>
    <xf numFmtId="4" fontId="10" fillId="0" borderId="27" xfId="2" applyNumberFormat="1" applyFont="1" applyFill="1" applyBorder="1" applyAlignment="1">
      <alignment horizontal="center" vertical="center"/>
    </xf>
    <xf numFmtId="4" fontId="10" fillId="0" borderId="31" xfId="2" applyNumberFormat="1" applyFont="1" applyFill="1" applyBorder="1" applyAlignment="1">
      <alignment horizontal="center" vertical="center"/>
    </xf>
    <xf numFmtId="4" fontId="10" fillId="0" borderId="35" xfId="2" applyNumberFormat="1" applyFont="1" applyFill="1" applyBorder="1" applyAlignment="1">
      <alignment horizontal="center" vertical="center"/>
    </xf>
    <xf numFmtId="4" fontId="10" fillId="0" borderId="36" xfId="2" applyNumberFormat="1" applyFont="1" applyFill="1" applyBorder="1" applyAlignment="1">
      <alignment horizontal="center" vertical="center"/>
    </xf>
    <xf numFmtId="4" fontId="10" fillId="0" borderId="34" xfId="2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4" fontId="26" fillId="0" borderId="31" xfId="2" applyNumberFormat="1" applyFont="1" applyFill="1" applyBorder="1" applyAlignment="1">
      <alignment horizontal="center" vertical="center"/>
    </xf>
    <xf numFmtId="4" fontId="26" fillId="0" borderId="35" xfId="2" applyNumberFormat="1" applyFont="1" applyFill="1" applyBorder="1" applyAlignment="1">
      <alignment horizontal="center" vertical="center"/>
    </xf>
    <xf numFmtId="4" fontId="26" fillId="0" borderId="36" xfId="2" applyNumberFormat="1" applyFont="1" applyFill="1" applyBorder="1" applyAlignment="1">
      <alignment horizontal="center" vertical="center"/>
    </xf>
    <xf numFmtId="4" fontId="26" fillId="0" borderId="34" xfId="2" applyNumberFormat="1" applyFont="1" applyFill="1" applyBorder="1" applyAlignment="1">
      <alignment horizontal="center" vertical="center"/>
    </xf>
    <xf numFmtId="0" fontId="0" fillId="0" borderId="0" xfId="0"/>
    <xf numFmtId="0" fontId="18" fillId="0" borderId="0" xfId="0" applyFont="1" applyBorder="1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/>
    </xf>
    <xf numFmtId="0" fontId="19" fillId="0" borderId="0" xfId="0" applyFont="1" applyBorder="1"/>
    <xf numFmtId="0" fontId="21" fillId="0" borderId="0" xfId="0" applyFont="1" applyBorder="1" applyAlignment="1">
      <alignment horizontal="center" vertical="center" wrapText="1"/>
    </xf>
    <xf numFmtId="0" fontId="1" fillId="0" borderId="0" xfId="0" applyFont="1" applyFill="1"/>
    <xf numFmtId="0" fontId="10" fillId="0" borderId="0" xfId="3" applyFont="1" applyFill="1" applyAlignment="1">
      <alignment horizontal="right"/>
    </xf>
    <xf numFmtId="0" fontId="12" fillId="0" borderId="0" xfId="3" applyFont="1" applyFill="1" applyAlignment="1">
      <alignment horizontal="right"/>
    </xf>
    <xf numFmtId="0" fontId="0" fillId="0" borderId="0" xfId="0"/>
    <xf numFmtId="0" fontId="1" fillId="0" borderId="0" xfId="3" applyFont="1" applyFill="1"/>
    <xf numFmtId="0" fontId="2" fillId="0" borderId="0" xfId="3" applyFont="1" applyFill="1" applyAlignment="1">
      <alignment horizontal="left" vertical="center"/>
    </xf>
    <xf numFmtId="0" fontId="2" fillId="0" borderId="0" xfId="3" applyFont="1" applyFill="1" applyAlignment="1">
      <alignment vertical="center"/>
    </xf>
    <xf numFmtId="0" fontId="2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14" fillId="3" borderId="2" xfId="1" applyNumberFormat="1" applyFont="1" applyFill="1" applyBorder="1" applyAlignment="1">
      <alignment horizontal="center" vertical="center" wrapText="1"/>
    </xf>
    <xf numFmtId="165" fontId="14" fillId="3" borderId="3" xfId="1" applyNumberFormat="1" applyFont="1" applyFill="1" applyBorder="1" applyAlignment="1">
      <alignment horizontal="center" vertical="center" wrapText="1"/>
    </xf>
    <xf numFmtId="165" fontId="14" fillId="3" borderId="4" xfId="1" applyNumberFormat="1" applyFont="1" applyFill="1" applyBorder="1" applyAlignment="1">
      <alignment horizontal="center" vertical="center" wrapText="1"/>
    </xf>
    <xf numFmtId="3" fontId="9" fillId="0" borderId="0" xfId="2" applyNumberFormat="1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3" fontId="7" fillId="0" borderId="6" xfId="0" applyNumberFormat="1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3" fontId="27" fillId="0" borderId="42" xfId="2" applyNumberFormat="1" applyFont="1" applyFill="1" applyBorder="1" applyAlignment="1">
      <alignment horizontal="center" vertical="center" wrapText="1"/>
    </xf>
    <xf numFmtId="3" fontId="27" fillId="0" borderId="44" xfId="2" applyNumberFormat="1" applyFont="1" applyFill="1" applyBorder="1" applyAlignment="1">
      <alignment horizontal="center" vertical="center" wrapText="1"/>
    </xf>
    <xf numFmtId="0" fontId="26" fillId="0" borderId="45" xfId="2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46" xfId="0" applyFont="1" applyFill="1" applyBorder="1" applyAlignment="1"/>
    <xf numFmtId="0" fontId="1" fillId="0" borderId="8" xfId="0" applyFont="1" applyFill="1" applyBorder="1" applyAlignment="1"/>
    <xf numFmtId="3" fontId="26" fillId="0" borderId="17" xfId="2" applyNumberFormat="1" applyFont="1" applyFill="1" applyBorder="1" applyAlignment="1">
      <alignment horizontal="center" vertical="center"/>
    </xf>
    <xf numFmtId="3" fontId="26" fillId="0" borderId="31" xfId="2" applyNumberFormat="1" applyFont="1" applyFill="1" applyBorder="1" applyAlignment="1">
      <alignment horizontal="center" vertical="center"/>
    </xf>
    <xf numFmtId="3" fontId="26" fillId="0" borderId="18" xfId="2" applyNumberFormat="1" applyFont="1" applyFill="1" applyBorder="1" applyAlignment="1">
      <alignment horizontal="center" vertical="center"/>
    </xf>
    <xf numFmtId="3" fontId="26" fillId="0" borderId="32" xfId="2" applyNumberFormat="1" applyFont="1" applyFill="1" applyBorder="1" applyAlignment="1">
      <alignment horizontal="center" vertical="center"/>
    </xf>
    <xf numFmtId="3" fontId="26" fillId="0" borderId="24" xfId="2" applyNumberFormat="1" applyFont="1" applyFill="1" applyBorder="1" applyAlignment="1">
      <alignment horizontal="center" vertical="center"/>
    </xf>
    <xf numFmtId="3" fontId="27" fillId="0" borderId="19" xfId="2" applyNumberFormat="1" applyFont="1" applyFill="1" applyBorder="1" applyAlignment="1">
      <alignment horizontal="left" vertical="center" wrapText="1"/>
    </xf>
    <xf numFmtId="3" fontId="27" fillId="0" borderId="33" xfId="2" applyNumberFormat="1" applyFont="1" applyFill="1" applyBorder="1" applyAlignment="1">
      <alignment horizontal="left" vertical="center" wrapText="1"/>
    </xf>
    <xf numFmtId="3" fontId="26" fillId="0" borderId="41" xfId="2" applyNumberFormat="1" applyFont="1" applyFill="1" applyBorder="1" applyAlignment="1">
      <alignment horizontal="center" vertical="center"/>
    </xf>
    <xf numFmtId="3" fontId="26" fillId="0" borderId="43" xfId="2" applyNumberFormat="1" applyFont="1" applyFill="1" applyBorder="1" applyAlignment="1">
      <alignment horizontal="center" vertical="center"/>
    </xf>
    <xf numFmtId="3" fontId="27" fillId="0" borderId="42" xfId="2" applyNumberFormat="1" applyFont="1" applyFill="1" applyBorder="1" applyAlignment="1">
      <alignment horizontal="left" vertical="center" wrapText="1"/>
    </xf>
    <xf numFmtId="3" fontId="27" fillId="0" borderId="44" xfId="2" applyNumberFormat="1" applyFont="1" applyFill="1" applyBorder="1" applyAlignment="1">
      <alignment horizontal="left" vertical="center" wrapText="1"/>
    </xf>
    <xf numFmtId="3" fontId="27" fillId="0" borderId="39" xfId="2" applyNumberFormat="1" applyFont="1" applyFill="1" applyBorder="1" applyAlignment="1">
      <alignment horizontal="left" vertical="center" wrapText="1"/>
    </xf>
    <xf numFmtId="3" fontId="27" fillId="0" borderId="40" xfId="2" applyNumberFormat="1" applyFont="1" applyFill="1" applyBorder="1" applyAlignment="1">
      <alignment horizontal="left" vertical="center" wrapText="1"/>
    </xf>
    <xf numFmtId="3" fontId="26" fillId="0" borderId="37" xfId="2" applyNumberFormat="1" applyFont="1" applyFill="1" applyBorder="1" applyAlignment="1">
      <alignment horizontal="center" vertical="center" wrapText="1"/>
    </xf>
    <xf numFmtId="3" fontId="26" fillId="0" borderId="38" xfId="2" applyNumberFormat="1" applyFont="1" applyFill="1" applyBorder="1" applyAlignment="1">
      <alignment horizontal="center" vertical="center" wrapText="1"/>
    </xf>
    <xf numFmtId="3" fontId="26" fillId="0" borderId="18" xfId="2" applyNumberFormat="1" applyFont="1" applyFill="1" applyBorder="1" applyAlignment="1">
      <alignment horizontal="center" vertical="center" wrapText="1"/>
    </xf>
    <xf numFmtId="3" fontId="26" fillId="0" borderId="32" xfId="2" applyNumberFormat="1" applyFont="1" applyFill="1" applyBorder="1" applyAlignment="1">
      <alignment horizontal="center" vertical="center" wrapText="1"/>
    </xf>
    <xf numFmtId="3" fontId="26" fillId="0" borderId="37" xfId="2" applyNumberFormat="1" applyFont="1" applyFill="1" applyBorder="1" applyAlignment="1">
      <alignment horizontal="center" vertical="center"/>
    </xf>
    <xf numFmtId="3" fontId="26" fillId="0" borderId="38" xfId="2" applyNumberFormat="1" applyFont="1" applyFill="1" applyBorder="1" applyAlignment="1">
      <alignment horizontal="center" vertical="center"/>
    </xf>
    <xf numFmtId="3" fontId="26" fillId="0" borderId="25" xfId="2" applyNumberFormat="1" applyFont="1" applyFill="1" applyBorder="1" applyAlignment="1">
      <alignment horizontal="center" vertical="center"/>
    </xf>
    <xf numFmtId="3" fontId="27" fillId="0" borderId="26" xfId="2" applyNumberFormat="1" applyFont="1" applyFill="1" applyBorder="1" applyAlignment="1">
      <alignment horizontal="left" vertical="center" wrapText="1"/>
    </xf>
    <xf numFmtId="0" fontId="25" fillId="0" borderId="8" xfId="2" applyFont="1" applyFill="1" applyBorder="1" applyAlignment="1">
      <alignment horizontal="center" vertical="center"/>
    </xf>
    <xf numFmtId="0" fontId="6" fillId="0" borderId="0" xfId="2" applyNumberFormat="1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23" fillId="0" borderId="0" xfId="3" applyNumberFormat="1" applyFont="1" applyFill="1" applyAlignment="1">
      <alignment horizontal="left" vertical="center"/>
    </xf>
    <xf numFmtId="0" fontId="24" fillId="0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3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B1:M168"/>
  <sheetViews>
    <sheetView view="pageBreakPreview" topLeftCell="A130" zoomScale="60" zoomScaleNormal="80" workbookViewId="0">
      <selection activeCell="B5" sqref="B5:J5"/>
    </sheetView>
  </sheetViews>
  <sheetFormatPr defaultRowHeight="18.75" x14ac:dyDescent="0.2"/>
  <cols>
    <col min="1" max="1" width="9.7109375" style="1" customWidth="1"/>
    <col min="2" max="2" width="5.85546875" style="20" customWidth="1"/>
    <col min="3" max="3" width="16.5703125" style="20" customWidth="1"/>
    <col min="4" max="4" width="44.28515625" style="21" customWidth="1"/>
    <col min="5" max="5" width="17.28515625" style="20" customWidth="1"/>
    <col min="6" max="9" width="15.7109375" style="20" customWidth="1"/>
    <col min="10" max="10" width="17.5703125" style="23" customWidth="1"/>
    <col min="11" max="11" width="15.28515625" style="1" customWidth="1"/>
    <col min="12" max="12" width="16.7109375" style="1" customWidth="1"/>
    <col min="13" max="13" width="14.85546875" style="1" customWidth="1"/>
    <col min="14" max="16384" width="9.140625" style="1"/>
  </cols>
  <sheetData>
    <row r="1" spans="2:13" ht="18.75" customHeight="1" x14ac:dyDescent="0.2">
      <c r="I1" s="184" t="s">
        <v>83</v>
      </c>
      <c r="J1" s="184"/>
    </row>
    <row r="2" spans="2:13" ht="18.75" customHeight="1" x14ac:dyDescent="0.2">
      <c r="I2" s="184" t="s">
        <v>92</v>
      </c>
      <c r="J2" s="184"/>
    </row>
    <row r="3" spans="2:13" ht="20.25" customHeight="1" x14ac:dyDescent="0.2">
      <c r="I3" s="121" t="s">
        <v>81</v>
      </c>
      <c r="J3" s="121"/>
      <c r="M3" s="26"/>
    </row>
    <row r="5" spans="2:13" ht="20.25" customHeight="1" x14ac:dyDescent="0.2">
      <c r="B5" s="132" t="s">
        <v>82</v>
      </c>
      <c r="C5" s="132"/>
      <c r="D5" s="132"/>
      <c r="E5" s="132"/>
      <c r="F5" s="132"/>
      <c r="G5" s="132"/>
      <c r="H5" s="132"/>
      <c r="I5" s="132"/>
      <c r="J5" s="132"/>
    </row>
    <row r="6" spans="2:13" ht="81" customHeight="1" x14ac:dyDescent="0.2">
      <c r="B6" s="131" t="s">
        <v>84</v>
      </c>
      <c r="C6" s="131"/>
      <c r="D6" s="131"/>
      <c r="E6" s="131"/>
      <c r="F6" s="131"/>
      <c r="G6" s="131"/>
      <c r="H6" s="131"/>
      <c r="I6" s="131"/>
      <c r="J6" s="131"/>
    </row>
    <row r="7" spans="2:13" ht="46.5" customHeight="1" x14ac:dyDescent="0.2">
      <c r="B7" s="122" t="s">
        <v>0</v>
      </c>
      <c r="C7" s="122"/>
      <c r="D7" s="122"/>
      <c r="E7" s="122"/>
      <c r="F7" s="122"/>
      <c r="G7" s="122"/>
      <c r="H7" s="122"/>
      <c r="I7" s="122"/>
      <c r="J7" s="122"/>
      <c r="K7" s="29"/>
    </row>
    <row r="8" spans="2:13" ht="63" x14ac:dyDescent="0.2">
      <c r="B8" s="30"/>
      <c r="C8" s="31" t="s">
        <v>1</v>
      </c>
      <c r="D8" s="31" t="s">
        <v>46</v>
      </c>
      <c r="E8" s="31" t="s">
        <v>47</v>
      </c>
      <c r="F8" s="130" t="s">
        <v>48</v>
      </c>
      <c r="G8" s="130"/>
      <c r="H8" s="3">
        <v>207</v>
      </c>
      <c r="I8" s="30"/>
      <c r="J8" s="30"/>
      <c r="K8" s="29"/>
    </row>
    <row r="9" spans="2:13" ht="43.5" customHeight="1" x14ac:dyDescent="0.2">
      <c r="B9" s="30"/>
      <c r="C9" s="32"/>
      <c r="D9" s="32"/>
      <c r="E9" s="33">
        <f>H8*H9*C9*D9</f>
        <v>0</v>
      </c>
      <c r="F9" s="130" t="s">
        <v>49</v>
      </c>
      <c r="G9" s="130"/>
      <c r="H9" s="3">
        <v>44</v>
      </c>
      <c r="J9" s="30"/>
      <c r="K9" s="29"/>
    </row>
    <row r="10" spans="2:13" ht="18.75" customHeight="1" x14ac:dyDescent="0.2">
      <c r="B10" s="123" t="s">
        <v>2</v>
      </c>
      <c r="C10" s="123"/>
      <c r="D10" s="123"/>
      <c r="E10" s="123"/>
      <c r="F10" s="123"/>
      <c r="G10" s="123"/>
      <c r="H10" s="123"/>
      <c r="I10" s="123"/>
      <c r="J10" s="123"/>
    </row>
    <row r="11" spans="2:13" ht="15.75" customHeight="1" x14ac:dyDescent="0.2">
      <c r="B11" s="123"/>
      <c r="C11" s="123"/>
      <c r="D11" s="123"/>
      <c r="E11" s="123"/>
      <c r="F11" s="123"/>
      <c r="G11" s="123"/>
      <c r="H11" s="123"/>
      <c r="I11" s="123"/>
      <c r="J11" s="123"/>
    </row>
    <row r="12" spans="2:13" s="3" customFormat="1" ht="18.75" customHeight="1" x14ac:dyDescent="0.2">
      <c r="B12" s="124" t="s">
        <v>3</v>
      </c>
      <c r="C12" s="124" t="s">
        <v>4</v>
      </c>
      <c r="D12" s="125" t="s">
        <v>5</v>
      </c>
      <c r="E12" s="124" t="s">
        <v>6</v>
      </c>
      <c r="F12" s="124" t="s">
        <v>7</v>
      </c>
      <c r="G12" s="124"/>
      <c r="H12" s="124"/>
      <c r="I12" s="124"/>
      <c r="J12" s="126" t="s">
        <v>8</v>
      </c>
      <c r="K12" s="2"/>
    </row>
    <row r="13" spans="2:13" s="3" customFormat="1" ht="28.5" customHeight="1" x14ac:dyDescent="0.2">
      <c r="B13" s="124"/>
      <c r="C13" s="124"/>
      <c r="D13" s="125"/>
      <c r="E13" s="124"/>
      <c r="F13" s="4" t="s">
        <v>9</v>
      </c>
      <c r="G13" s="4" t="s">
        <v>10</v>
      </c>
      <c r="H13" s="4" t="s">
        <v>11</v>
      </c>
      <c r="I13" s="4" t="s">
        <v>12</v>
      </c>
      <c r="J13" s="126"/>
      <c r="K13" s="2"/>
    </row>
    <row r="14" spans="2:13" s="3" customFormat="1" ht="33" customHeight="1" x14ac:dyDescent="0.2">
      <c r="B14" s="124"/>
      <c r="C14" s="124"/>
      <c r="D14" s="125"/>
      <c r="E14" s="127" t="s">
        <v>50</v>
      </c>
      <c r="F14" s="128"/>
      <c r="G14" s="128"/>
      <c r="H14" s="128"/>
      <c r="I14" s="128"/>
      <c r="J14" s="129"/>
    </row>
    <row r="15" spans="2:13" ht="15.75" customHeight="1" x14ac:dyDescent="0.2">
      <c r="B15" s="133">
        <v>1</v>
      </c>
      <c r="C15" s="135">
        <v>346</v>
      </c>
      <c r="D15" s="137" t="s">
        <v>13</v>
      </c>
      <c r="E15" s="5" t="s">
        <v>14</v>
      </c>
      <c r="F15" s="6">
        <v>13118</v>
      </c>
      <c r="G15" s="7">
        <v>14385</v>
      </c>
      <c r="H15" s="7">
        <v>15652</v>
      </c>
      <c r="I15" s="7">
        <v>16919</v>
      </c>
      <c r="J15" s="8"/>
    </row>
    <row r="16" spans="2:13" ht="15.75" customHeight="1" x14ac:dyDescent="0.2">
      <c r="B16" s="134"/>
      <c r="C16" s="136"/>
      <c r="D16" s="138"/>
      <c r="E16" s="5" t="s">
        <v>15</v>
      </c>
      <c r="F16" s="6">
        <v>4853.66</v>
      </c>
      <c r="G16" s="7">
        <f>0.37*G15</f>
        <v>5322.45</v>
      </c>
      <c r="H16" s="7">
        <f>0.37*H15</f>
        <v>5791.24</v>
      </c>
      <c r="I16" s="7">
        <f>0.37*I15</f>
        <v>6260.03</v>
      </c>
      <c r="J16" s="8"/>
    </row>
    <row r="17" spans="2:10" ht="15.75" customHeight="1" x14ac:dyDescent="0.2">
      <c r="B17" s="134"/>
      <c r="C17" s="136"/>
      <c r="D17" s="138"/>
      <c r="E17" s="9" t="s">
        <v>16</v>
      </c>
      <c r="F17" s="10">
        <f>SUM(F15:F16)</f>
        <v>17971.66</v>
      </c>
      <c r="G17" s="10">
        <f>SUM(G15:G16)</f>
        <v>19707.45</v>
      </c>
      <c r="H17" s="10">
        <f>SUM(H15:H16)</f>
        <v>21443.239999999998</v>
      </c>
      <c r="I17" s="10">
        <f>SUM(I15:I16)</f>
        <v>23179.03</v>
      </c>
      <c r="J17" s="8"/>
    </row>
    <row r="18" spans="2:10" ht="15.75" customHeight="1" x14ac:dyDescent="0.2">
      <c r="B18" s="134"/>
      <c r="C18" s="136"/>
      <c r="D18" s="138"/>
      <c r="E18" s="11" t="s">
        <v>17</v>
      </c>
      <c r="F18" s="12">
        <v>3</v>
      </c>
      <c r="G18" s="12">
        <v>27</v>
      </c>
      <c r="H18" s="12">
        <v>24</v>
      </c>
      <c r="I18" s="12">
        <v>6</v>
      </c>
      <c r="J18" s="12">
        <f t="shared" ref="J18:J34" si="0">SUM(F18:I18)</f>
        <v>60</v>
      </c>
    </row>
    <row r="19" spans="2:10" ht="15.75" customHeight="1" x14ac:dyDescent="0.2">
      <c r="B19" s="134"/>
      <c r="C19" s="136"/>
      <c r="D19" s="138"/>
      <c r="E19" s="13" t="s">
        <v>8</v>
      </c>
      <c r="F19" s="88">
        <f>(F15*$D$9*$C$9+$E$9+F16*$C$9)*F18</f>
        <v>0</v>
      </c>
      <c r="G19" s="88">
        <f>(G15*$D$9*$C$9+$E$9+G16*$C$9)*G18</f>
        <v>0</v>
      </c>
      <c r="H19" s="88">
        <f>(H15*$D$9*$C$9+$E$9+H16*$C$9)*H18</f>
        <v>0</v>
      </c>
      <c r="I19" s="88">
        <f>(I15*$D$9*$C$9+$E$9+I16*$C$9)*I18</f>
        <v>0</v>
      </c>
      <c r="J19" s="88">
        <f t="shared" si="0"/>
        <v>0</v>
      </c>
    </row>
    <row r="20" spans="2:10" ht="15.75" customHeight="1" x14ac:dyDescent="0.2">
      <c r="B20" s="139">
        <v>2</v>
      </c>
      <c r="C20" s="135">
        <v>102</v>
      </c>
      <c r="D20" s="137" t="s">
        <v>18</v>
      </c>
      <c r="E20" s="5" t="s">
        <v>14</v>
      </c>
      <c r="F20" s="6">
        <v>8873</v>
      </c>
      <c r="G20" s="7">
        <v>9409</v>
      </c>
      <c r="H20" s="7">
        <v>9945</v>
      </c>
      <c r="I20" s="7">
        <v>10481</v>
      </c>
      <c r="J20" s="8"/>
    </row>
    <row r="21" spans="2:10" ht="15.75" customHeight="1" x14ac:dyDescent="0.2">
      <c r="B21" s="140"/>
      <c r="C21" s="136"/>
      <c r="D21" s="138"/>
      <c r="E21" s="5" t="s">
        <v>15</v>
      </c>
      <c r="F21" s="6">
        <v>3283.0099999999998</v>
      </c>
      <c r="G21" s="7">
        <v>3481.33</v>
      </c>
      <c r="H21" s="7">
        <v>3679.65</v>
      </c>
      <c r="I21" s="7">
        <v>3877.97</v>
      </c>
      <c r="J21" s="8"/>
    </row>
    <row r="22" spans="2:10" ht="15.75" customHeight="1" x14ac:dyDescent="0.2">
      <c r="B22" s="140"/>
      <c r="C22" s="136"/>
      <c r="D22" s="138"/>
      <c r="E22" s="9" t="s">
        <v>16</v>
      </c>
      <c r="F22" s="10">
        <f>SUM(F20:F21)</f>
        <v>12156.01</v>
      </c>
      <c r="G22" s="10">
        <f>SUM(G20:G21)</f>
        <v>12890.33</v>
      </c>
      <c r="H22" s="10">
        <f>SUM(H20:H21)</f>
        <v>13624.65</v>
      </c>
      <c r="I22" s="10">
        <f>SUM(I20:I21)</f>
        <v>14358.97</v>
      </c>
      <c r="J22" s="8"/>
    </row>
    <row r="23" spans="2:10" ht="15.75" customHeight="1" x14ac:dyDescent="0.2">
      <c r="B23" s="140"/>
      <c r="C23" s="136"/>
      <c r="D23" s="138"/>
      <c r="E23" s="11" t="s">
        <v>17</v>
      </c>
      <c r="F23" s="12">
        <v>2</v>
      </c>
      <c r="G23" s="12">
        <v>16</v>
      </c>
      <c r="H23" s="12">
        <v>14</v>
      </c>
      <c r="I23" s="12">
        <v>4</v>
      </c>
      <c r="J23" s="12">
        <f>SUM(F23:I23)</f>
        <v>36</v>
      </c>
    </row>
    <row r="24" spans="2:10" ht="15.75" customHeight="1" x14ac:dyDescent="0.2">
      <c r="B24" s="133"/>
      <c r="C24" s="136"/>
      <c r="D24" s="138"/>
      <c r="E24" s="13" t="s">
        <v>8</v>
      </c>
      <c r="F24" s="88">
        <f>(F20*$D$9*$C$9+$E$9+F21*$C$9)*F23</f>
        <v>0</v>
      </c>
      <c r="G24" s="88">
        <f>(G20*$D$9*$C$9+$E$9+G21*$C$9)*G23</f>
        <v>0</v>
      </c>
      <c r="H24" s="88">
        <f>(H20*$D$9*$C$9+$E$9+H21*$C$9)*H23</f>
        <v>0</v>
      </c>
      <c r="I24" s="88">
        <f>(I20*$D$9*$C$9+$E$9+I21*$C$9)*I23</f>
        <v>0</v>
      </c>
      <c r="J24" s="88">
        <f t="shared" si="0"/>
        <v>0</v>
      </c>
    </row>
    <row r="25" spans="2:10" ht="15.75" customHeight="1" x14ac:dyDescent="0.2">
      <c r="B25" s="133">
        <v>3</v>
      </c>
      <c r="C25" s="135">
        <v>103</v>
      </c>
      <c r="D25" s="137" t="s">
        <v>19</v>
      </c>
      <c r="E25" s="5" t="s">
        <v>14</v>
      </c>
      <c r="F25" s="6">
        <v>18717</v>
      </c>
      <c r="G25" s="7">
        <v>19978</v>
      </c>
      <c r="H25" s="7">
        <v>23808</v>
      </c>
      <c r="I25" s="7">
        <v>26341</v>
      </c>
      <c r="J25" s="8"/>
    </row>
    <row r="26" spans="2:10" ht="15.75" customHeight="1" x14ac:dyDescent="0.2">
      <c r="B26" s="134"/>
      <c r="C26" s="136"/>
      <c r="D26" s="138"/>
      <c r="E26" s="5" t="s">
        <v>15</v>
      </c>
      <c r="F26" s="6">
        <v>6925.29</v>
      </c>
      <c r="G26" s="7">
        <v>7391.86</v>
      </c>
      <c r="H26" s="7">
        <v>8808.9599999999991</v>
      </c>
      <c r="I26" s="7">
        <v>9746.17</v>
      </c>
      <c r="J26" s="8"/>
    </row>
    <row r="27" spans="2:10" ht="15.75" customHeight="1" x14ac:dyDescent="0.2">
      <c r="B27" s="134"/>
      <c r="C27" s="136"/>
      <c r="D27" s="138"/>
      <c r="E27" s="9" t="s">
        <v>16</v>
      </c>
      <c r="F27" s="10">
        <f>SUM(F25:F26)</f>
        <v>25642.29</v>
      </c>
      <c r="G27" s="10">
        <f>SUM(G25:G26)</f>
        <v>27369.86</v>
      </c>
      <c r="H27" s="10">
        <f>SUM(H25:H26)</f>
        <v>32616.959999999999</v>
      </c>
      <c r="I27" s="10">
        <f>SUM(I25:I26)</f>
        <v>36087.17</v>
      </c>
      <c r="J27" s="8"/>
    </row>
    <row r="28" spans="2:10" ht="15.75" customHeight="1" x14ac:dyDescent="0.2">
      <c r="B28" s="134"/>
      <c r="C28" s="136"/>
      <c r="D28" s="138"/>
      <c r="E28" s="11" t="s">
        <v>17</v>
      </c>
      <c r="F28" s="12">
        <v>1</v>
      </c>
      <c r="G28" s="12">
        <v>5</v>
      </c>
      <c r="H28" s="12">
        <v>5</v>
      </c>
      <c r="I28" s="12">
        <v>1</v>
      </c>
      <c r="J28" s="12">
        <f t="shared" si="0"/>
        <v>12</v>
      </c>
    </row>
    <row r="29" spans="2:10" ht="15.75" customHeight="1" x14ac:dyDescent="0.2">
      <c r="B29" s="134"/>
      <c r="C29" s="136"/>
      <c r="D29" s="138"/>
      <c r="E29" s="13" t="s">
        <v>8</v>
      </c>
      <c r="F29" s="88">
        <f>(F25*$D$9*$C$9+$E$9+F26*$C$9)*F28</f>
        <v>0</v>
      </c>
      <c r="G29" s="88">
        <f>(G25*$D$9*$C$9+$E$9+G26*$C$9)*G28</f>
        <v>0</v>
      </c>
      <c r="H29" s="88">
        <f>(H25*$D$9*$C$9+$E$9+H26*$C$9)*H28</f>
        <v>0</v>
      </c>
      <c r="I29" s="88">
        <f>(I25*$D$9*$C$9+$E$9+I26*$C$9)*I28</f>
        <v>0</v>
      </c>
      <c r="J29" s="88">
        <f t="shared" si="0"/>
        <v>0</v>
      </c>
    </row>
    <row r="30" spans="2:10" ht="15.75" customHeight="1" x14ac:dyDescent="0.2">
      <c r="B30" s="139">
        <v>4</v>
      </c>
      <c r="C30" s="136">
        <v>108</v>
      </c>
      <c r="D30" s="141" t="s">
        <v>20</v>
      </c>
      <c r="E30" s="5" t="s">
        <v>14</v>
      </c>
      <c r="F30" s="6">
        <v>18340</v>
      </c>
      <c r="G30" s="7">
        <v>21094</v>
      </c>
      <c r="H30" s="7">
        <v>22559</v>
      </c>
      <c r="I30" s="7">
        <v>24870</v>
      </c>
      <c r="J30" s="8"/>
    </row>
    <row r="31" spans="2:10" ht="15.75" customHeight="1" x14ac:dyDescent="0.2">
      <c r="B31" s="140"/>
      <c r="C31" s="136"/>
      <c r="D31" s="138"/>
      <c r="E31" s="5" t="s">
        <v>15</v>
      </c>
      <c r="F31" s="6">
        <v>6786</v>
      </c>
      <c r="G31" s="7">
        <v>7805</v>
      </c>
      <c r="H31" s="7">
        <v>8347</v>
      </c>
      <c r="I31" s="7">
        <v>9202</v>
      </c>
      <c r="J31" s="8"/>
    </row>
    <row r="32" spans="2:10" ht="15.75" customHeight="1" x14ac:dyDescent="0.2">
      <c r="B32" s="140"/>
      <c r="C32" s="136"/>
      <c r="D32" s="138"/>
      <c r="E32" s="9" t="s">
        <v>16</v>
      </c>
      <c r="F32" s="10">
        <f>SUM(F30:F31)</f>
        <v>25126</v>
      </c>
      <c r="G32" s="10">
        <f>SUM(G30:G31)</f>
        <v>28899</v>
      </c>
      <c r="H32" s="10">
        <f>SUM(H30:H31)</f>
        <v>30906</v>
      </c>
      <c r="I32" s="10">
        <f>SUM(I30:I31)</f>
        <v>34072</v>
      </c>
      <c r="J32" s="8"/>
    </row>
    <row r="33" spans="2:12" ht="15.75" customHeight="1" x14ac:dyDescent="0.2">
      <c r="B33" s="140"/>
      <c r="C33" s="136"/>
      <c r="D33" s="138"/>
      <c r="E33" s="11" t="s">
        <v>17</v>
      </c>
      <c r="F33" s="12">
        <v>3</v>
      </c>
      <c r="G33" s="12">
        <v>26</v>
      </c>
      <c r="H33" s="12">
        <v>22</v>
      </c>
      <c r="I33" s="12">
        <v>6</v>
      </c>
      <c r="J33" s="12">
        <f>SUM(F33:I33)</f>
        <v>57</v>
      </c>
    </row>
    <row r="34" spans="2:12" ht="15.75" customHeight="1" x14ac:dyDescent="0.2">
      <c r="B34" s="133"/>
      <c r="C34" s="136"/>
      <c r="D34" s="138"/>
      <c r="E34" s="13" t="s">
        <v>8</v>
      </c>
      <c r="F34" s="88">
        <f>(F30*$D$9*$C$9+$E$9+F31*$C$9)*F33</f>
        <v>0</v>
      </c>
      <c r="G34" s="88">
        <f>(G30*$D$9*$C$9+$E$9+G31*$C$9)*G33</f>
        <v>0</v>
      </c>
      <c r="H34" s="88">
        <f>(H30*$D$9*$C$9+$E$9+H31*$C$9)*H33</f>
        <v>0</v>
      </c>
      <c r="I34" s="88">
        <f>(I30*$D$9*$C$9+$E$9+I31*$C$9)*I33</f>
        <v>0</v>
      </c>
      <c r="J34" s="88">
        <f t="shared" si="0"/>
        <v>0</v>
      </c>
    </row>
    <row r="35" spans="2:12" ht="15.75" customHeight="1" x14ac:dyDescent="0.2">
      <c r="B35" s="133">
        <v>5</v>
      </c>
      <c r="C35" s="136">
        <v>113</v>
      </c>
      <c r="D35" s="141" t="s">
        <v>21</v>
      </c>
      <c r="E35" s="5" t="s">
        <v>14</v>
      </c>
      <c r="F35" s="6">
        <v>40189</v>
      </c>
      <c r="G35" s="7">
        <v>45463</v>
      </c>
      <c r="H35" s="7">
        <v>50736</v>
      </c>
      <c r="I35" s="7">
        <v>56985</v>
      </c>
      <c r="J35" s="8"/>
    </row>
    <row r="36" spans="2:12" ht="15.75" customHeight="1" x14ac:dyDescent="0.2">
      <c r="B36" s="134"/>
      <c r="C36" s="136"/>
      <c r="D36" s="138"/>
      <c r="E36" s="5" t="s">
        <v>15</v>
      </c>
      <c r="F36" s="6">
        <v>14870</v>
      </c>
      <c r="G36" s="7">
        <v>16821</v>
      </c>
      <c r="H36" s="7">
        <v>18772</v>
      </c>
      <c r="I36" s="7">
        <v>21084</v>
      </c>
      <c r="J36" s="8"/>
    </row>
    <row r="37" spans="2:12" ht="15.75" customHeight="1" x14ac:dyDescent="0.2">
      <c r="B37" s="134"/>
      <c r="C37" s="136"/>
      <c r="D37" s="138"/>
      <c r="E37" s="9" t="s">
        <v>16</v>
      </c>
      <c r="F37" s="10">
        <f>SUM(F35:F36)</f>
        <v>55059</v>
      </c>
      <c r="G37" s="10">
        <f>SUM(G35:G36)</f>
        <v>62284</v>
      </c>
      <c r="H37" s="10">
        <f>SUM(H35:H36)</f>
        <v>69508</v>
      </c>
      <c r="I37" s="10">
        <f>SUM(I35:I36)</f>
        <v>78069</v>
      </c>
      <c r="J37" s="8"/>
    </row>
    <row r="38" spans="2:12" ht="15" customHeight="1" x14ac:dyDescent="0.2">
      <c r="B38" s="134"/>
      <c r="C38" s="136"/>
      <c r="D38" s="138"/>
      <c r="E38" s="11" t="s">
        <v>17</v>
      </c>
      <c r="F38" s="12">
        <v>3</v>
      </c>
      <c r="G38" s="12">
        <v>22</v>
      </c>
      <c r="H38" s="12">
        <v>19</v>
      </c>
      <c r="I38" s="12">
        <v>5</v>
      </c>
      <c r="J38" s="12">
        <f t="shared" ref="J38:J99" si="1">SUM(F38:I38)</f>
        <v>49</v>
      </c>
    </row>
    <row r="39" spans="2:12" ht="15.75" customHeight="1" x14ac:dyDescent="0.2">
      <c r="B39" s="134"/>
      <c r="C39" s="136"/>
      <c r="D39" s="138"/>
      <c r="E39" s="13" t="s">
        <v>8</v>
      </c>
      <c r="F39" s="88">
        <f>(F35*$D$9*$C$9+$E$9+F36*$C$9)*F38</f>
        <v>0</v>
      </c>
      <c r="G39" s="88">
        <f>(G35*$D$9*$C$9+$E$9+G36*$C$9)*G38</f>
        <v>0</v>
      </c>
      <c r="H39" s="88">
        <f>(H35*$D$9*$C$9+$E$9+H36*$C$9)*H38</f>
        <v>0</v>
      </c>
      <c r="I39" s="88">
        <f>(I35*$D$9*$C$9+$E$9+I36*$C$9)*I38</f>
        <v>0</v>
      </c>
      <c r="J39" s="88">
        <f t="shared" si="1"/>
        <v>0</v>
      </c>
    </row>
    <row r="40" spans="2:12" ht="15.75" customHeight="1" x14ac:dyDescent="0.2">
      <c r="B40" s="139">
        <v>6</v>
      </c>
      <c r="C40" s="136">
        <v>109</v>
      </c>
      <c r="D40" s="141" t="s">
        <v>22</v>
      </c>
      <c r="E40" s="5" t="s">
        <v>14</v>
      </c>
      <c r="F40" s="6">
        <v>4396</v>
      </c>
      <c r="G40" s="7">
        <v>4859</v>
      </c>
      <c r="H40" s="7">
        <v>5322</v>
      </c>
      <c r="I40" s="7">
        <v>5785</v>
      </c>
      <c r="J40" s="8"/>
    </row>
    <row r="41" spans="2:12" ht="15.75" customHeight="1" x14ac:dyDescent="0.2">
      <c r="B41" s="140"/>
      <c r="C41" s="136"/>
      <c r="D41" s="138"/>
      <c r="E41" s="5" t="s">
        <v>15</v>
      </c>
      <c r="F41" s="6"/>
      <c r="G41" s="7"/>
      <c r="H41" s="7"/>
      <c r="I41" s="7"/>
      <c r="J41" s="8"/>
    </row>
    <row r="42" spans="2:12" ht="15.75" customHeight="1" x14ac:dyDescent="0.2">
      <c r="B42" s="140"/>
      <c r="C42" s="136"/>
      <c r="D42" s="138"/>
      <c r="E42" s="9" t="s">
        <v>16</v>
      </c>
      <c r="F42" s="10">
        <f>SUM(F40:F41)</f>
        <v>4396</v>
      </c>
      <c r="G42" s="10">
        <f>SUM(G40:G41)</f>
        <v>4859</v>
      </c>
      <c r="H42" s="10">
        <f>SUM(H40:H41)</f>
        <v>5322</v>
      </c>
      <c r="I42" s="10">
        <f>SUM(I40:I41)</f>
        <v>5785</v>
      </c>
      <c r="J42" s="8"/>
    </row>
    <row r="43" spans="2:12" ht="15.75" customHeight="1" x14ac:dyDescent="0.2">
      <c r="B43" s="140"/>
      <c r="C43" s="136"/>
      <c r="D43" s="138"/>
      <c r="E43" s="11" t="s">
        <v>17</v>
      </c>
      <c r="F43" s="12">
        <v>1</v>
      </c>
      <c r="G43" s="12">
        <v>6</v>
      </c>
      <c r="H43" s="12">
        <v>5</v>
      </c>
      <c r="I43" s="12">
        <v>1</v>
      </c>
      <c r="J43" s="12">
        <f t="shared" si="1"/>
        <v>13</v>
      </c>
      <c r="K43" s="14"/>
      <c r="L43" s="14"/>
    </row>
    <row r="44" spans="2:12" ht="15.75" customHeight="1" x14ac:dyDescent="0.2">
      <c r="B44" s="133"/>
      <c r="C44" s="136"/>
      <c r="D44" s="138"/>
      <c r="E44" s="13" t="s">
        <v>8</v>
      </c>
      <c r="F44" s="88">
        <f>(F40*$D$9*$C$9+$E$9+F41*$C$9)*F43</f>
        <v>0</v>
      </c>
      <c r="G44" s="88">
        <f>(G40*$D$9*$C$9+$E$9+G41*$C$9)*G43</f>
        <v>0</v>
      </c>
      <c r="H44" s="88">
        <f>(H40*$D$9*$C$9+$E$9+H41*$C$9)*H43</f>
        <v>0</v>
      </c>
      <c r="I44" s="88">
        <f>(I40*$D$9*$C$9+$E$9+I41*$C$9)*I43</f>
        <v>0</v>
      </c>
      <c r="J44" s="88">
        <f t="shared" si="1"/>
        <v>0</v>
      </c>
      <c r="K44" s="14"/>
    </row>
    <row r="45" spans="2:12" ht="15.75" customHeight="1" x14ac:dyDescent="0.2">
      <c r="B45" s="133">
        <v>7</v>
      </c>
      <c r="C45" s="136">
        <v>130</v>
      </c>
      <c r="D45" s="142" t="s">
        <v>23</v>
      </c>
      <c r="E45" s="5" t="s">
        <v>14</v>
      </c>
      <c r="F45" s="6">
        <v>496020</v>
      </c>
      <c r="G45" s="7">
        <v>496020</v>
      </c>
      <c r="H45" s="7">
        <v>496020</v>
      </c>
      <c r="I45" s="7">
        <v>496020</v>
      </c>
      <c r="J45" s="8"/>
    </row>
    <row r="46" spans="2:12" ht="15.75" customHeight="1" x14ac:dyDescent="0.2">
      <c r="B46" s="134"/>
      <c r="C46" s="136"/>
      <c r="D46" s="143"/>
      <c r="E46" s="5" t="s">
        <v>15</v>
      </c>
      <c r="F46" s="6">
        <v>128965</v>
      </c>
      <c r="G46" s="7">
        <v>128965</v>
      </c>
      <c r="H46" s="7">
        <v>128965</v>
      </c>
      <c r="I46" s="7">
        <v>128965</v>
      </c>
      <c r="J46" s="8"/>
    </row>
    <row r="47" spans="2:12" ht="15.75" customHeight="1" x14ac:dyDescent="0.2">
      <c r="B47" s="134"/>
      <c r="C47" s="136"/>
      <c r="D47" s="143"/>
      <c r="E47" s="9" t="s">
        <v>16</v>
      </c>
      <c r="F47" s="10">
        <f>SUM(F45:F46)</f>
        <v>624985</v>
      </c>
      <c r="G47" s="10">
        <f>SUM(G45:G46)</f>
        <v>624985</v>
      </c>
      <c r="H47" s="10">
        <f>SUM(H45:H46)</f>
        <v>624985</v>
      </c>
      <c r="I47" s="10">
        <f>SUM(I45:I46)</f>
        <v>624985</v>
      </c>
      <c r="J47" s="8"/>
    </row>
    <row r="48" spans="2:12" ht="15.75" customHeight="1" x14ac:dyDescent="0.2">
      <c r="B48" s="134"/>
      <c r="C48" s="136"/>
      <c r="D48" s="143"/>
      <c r="E48" s="11" t="s">
        <v>17</v>
      </c>
      <c r="F48" s="12">
        <v>1</v>
      </c>
      <c r="G48" s="12">
        <v>5</v>
      </c>
      <c r="H48" s="12">
        <v>5</v>
      </c>
      <c r="I48" s="12">
        <v>1</v>
      </c>
      <c r="J48" s="12">
        <f t="shared" si="1"/>
        <v>12</v>
      </c>
    </row>
    <row r="49" spans="2:11" ht="15.75" customHeight="1" x14ac:dyDescent="0.2">
      <c r="B49" s="134"/>
      <c r="C49" s="136"/>
      <c r="D49" s="137"/>
      <c r="E49" s="13" t="s">
        <v>8</v>
      </c>
      <c r="F49" s="88">
        <f>(F45*$D$9*$C$9+$E$9+F46*$C$9)*F48</f>
        <v>0</v>
      </c>
      <c r="G49" s="88">
        <f>(G45*$D$9*$C$9+$E$9+G46*$C$9)*G48</f>
        <v>0</v>
      </c>
      <c r="H49" s="88">
        <f>(H45*$D$9*$C$9+$E$9+H46*$C$9)*H48</f>
        <v>0</v>
      </c>
      <c r="I49" s="88">
        <f>(I45*$D$9*$C$9+$E$9+I46*$C$9)*I48</f>
        <v>0</v>
      </c>
      <c r="J49" s="88">
        <f>SUM(F49:I49)</f>
        <v>0</v>
      </c>
    </row>
    <row r="50" spans="2:11" ht="15.75" customHeight="1" x14ac:dyDescent="0.2">
      <c r="B50" s="139">
        <v>8</v>
      </c>
      <c r="C50" s="144">
        <v>131</v>
      </c>
      <c r="D50" s="142" t="s">
        <v>23</v>
      </c>
      <c r="E50" s="5" t="s">
        <v>14</v>
      </c>
      <c r="F50" s="6">
        <v>308728</v>
      </c>
      <c r="G50" s="7">
        <v>308728</v>
      </c>
      <c r="H50" s="7">
        <v>308728</v>
      </c>
      <c r="I50" s="7">
        <v>308728</v>
      </c>
      <c r="J50" s="8"/>
    </row>
    <row r="51" spans="2:11" ht="15.75" customHeight="1" x14ac:dyDescent="0.2">
      <c r="B51" s="140"/>
      <c r="C51" s="145"/>
      <c r="D51" s="143"/>
      <c r="E51" s="5" t="s">
        <v>15</v>
      </c>
      <c r="F51" s="6">
        <v>75936</v>
      </c>
      <c r="G51" s="7">
        <v>75936</v>
      </c>
      <c r="H51" s="7">
        <v>75936</v>
      </c>
      <c r="I51" s="7">
        <v>75936</v>
      </c>
      <c r="J51" s="8"/>
    </row>
    <row r="52" spans="2:11" ht="15.75" customHeight="1" x14ac:dyDescent="0.2">
      <c r="B52" s="140"/>
      <c r="C52" s="145"/>
      <c r="D52" s="143"/>
      <c r="E52" s="9" t="s">
        <v>16</v>
      </c>
      <c r="F52" s="10">
        <f>SUM(F50:F51)</f>
        <v>384664</v>
      </c>
      <c r="G52" s="10">
        <f>SUM(G50:G51)</f>
        <v>384664</v>
      </c>
      <c r="H52" s="10">
        <f>SUM(H50:H51)</f>
        <v>384664</v>
      </c>
      <c r="I52" s="10">
        <f>SUM(I50:I51)</f>
        <v>384664</v>
      </c>
      <c r="J52" s="8"/>
    </row>
    <row r="53" spans="2:11" ht="15.75" customHeight="1" x14ac:dyDescent="0.2">
      <c r="B53" s="140"/>
      <c r="C53" s="145"/>
      <c r="D53" s="143"/>
      <c r="E53" s="11" t="s">
        <v>17</v>
      </c>
      <c r="F53" s="12">
        <v>1</v>
      </c>
      <c r="G53" s="12">
        <v>5</v>
      </c>
      <c r="H53" s="12">
        <v>5</v>
      </c>
      <c r="I53" s="12">
        <v>1</v>
      </c>
      <c r="J53" s="12">
        <f t="shared" si="1"/>
        <v>12</v>
      </c>
    </row>
    <row r="54" spans="2:11" ht="15.75" customHeight="1" x14ac:dyDescent="0.2">
      <c r="B54" s="133"/>
      <c r="C54" s="135"/>
      <c r="D54" s="137"/>
      <c r="E54" s="13" t="s">
        <v>8</v>
      </c>
      <c r="F54" s="88">
        <f>(F50*$D$9*$C$9+$E$9+F51*$C$9)*F53</f>
        <v>0</v>
      </c>
      <c r="G54" s="88">
        <f>(G50*$D$9*$C$9+$E$9+G51*$C$9)*G53</f>
        <v>0</v>
      </c>
      <c r="H54" s="88">
        <f>(H50*$D$9*$C$9+$E$9+H51*$C$9)*H53</f>
        <v>0</v>
      </c>
      <c r="I54" s="88">
        <f>(I50*$D$9*$C$9+$E$9+I51*$C$9)*I53</f>
        <v>0</v>
      </c>
      <c r="J54" s="88">
        <f t="shared" si="1"/>
        <v>0</v>
      </c>
    </row>
    <row r="55" spans="2:11" ht="15.75" customHeight="1" x14ac:dyDescent="0.2">
      <c r="B55" s="133">
        <v>9</v>
      </c>
      <c r="C55" s="144">
        <v>132</v>
      </c>
      <c r="D55" s="142" t="s">
        <v>23</v>
      </c>
      <c r="E55" s="5" t="s">
        <v>14</v>
      </c>
      <c r="F55" s="6">
        <v>271565</v>
      </c>
      <c r="G55" s="7">
        <v>271565</v>
      </c>
      <c r="H55" s="7">
        <v>271565</v>
      </c>
      <c r="I55" s="7">
        <v>271565</v>
      </c>
      <c r="J55" s="8"/>
    </row>
    <row r="56" spans="2:11" ht="15.75" customHeight="1" x14ac:dyDescent="0.2">
      <c r="B56" s="134"/>
      <c r="C56" s="145"/>
      <c r="D56" s="143"/>
      <c r="E56" s="5" t="s">
        <v>15</v>
      </c>
      <c r="F56" s="6">
        <v>66797</v>
      </c>
      <c r="G56" s="7">
        <v>66797</v>
      </c>
      <c r="H56" s="7">
        <v>66797</v>
      </c>
      <c r="I56" s="7">
        <v>66797</v>
      </c>
      <c r="J56" s="8"/>
    </row>
    <row r="57" spans="2:11" ht="15.75" customHeight="1" x14ac:dyDescent="0.2">
      <c r="B57" s="134"/>
      <c r="C57" s="145"/>
      <c r="D57" s="143"/>
      <c r="E57" s="9" t="s">
        <v>16</v>
      </c>
      <c r="F57" s="10">
        <f>SUM(F55:F56)</f>
        <v>338362</v>
      </c>
      <c r="G57" s="10">
        <f>SUM(G55:G56)</f>
        <v>338362</v>
      </c>
      <c r="H57" s="10">
        <f>SUM(H55:H56)</f>
        <v>338362</v>
      </c>
      <c r="I57" s="10">
        <f>SUM(I55:I56)</f>
        <v>338362</v>
      </c>
      <c r="J57" s="8"/>
    </row>
    <row r="58" spans="2:11" ht="15.75" customHeight="1" x14ac:dyDescent="0.2">
      <c r="B58" s="134"/>
      <c r="C58" s="145"/>
      <c r="D58" s="143"/>
      <c r="E58" s="11" t="s">
        <v>17</v>
      </c>
      <c r="F58" s="12">
        <v>1</v>
      </c>
      <c r="G58" s="12">
        <v>5</v>
      </c>
      <c r="H58" s="12">
        <v>5</v>
      </c>
      <c r="I58" s="12">
        <v>1</v>
      </c>
      <c r="J58" s="12">
        <f t="shared" si="1"/>
        <v>12</v>
      </c>
      <c r="K58" s="14"/>
    </row>
    <row r="59" spans="2:11" ht="15.75" customHeight="1" x14ac:dyDescent="0.2">
      <c r="B59" s="134"/>
      <c r="C59" s="135"/>
      <c r="D59" s="137"/>
      <c r="E59" s="13" t="s">
        <v>8</v>
      </c>
      <c r="F59" s="88">
        <f>(F55*$D$9*$C$9+$E$9+F56*$C$9)*F58</f>
        <v>0</v>
      </c>
      <c r="G59" s="88">
        <f>(G55*$D$9*$C$9+$E$9+G56*$C$9)*G58</f>
        <v>0</v>
      </c>
      <c r="H59" s="88">
        <f>(H55*$D$9*$C$9+$E$9+H56*$C$9)*H58</f>
        <v>0</v>
      </c>
      <c r="I59" s="88">
        <f>(I55*$D$9*$C$9+$E$9+I56*$C$9)*I58</f>
        <v>0</v>
      </c>
      <c r="J59" s="88">
        <f t="shared" si="1"/>
        <v>0</v>
      </c>
    </row>
    <row r="60" spans="2:11" ht="15.75" customHeight="1" x14ac:dyDescent="0.2">
      <c r="B60" s="139">
        <v>10</v>
      </c>
      <c r="C60" s="144">
        <v>120</v>
      </c>
      <c r="D60" s="142" t="s">
        <v>24</v>
      </c>
      <c r="E60" s="5" t="s">
        <v>14</v>
      </c>
      <c r="F60" s="6">
        <v>31684</v>
      </c>
      <c r="G60" s="7">
        <v>38204</v>
      </c>
      <c r="H60" s="7">
        <v>44310</v>
      </c>
      <c r="I60" s="7">
        <v>49835</v>
      </c>
      <c r="J60" s="8"/>
    </row>
    <row r="61" spans="2:11" ht="15.75" customHeight="1" x14ac:dyDescent="0.2">
      <c r="B61" s="140"/>
      <c r="C61" s="145"/>
      <c r="D61" s="143"/>
      <c r="E61" s="5" t="s">
        <v>15</v>
      </c>
      <c r="F61" s="6">
        <v>11723.08</v>
      </c>
      <c r="G61" s="7">
        <v>14135.48</v>
      </c>
      <c r="H61" s="7">
        <v>16394.7</v>
      </c>
      <c r="I61" s="7">
        <v>18438.95</v>
      </c>
      <c r="J61" s="8"/>
    </row>
    <row r="62" spans="2:11" ht="15.75" customHeight="1" x14ac:dyDescent="0.2">
      <c r="B62" s="140"/>
      <c r="C62" s="145"/>
      <c r="D62" s="143"/>
      <c r="E62" s="9" t="s">
        <v>16</v>
      </c>
      <c r="F62" s="10">
        <f>SUM(F60:F61)</f>
        <v>43407.08</v>
      </c>
      <c r="G62" s="10">
        <f>SUM(G60:G61)</f>
        <v>52339.479999999996</v>
      </c>
      <c r="H62" s="10">
        <f>SUM(H60:H61)</f>
        <v>60704.7</v>
      </c>
      <c r="I62" s="10">
        <f>SUM(I60:I61)</f>
        <v>68273.95</v>
      </c>
      <c r="J62" s="8"/>
    </row>
    <row r="63" spans="2:11" ht="15.75" customHeight="1" x14ac:dyDescent="0.2">
      <c r="B63" s="140"/>
      <c r="C63" s="145"/>
      <c r="D63" s="143"/>
      <c r="E63" s="11" t="s">
        <v>17</v>
      </c>
      <c r="F63" s="12">
        <v>1</v>
      </c>
      <c r="G63" s="12">
        <v>5</v>
      </c>
      <c r="H63" s="12">
        <v>5</v>
      </c>
      <c r="I63" s="12">
        <v>1</v>
      </c>
      <c r="J63" s="12">
        <f>SUM(F63:I63)</f>
        <v>12</v>
      </c>
      <c r="K63" s="14"/>
    </row>
    <row r="64" spans="2:11" ht="15.75" customHeight="1" x14ac:dyDescent="0.2">
      <c r="B64" s="133"/>
      <c r="C64" s="135"/>
      <c r="D64" s="137"/>
      <c r="E64" s="13" t="s">
        <v>8</v>
      </c>
      <c r="F64" s="88">
        <f>(F60*$D$9*$C$9+$E$9+F61*$C$9)*F63</f>
        <v>0</v>
      </c>
      <c r="G64" s="88">
        <f>(G60*$D$9*$C$9+$E$9+G61*$C$9)*G63</f>
        <v>0</v>
      </c>
      <c r="H64" s="88">
        <f>(H60*$D$9*$C$9+$E$9+H61*$C$9)*H63</f>
        <v>0</v>
      </c>
      <c r="I64" s="88">
        <f>(I60*$D$9*$C$9+$E$9+I61*$C$9)*I63</f>
        <v>0</v>
      </c>
      <c r="J64" s="88">
        <f t="shared" si="1"/>
        <v>0</v>
      </c>
      <c r="K64" s="14"/>
    </row>
    <row r="65" spans="2:10" ht="15.75" customHeight="1" x14ac:dyDescent="0.2">
      <c r="B65" s="133">
        <v>11</v>
      </c>
      <c r="C65" s="144">
        <v>172</v>
      </c>
      <c r="D65" s="142" t="s">
        <v>25</v>
      </c>
      <c r="E65" s="5" t="s">
        <v>14</v>
      </c>
      <c r="F65" s="6">
        <v>203975</v>
      </c>
      <c r="G65" s="7">
        <v>219225</v>
      </c>
      <c r="H65" s="7">
        <v>234400</v>
      </c>
      <c r="I65" s="7"/>
      <c r="J65" s="8"/>
    </row>
    <row r="66" spans="2:10" ht="15.75" customHeight="1" x14ac:dyDescent="0.2">
      <c r="B66" s="134"/>
      <c r="C66" s="145"/>
      <c r="D66" s="143"/>
      <c r="E66" s="5" t="s">
        <v>15</v>
      </c>
      <c r="F66" s="6">
        <v>50994</v>
      </c>
      <c r="G66" s="7">
        <v>54806</v>
      </c>
      <c r="H66" s="7">
        <v>58600</v>
      </c>
      <c r="I66" s="7"/>
      <c r="J66" s="8"/>
    </row>
    <row r="67" spans="2:10" ht="15.75" customHeight="1" x14ac:dyDescent="0.2">
      <c r="B67" s="134"/>
      <c r="C67" s="145"/>
      <c r="D67" s="143"/>
      <c r="E67" s="9" t="s">
        <v>16</v>
      </c>
      <c r="F67" s="10">
        <f>SUM(F65:F66)</f>
        <v>254969</v>
      </c>
      <c r="G67" s="10">
        <f>SUM(G65:G66)</f>
        <v>274031</v>
      </c>
      <c r="H67" s="10">
        <f>SUM(H65:H66)</f>
        <v>293000</v>
      </c>
      <c r="I67" s="10"/>
      <c r="J67" s="8"/>
    </row>
    <row r="68" spans="2:10" ht="15.75" customHeight="1" x14ac:dyDescent="0.2">
      <c r="B68" s="134"/>
      <c r="C68" s="145"/>
      <c r="D68" s="143"/>
      <c r="E68" s="11" t="s">
        <v>17</v>
      </c>
      <c r="F68" s="12">
        <v>0</v>
      </c>
      <c r="G68" s="12">
        <v>2</v>
      </c>
      <c r="H68" s="12">
        <v>1</v>
      </c>
      <c r="I68" s="12">
        <v>0</v>
      </c>
      <c r="J68" s="12">
        <f t="shared" si="1"/>
        <v>3</v>
      </c>
    </row>
    <row r="69" spans="2:10" ht="15.75" customHeight="1" x14ac:dyDescent="0.2">
      <c r="B69" s="134"/>
      <c r="C69" s="135"/>
      <c r="D69" s="137"/>
      <c r="E69" s="13" t="s">
        <v>8</v>
      </c>
      <c r="F69" s="88">
        <f>(F65*$D$9*$C$9+$E$9+F66*$C$9)*F68</f>
        <v>0</v>
      </c>
      <c r="G69" s="88">
        <f>(G65*$D$9*$C$9+$E$9+G66*$C$9)*G68</f>
        <v>0</v>
      </c>
      <c r="H69" s="88">
        <f>(H65*$D$9*$C$9+$E$9+H66*$C$9)*H68</f>
        <v>0</v>
      </c>
      <c r="I69" s="88">
        <f>(I65*$D$9*$C$9+$E$9+I66*$C$9)*I68</f>
        <v>0</v>
      </c>
      <c r="J69" s="88">
        <f t="shared" si="1"/>
        <v>0</v>
      </c>
    </row>
    <row r="70" spans="2:10" ht="15.75" customHeight="1" x14ac:dyDescent="0.2">
      <c r="B70" s="139">
        <v>12</v>
      </c>
      <c r="C70" s="144">
        <v>174</v>
      </c>
      <c r="D70" s="142" t="s">
        <v>26</v>
      </c>
      <c r="E70" s="5" t="s">
        <v>14</v>
      </c>
      <c r="F70" s="6">
        <v>307338</v>
      </c>
      <c r="G70" s="7">
        <v>322630</v>
      </c>
      <c r="H70" s="7">
        <v>337922</v>
      </c>
      <c r="I70" s="7"/>
      <c r="J70" s="8"/>
    </row>
    <row r="71" spans="2:10" ht="15.75" customHeight="1" x14ac:dyDescent="0.2">
      <c r="B71" s="140"/>
      <c r="C71" s="145"/>
      <c r="D71" s="143"/>
      <c r="E71" s="5" t="s">
        <v>15</v>
      </c>
      <c r="F71" s="6">
        <v>92201</v>
      </c>
      <c r="G71" s="7">
        <v>96789</v>
      </c>
      <c r="H71" s="7">
        <v>101377</v>
      </c>
      <c r="I71" s="7"/>
      <c r="J71" s="8"/>
    </row>
    <row r="72" spans="2:10" ht="15.75" customHeight="1" x14ac:dyDescent="0.2">
      <c r="B72" s="140"/>
      <c r="C72" s="145"/>
      <c r="D72" s="143"/>
      <c r="E72" s="9" t="s">
        <v>16</v>
      </c>
      <c r="F72" s="10">
        <f>SUM(F70:F71)</f>
        <v>399539</v>
      </c>
      <c r="G72" s="10">
        <f>SUM(G70:G71)</f>
        <v>419419</v>
      </c>
      <c r="H72" s="10">
        <f>SUM(H70:H71)</f>
        <v>439299</v>
      </c>
      <c r="I72" s="10"/>
      <c r="J72" s="8"/>
    </row>
    <row r="73" spans="2:10" ht="15.75" customHeight="1" x14ac:dyDescent="0.2">
      <c r="B73" s="140"/>
      <c r="C73" s="145"/>
      <c r="D73" s="143"/>
      <c r="E73" s="11" t="s">
        <v>17</v>
      </c>
      <c r="F73" s="12">
        <v>0</v>
      </c>
      <c r="G73" s="12">
        <v>2</v>
      </c>
      <c r="H73" s="12">
        <v>1</v>
      </c>
      <c r="I73" s="12">
        <v>0</v>
      </c>
      <c r="J73" s="12">
        <f t="shared" si="1"/>
        <v>3</v>
      </c>
    </row>
    <row r="74" spans="2:10" ht="15.75" customHeight="1" x14ac:dyDescent="0.2">
      <c r="B74" s="133"/>
      <c r="C74" s="135"/>
      <c r="D74" s="137"/>
      <c r="E74" s="13" t="s">
        <v>8</v>
      </c>
      <c r="F74" s="88">
        <f>(F70*$D$9*$C$9+$E$9+F71*$C$9)*F73</f>
        <v>0</v>
      </c>
      <c r="G74" s="88">
        <f>(G70*$D$9*$C$9+$E$9+G71*$C$9)*G73</f>
        <v>0</v>
      </c>
      <c r="H74" s="88">
        <f>(H70*$D$9*$C$9+$E$9+H71*$C$9)*H73</f>
        <v>0</v>
      </c>
      <c r="I74" s="88">
        <f>(I70*$D$9*$C$9+$E$9+I71*$C$9)*I73</f>
        <v>0</v>
      </c>
      <c r="J74" s="88">
        <f t="shared" si="1"/>
        <v>0</v>
      </c>
    </row>
    <row r="75" spans="2:10" ht="15.75" customHeight="1" x14ac:dyDescent="0.2">
      <c r="B75" s="133">
        <v>13</v>
      </c>
      <c r="C75" s="144">
        <v>312</v>
      </c>
      <c r="D75" s="142" t="s">
        <v>27</v>
      </c>
      <c r="E75" s="5" t="s">
        <v>14</v>
      </c>
      <c r="F75" s="6">
        <v>56102</v>
      </c>
      <c r="G75" s="7">
        <v>63798</v>
      </c>
      <c r="H75" s="7">
        <v>70293</v>
      </c>
      <c r="I75" s="7">
        <v>76789</v>
      </c>
      <c r="J75" s="8"/>
    </row>
    <row r="76" spans="2:10" ht="15.75" customHeight="1" x14ac:dyDescent="0.2">
      <c r="B76" s="134"/>
      <c r="C76" s="145"/>
      <c r="D76" s="143"/>
      <c r="E76" s="5" t="s">
        <v>15</v>
      </c>
      <c r="F76" s="6">
        <v>20757.739999999998</v>
      </c>
      <c r="G76" s="7">
        <v>23605.26</v>
      </c>
      <c r="H76" s="7">
        <v>26008</v>
      </c>
      <c r="I76" s="7">
        <v>28412</v>
      </c>
      <c r="J76" s="8"/>
    </row>
    <row r="77" spans="2:10" ht="15.75" customHeight="1" x14ac:dyDescent="0.2">
      <c r="B77" s="134"/>
      <c r="C77" s="145"/>
      <c r="D77" s="143"/>
      <c r="E77" s="9" t="s">
        <v>16</v>
      </c>
      <c r="F77" s="10">
        <f>SUM(F75:F76)</f>
        <v>76859.739999999991</v>
      </c>
      <c r="G77" s="10">
        <f>SUM(G75:G76)</f>
        <v>87403.26</v>
      </c>
      <c r="H77" s="10">
        <f>SUM(H75:H76)</f>
        <v>96301</v>
      </c>
      <c r="I77" s="10">
        <f>SUM(I75:I76)</f>
        <v>105201</v>
      </c>
      <c r="J77" s="8"/>
    </row>
    <row r="78" spans="2:10" ht="15.75" customHeight="1" x14ac:dyDescent="0.2">
      <c r="B78" s="134"/>
      <c r="C78" s="145"/>
      <c r="D78" s="143"/>
      <c r="E78" s="11" t="s">
        <v>17</v>
      </c>
      <c r="F78" s="12">
        <v>0</v>
      </c>
      <c r="G78" s="12">
        <v>2</v>
      </c>
      <c r="H78" s="12">
        <v>1</v>
      </c>
      <c r="I78" s="12">
        <v>1</v>
      </c>
      <c r="J78" s="12">
        <f t="shared" si="1"/>
        <v>4</v>
      </c>
    </row>
    <row r="79" spans="2:10" ht="15.75" customHeight="1" x14ac:dyDescent="0.2">
      <c r="B79" s="134"/>
      <c r="C79" s="135"/>
      <c r="D79" s="137"/>
      <c r="E79" s="13" t="s">
        <v>8</v>
      </c>
      <c r="F79" s="88">
        <f>(F75*$D$9*$C$9+$E$9+F76*$C$9)*F78</f>
        <v>0</v>
      </c>
      <c r="G79" s="88">
        <f>(G75*$D$9*$C$9+$E$9+G76*$C$9)*G78</f>
        <v>0</v>
      </c>
      <c r="H79" s="88">
        <f>(H75*$D$9*$C$9+$E$9+H76*$C$9)*H78</f>
        <v>0</v>
      </c>
      <c r="I79" s="88">
        <f>(I75*$D$9*$C$9+$E$9+I76*$C$9)*I78</f>
        <v>0</v>
      </c>
      <c r="J79" s="88">
        <f t="shared" si="1"/>
        <v>0</v>
      </c>
    </row>
    <row r="80" spans="2:10" ht="15.75" customHeight="1" x14ac:dyDescent="0.2">
      <c r="B80" s="139">
        <v>14</v>
      </c>
      <c r="C80" s="136">
        <v>318</v>
      </c>
      <c r="D80" s="141" t="s">
        <v>28</v>
      </c>
      <c r="E80" s="5" t="s">
        <v>14</v>
      </c>
      <c r="F80" s="6">
        <v>40810</v>
      </c>
      <c r="G80" s="7">
        <v>44323</v>
      </c>
      <c r="H80" s="7">
        <v>47837</v>
      </c>
      <c r="I80" s="7">
        <v>51351</v>
      </c>
      <c r="J80" s="8"/>
    </row>
    <row r="81" spans="2:10" ht="15.75" customHeight="1" x14ac:dyDescent="0.2">
      <c r="B81" s="140"/>
      <c r="C81" s="136"/>
      <c r="D81" s="138"/>
      <c r="E81" s="5" t="s">
        <v>15</v>
      </c>
      <c r="F81" s="6">
        <v>15100</v>
      </c>
      <c r="G81" s="7">
        <v>16400</v>
      </c>
      <c r="H81" s="7">
        <v>17700</v>
      </c>
      <c r="I81" s="7">
        <v>19000</v>
      </c>
      <c r="J81" s="8"/>
    </row>
    <row r="82" spans="2:10" ht="15.75" customHeight="1" x14ac:dyDescent="0.2">
      <c r="B82" s="140"/>
      <c r="C82" s="136"/>
      <c r="D82" s="138"/>
      <c r="E82" s="9" t="s">
        <v>16</v>
      </c>
      <c r="F82" s="10">
        <f>SUM(F80:F81)</f>
        <v>55910</v>
      </c>
      <c r="G82" s="10">
        <f>SUM(G80:G81)</f>
        <v>60723</v>
      </c>
      <c r="H82" s="10">
        <f>SUM(H80:H81)</f>
        <v>65537</v>
      </c>
      <c r="I82" s="10">
        <f>SUM(I80:I81)</f>
        <v>70351</v>
      </c>
      <c r="J82" s="8"/>
    </row>
    <row r="83" spans="2:10" ht="15.75" customHeight="1" x14ac:dyDescent="0.2">
      <c r="B83" s="140"/>
      <c r="C83" s="136"/>
      <c r="D83" s="138"/>
      <c r="E83" s="11" t="s">
        <v>17</v>
      </c>
      <c r="F83" s="12">
        <v>0</v>
      </c>
      <c r="G83" s="12">
        <v>2</v>
      </c>
      <c r="H83" s="12">
        <v>1</v>
      </c>
      <c r="I83" s="12">
        <v>0</v>
      </c>
      <c r="J83" s="12">
        <f t="shared" si="1"/>
        <v>3</v>
      </c>
    </row>
    <row r="84" spans="2:10" ht="15.75" customHeight="1" x14ac:dyDescent="0.2">
      <c r="B84" s="133"/>
      <c r="C84" s="136"/>
      <c r="D84" s="138"/>
      <c r="E84" s="13" t="s">
        <v>8</v>
      </c>
      <c r="F84" s="88">
        <f>(F80*$D$9*$C$9+$E$9+F81*$C$9)*F83</f>
        <v>0</v>
      </c>
      <c r="G84" s="88">
        <f>(G80*$D$9*$C$9+$E$9+G81*$C$9)*G83</f>
        <v>0</v>
      </c>
      <c r="H84" s="88">
        <f>(H80*$D$9*$C$9+$E$9+H81*$C$9)*H83</f>
        <v>0</v>
      </c>
      <c r="I84" s="88">
        <f>(I80*$D$9*$C$9+$E$9+I81*$C$9)*I83</f>
        <v>0</v>
      </c>
      <c r="J84" s="88">
        <f t="shared" si="1"/>
        <v>0</v>
      </c>
    </row>
    <row r="85" spans="2:10" ht="15.75" customHeight="1" x14ac:dyDescent="0.2">
      <c r="B85" s="133">
        <v>15</v>
      </c>
      <c r="C85" s="136">
        <v>327</v>
      </c>
      <c r="D85" s="141" t="s">
        <v>29</v>
      </c>
      <c r="E85" s="5" t="s">
        <v>14</v>
      </c>
      <c r="F85" s="6">
        <v>41985</v>
      </c>
      <c r="G85" s="7">
        <v>48379</v>
      </c>
      <c r="H85" s="7">
        <v>54772</v>
      </c>
      <c r="I85" s="7">
        <v>61166</v>
      </c>
      <c r="J85" s="8"/>
    </row>
    <row r="86" spans="2:10" ht="15.75" customHeight="1" x14ac:dyDescent="0.2">
      <c r="B86" s="134"/>
      <c r="C86" s="136"/>
      <c r="D86" s="138"/>
      <c r="E86" s="5" t="s">
        <v>15</v>
      </c>
      <c r="F86" s="6">
        <v>15534</v>
      </c>
      <c r="G86" s="7">
        <v>17900</v>
      </c>
      <c r="H86" s="7">
        <v>20266</v>
      </c>
      <c r="I86" s="7">
        <v>22631</v>
      </c>
      <c r="J86" s="8"/>
    </row>
    <row r="87" spans="2:10" ht="15.75" customHeight="1" x14ac:dyDescent="0.2">
      <c r="B87" s="134"/>
      <c r="C87" s="136"/>
      <c r="D87" s="138"/>
      <c r="E87" s="9" t="s">
        <v>16</v>
      </c>
      <c r="F87" s="10">
        <f>SUM(F85:F86)</f>
        <v>57519</v>
      </c>
      <c r="G87" s="10">
        <f>SUM(G85:G86)</f>
        <v>66279</v>
      </c>
      <c r="H87" s="10">
        <f>SUM(H85:H86)</f>
        <v>75038</v>
      </c>
      <c r="I87" s="10">
        <f>SUM(I85:I86)</f>
        <v>83797</v>
      </c>
      <c r="J87" s="8"/>
    </row>
    <row r="88" spans="2:10" ht="15.75" customHeight="1" x14ac:dyDescent="0.2">
      <c r="B88" s="134"/>
      <c r="C88" s="136"/>
      <c r="D88" s="138"/>
      <c r="E88" s="11" t="s">
        <v>17</v>
      </c>
      <c r="F88" s="12">
        <v>0</v>
      </c>
      <c r="G88" s="12">
        <v>2</v>
      </c>
      <c r="H88" s="12">
        <v>1</v>
      </c>
      <c r="I88" s="12">
        <v>1</v>
      </c>
      <c r="J88" s="12">
        <f t="shared" si="1"/>
        <v>4</v>
      </c>
    </row>
    <row r="89" spans="2:10" ht="15.75" customHeight="1" x14ac:dyDescent="0.2">
      <c r="B89" s="134"/>
      <c r="C89" s="136"/>
      <c r="D89" s="138"/>
      <c r="E89" s="13" t="s">
        <v>8</v>
      </c>
      <c r="F89" s="88">
        <f>(F85*$D$9*$C$9+$E$9+F86*$C$9)*F88</f>
        <v>0</v>
      </c>
      <c r="G89" s="88">
        <f>(G85*$D$9*$C$9+$E$9+G86*$C$9)*G88</f>
        <v>0</v>
      </c>
      <c r="H89" s="88">
        <f>(H85*$D$9*$C$9+$E$9+H86*$C$9)*H88</f>
        <v>0</v>
      </c>
      <c r="I89" s="88">
        <f>(I85*$D$9*$C$9+$E$9+I86*$C$9)*I88</f>
        <v>0</v>
      </c>
      <c r="J89" s="88">
        <f t="shared" si="1"/>
        <v>0</v>
      </c>
    </row>
    <row r="90" spans="2:10" ht="15.75" customHeight="1" x14ac:dyDescent="0.2">
      <c r="B90" s="139">
        <v>16</v>
      </c>
      <c r="C90" s="136">
        <v>328</v>
      </c>
      <c r="D90" s="141" t="s">
        <v>30</v>
      </c>
      <c r="E90" s="5" t="s">
        <v>14</v>
      </c>
      <c r="F90" s="6">
        <v>36484</v>
      </c>
      <c r="G90" s="7">
        <v>42878</v>
      </c>
      <c r="H90" s="7">
        <v>49272</v>
      </c>
      <c r="I90" s="7">
        <v>55665</v>
      </c>
      <c r="J90" s="8"/>
    </row>
    <row r="91" spans="2:10" ht="15.75" customHeight="1" x14ac:dyDescent="0.2">
      <c r="B91" s="140"/>
      <c r="C91" s="136"/>
      <c r="D91" s="138"/>
      <c r="E91" s="5" t="s">
        <v>15</v>
      </c>
      <c r="F91" s="6">
        <v>13499</v>
      </c>
      <c r="G91" s="7">
        <v>15865</v>
      </c>
      <c r="H91" s="7">
        <v>18231</v>
      </c>
      <c r="I91" s="7">
        <v>20596</v>
      </c>
      <c r="J91" s="8"/>
    </row>
    <row r="92" spans="2:10" ht="15.75" customHeight="1" x14ac:dyDescent="0.2">
      <c r="B92" s="140"/>
      <c r="C92" s="136"/>
      <c r="D92" s="138"/>
      <c r="E92" s="9" t="s">
        <v>16</v>
      </c>
      <c r="F92" s="10">
        <f>SUM(F90:F91)</f>
        <v>49983</v>
      </c>
      <c r="G92" s="10">
        <f>SUM(G90:G91)</f>
        <v>58743</v>
      </c>
      <c r="H92" s="10">
        <f>SUM(H90:H91)</f>
        <v>67503</v>
      </c>
      <c r="I92" s="10">
        <f>SUM(I90:I91)</f>
        <v>76261</v>
      </c>
      <c r="J92" s="8"/>
    </row>
    <row r="93" spans="2:10" ht="15.75" customHeight="1" x14ac:dyDescent="0.2">
      <c r="B93" s="140"/>
      <c r="C93" s="136"/>
      <c r="D93" s="138"/>
      <c r="E93" s="11" t="s">
        <v>17</v>
      </c>
      <c r="F93" s="12">
        <v>0</v>
      </c>
      <c r="G93" s="12">
        <v>2</v>
      </c>
      <c r="H93" s="12">
        <v>1</v>
      </c>
      <c r="I93" s="12">
        <v>1</v>
      </c>
      <c r="J93" s="12">
        <f t="shared" si="1"/>
        <v>4</v>
      </c>
    </row>
    <row r="94" spans="2:10" ht="15.75" customHeight="1" x14ac:dyDescent="0.2">
      <c r="B94" s="133"/>
      <c r="C94" s="136"/>
      <c r="D94" s="138"/>
      <c r="E94" s="13" t="s">
        <v>8</v>
      </c>
      <c r="F94" s="88">
        <f>(F90*$D$9*$C$9+$E$9+F91*$C$9)*F93</f>
        <v>0</v>
      </c>
      <c r="G94" s="88">
        <f>(G90*$D$9*$C$9+$E$9+G91*$C$9)*G93</f>
        <v>0</v>
      </c>
      <c r="H94" s="88">
        <f>(H90*$D$9*$C$9+$E$9+H91*$C$9)*H93</f>
        <v>0</v>
      </c>
      <c r="I94" s="88">
        <f>(I90*$D$9*$C$9+$E$9+I91*$C$9)*I93</f>
        <v>0</v>
      </c>
      <c r="J94" s="88">
        <f t="shared" si="1"/>
        <v>0</v>
      </c>
    </row>
    <row r="95" spans="2:10" ht="15.75" customHeight="1" x14ac:dyDescent="0.2">
      <c r="B95" s="133">
        <v>17</v>
      </c>
      <c r="C95" s="136">
        <v>329</v>
      </c>
      <c r="D95" s="141" t="s">
        <v>31</v>
      </c>
      <c r="E95" s="5" t="s">
        <v>14</v>
      </c>
      <c r="F95" s="6">
        <v>41565</v>
      </c>
      <c r="G95" s="7">
        <v>41565</v>
      </c>
      <c r="H95" s="7">
        <v>41565</v>
      </c>
      <c r="I95" s="7">
        <v>41565</v>
      </c>
      <c r="J95" s="8"/>
    </row>
    <row r="96" spans="2:10" ht="15.75" customHeight="1" x14ac:dyDescent="0.2">
      <c r="B96" s="134"/>
      <c r="C96" s="136"/>
      <c r="D96" s="138"/>
      <c r="E96" s="5" t="s">
        <v>15</v>
      </c>
      <c r="F96" s="6">
        <v>15379.05</v>
      </c>
      <c r="G96" s="7">
        <v>15379.05</v>
      </c>
      <c r="H96" s="7">
        <v>15379.05</v>
      </c>
      <c r="I96" s="7">
        <v>15379.05</v>
      </c>
      <c r="J96" s="8"/>
    </row>
    <row r="97" spans="2:10" ht="15.75" customHeight="1" x14ac:dyDescent="0.2">
      <c r="B97" s="134"/>
      <c r="C97" s="136"/>
      <c r="D97" s="138"/>
      <c r="E97" s="9" t="s">
        <v>16</v>
      </c>
      <c r="F97" s="10">
        <f>SUM(F95:F96)</f>
        <v>56944.05</v>
      </c>
      <c r="G97" s="10">
        <f>SUM(G95:G96)</f>
        <v>56944.05</v>
      </c>
      <c r="H97" s="10">
        <f>SUM(H95:H96)</f>
        <v>56944.05</v>
      </c>
      <c r="I97" s="10">
        <f>SUM(I95:I96)</f>
        <v>56944.05</v>
      </c>
      <c r="J97" s="8"/>
    </row>
    <row r="98" spans="2:10" ht="15.75" customHeight="1" x14ac:dyDescent="0.2">
      <c r="B98" s="134"/>
      <c r="C98" s="136"/>
      <c r="D98" s="138"/>
      <c r="E98" s="11" t="s">
        <v>17</v>
      </c>
      <c r="F98" s="12">
        <v>0</v>
      </c>
      <c r="G98" s="12">
        <v>2</v>
      </c>
      <c r="H98" s="12">
        <v>1</v>
      </c>
      <c r="I98" s="12">
        <v>0</v>
      </c>
      <c r="J98" s="12">
        <f t="shared" si="1"/>
        <v>3</v>
      </c>
    </row>
    <row r="99" spans="2:10" ht="15.75" customHeight="1" x14ac:dyDescent="0.2">
      <c r="B99" s="134"/>
      <c r="C99" s="136"/>
      <c r="D99" s="138"/>
      <c r="E99" s="13" t="s">
        <v>8</v>
      </c>
      <c r="F99" s="88">
        <f>(F95*$D$9*$C$9+$E$9+F96*$C$9)*F98</f>
        <v>0</v>
      </c>
      <c r="G99" s="88">
        <f>(G95*$D$9*$C$9+$E$9+G96*$C$9)*G98</f>
        <v>0</v>
      </c>
      <c r="H99" s="88">
        <f>(H95*$D$9*$C$9+$E$9+H96*$C$9)*H98</f>
        <v>0</v>
      </c>
      <c r="I99" s="88">
        <f>(I95*$D$9*$C$9+$E$9+I96*$C$9)*I98</f>
        <v>0</v>
      </c>
      <c r="J99" s="88">
        <f t="shared" si="1"/>
        <v>0</v>
      </c>
    </row>
    <row r="100" spans="2:10" ht="15.75" customHeight="1" x14ac:dyDescent="0.2">
      <c r="B100" s="139">
        <v>18</v>
      </c>
      <c r="C100" s="136">
        <v>345</v>
      </c>
      <c r="D100" s="141" t="s">
        <v>32</v>
      </c>
      <c r="E100" s="5" t="s">
        <v>14</v>
      </c>
      <c r="F100" s="6">
        <v>22938</v>
      </c>
      <c r="G100" s="7">
        <v>28622</v>
      </c>
      <c r="H100" s="7">
        <v>34307</v>
      </c>
      <c r="I100" s="7">
        <v>39992</v>
      </c>
      <c r="J100" s="8"/>
    </row>
    <row r="101" spans="2:10" ht="15.75" customHeight="1" x14ac:dyDescent="0.2">
      <c r="B101" s="140"/>
      <c r="C101" s="136"/>
      <c r="D101" s="138"/>
      <c r="E101" s="5" t="s">
        <v>15</v>
      </c>
      <c r="F101" s="6">
        <v>8487.06</v>
      </c>
      <c r="G101" s="7">
        <v>10590</v>
      </c>
      <c r="H101" s="7">
        <v>12694</v>
      </c>
      <c r="I101" s="7">
        <v>14797</v>
      </c>
      <c r="J101" s="8"/>
    </row>
    <row r="102" spans="2:10" ht="15.75" customHeight="1" x14ac:dyDescent="0.2">
      <c r="B102" s="140"/>
      <c r="C102" s="136"/>
      <c r="D102" s="138"/>
      <c r="E102" s="9" t="s">
        <v>16</v>
      </c>
      <c r="F102" s="10">
        <f>SUM(F100:F101)</f>
        <v>31425.059999999998</v>
      </c>
      <c r="G102" s="10">
        <f>SUM(G100:G101)</f>
        <v>39212</v>
      </c>
      <c r="H102" s="10">
        <f>SUM(H100:H101)</f>
        <v>47001</v>
      </c>
      <c r="I102" s="10">
        <f>SUM(I100:I101)</f>
        <v>54789</v>
      </c>
      <c r="J102" s="8"/>
    </row>
    <row r="103" spans="2:10" ht="15.75" customHeight="1" x14ac:dyDescent="0.2">
      <c r="B103" s="140"/>
      <c r="C103" s="136"/>
      <c r="D103" s="138"/>
      <c r="E103" s="11" t="s">
        <v>17</v>
      </c>
      <c r="F103" s="12">
        <v>1</v>
      </c>
      <c r="G103" s="12">
        <v>5</v>
      </c>
      <c r="H103" s="12">
        <v>5</v>
      </c>
      <c r="I103" s="12">
        <v>1</v>
      </c>
      <c r="J103" s="12">
        <f t="shared" ref="J103:J124" si="2">SUM(F103:I103)</f>
        <v>12</v>
      </c>
    </row>
    <row r="104" spans="2:10" ht="15.75" customHeight="1" x14ac:dyDescent="0.2">
      <c r="B104" s="133"/>
      <c r="C104" s="136"/>
      <c r="D104" s="138"/>
      <c r="E104" s="13" t="s">
        <v>8</v>
      </c>
      <c r="F104" s="88">
        <f>(F100*$D$9*$C$9+$E$9+F101*$C$9)*F103</f>
        <v>0</v>
      </c>
      <c r="G104" s="88">
        <f>(G100*$D$9*$C$9+$E$9+G101*$C$9)*G103</f>
        <v>0</v>
      </c>
      <c r="H104" s="88">
        <f>(H100*$D$9*$C$9+$E$9+H101*$C$9)*H103</f>
        <v>0</v>
      </c>
      <c r="I104" s="88">
        <f>(I100*$D$9*$C$9+$E$9+I101*$C$9)*I103</f>
        <v>0</v>
      </c>
      <c r="J104" s="88">
        <f t="shared" si="2"/>
        <v>0</v>
      </c>
    </row>
    <row r="105" spans="2:10" ht="15.75" customHeight="1" x14ac:dyDescent="0.2">
      <c r="B105" s="133">
        <v>19</v>
      </c>
      <c r="C105" s="136">
        <v>348</v>
      </c>
      <c r="D105" s="141" t="s">
        <v>33</v>
      </c>
      <c r="E105" s="5" t="s">
        <v>14</v>
      </c>
      <c r="F105" s="6">
        <v>13306</v>
      </c>
      <c r="G105" s="7">
        <v>14573</v>
      </c>
      <c r="H105" s="7">
        <v>15840</v>
      </c>
      <c r="I105" s="7">
        <v>17231</v>
      </c>
      <c r="J105" s="8"/>
    </row>
    <row r="106" spans="2:10" ht="15.75" customHeight="1" x14ac:dyDescent="0.2">
      <c r="B106" s="134"/>
      <c r="C106" s="136"/>
      <c r="D106" s="138"/>
      <c r="E106" s="5" t="s">
        <v>15</v>
      </c>
      <c r="F106" s="6">
        <v>4923.22</v>
      </c>
      <c r="G106" s="7">
        <v>5392.01</v>
      </c>
      <c r="H106" s="7">
        <v>5860.8</v>
      </c>
      <c r="I106" s="7">
        <v>6375.47</v>
      </c>
      <c r="J106" s="8"/>
    </row>
    <row r="107" spans="2:10" ht="15.75" customHeight="1" x14ac:dyDescent="0.2">
      <c r="B107" s="134"/>
      <c r="C107" s="136"/>
      <c r="D107" s="138"/>
      <c r="E107" s="9" t="s">
        <v>16</v>
      </c>
      <c r="F107" s="10">
        <f>SUM(F105:F106)</f>
        <v>18229.22</v>
      </c>
      <c r="G107" s="10">
        <f>SUM(G105:G106)</f>
        <v>19965.010000000002</v>
      </c>
      <c r="H107" s="10">
        <f>SUM(H105:H106)</f>
        <v>21700.799999999999</v>
      </c>
      <c r="I107" s="10">
        <f>SUM(I105:I106)</f>
        <v>23606.47</v>
      </c>
      <c r="J107" s="8"/>
    </row>
    <row r="108" spans="2:10" ht="15.75" customHeight="1" x14ac:dyDescent="0.2">
      <c r="B108" s="134"/>
      <c r="C108" s="136"/>
      <c r="D108" s="138"/>
      <c r="E108" s="11" t="s">
        <v>17</v>
      </c>
      <c r="F108" s="12">
        <v>1</v>
      </c>
      <c r="G108" s="12">
        <v>3</v>
      </c>
      <c r="H108" s="12">
        <v>3</v>
      </c>
      <c r="I108" s="12">
        <v>1</v>
      </c>
      <c r="J108" s="12">
        <f t="shared" si="2"/>
        <v>8</v>
      </c>
    </row>
    <row r="109" spans="2:10" ht="15.75" customHeight="1" x14ac:dyDescent="0.2">
      <c r="B109" s="134"/>
      <c r="C109" s="136"/>
      <c r="D109" s="138"/>
      <c r="E109" s="13" t="s">
        <v>8</v>
      </c>
      <c r="F109" s="88">
        <f>(F105*$D$9*$C$9+$E$9+F106*$C$9)*F108</f>
        <v>0</v>
      </c>
      <c r="G109" s="88">
        <f>(G105*$D$9*$C$9+$E$9+G106*$C$9)*G108</f>
        <v>0</v>
      </c>
      <c r="H109" s="88">
        <f>(H105*$D$9*$C$9+$E$9+H106*$C$9)*H108</f>
        <v>0</v>
      </c>
      <c r="I109" s="88">
        <f>(I105*$D$9*$C$9+$E$9+I106*$C$9)*I108</f>
        <v>0</v>
      </c>
      <c r="J109" s="88">
        <f t="shared" si="2"/>
        <v>0</v>
      </c>
    </row>
    <row r="110" spans="2:10" ht="15.75" customHeight="1" x14ac:dyDescent="0.2">
      <c r="B110" s="139">
        <v>20</v>
      </c>
      <c r="C110" s="136">
        <v>354</v>
      </c>
      <c r="D110" s="141" t="s">
        <v>34</v>
      </c>
      <c r="E110" s="5" t="s">
        <v>14</v>
      </c>
      <c r="F110" s="6">
        <v>28638</v>
      </c>
      <c r="G110" s="7">
        <v>33251</v>
      </c>
      <c r="H110" s="7">
        <v>37865</v>
      </c>
      <c r="I110" s="7">
        <v>42478</v>
      </c>
      <c r="J110" s="8"/>
    </row>
    <row r="111" spans="2:10" ht="15.75" customHeight="1" x14ac:dyDescent="0.2">
      <c r="B111" s="140"/>
      <c r="C111" s="136"/>
      <c r="D111" s="138"/>
      <c r="E111" s="5" t="s">
        <v>15</v>
      </c>
      <c r="F111" s="6">
        <v>10596.06</v>
      </c>
      <c r="G111" s="7">
        <v>12302.869999999999</v>
      </c>
      <c r="H111" s="7">
        <v>14010.05</v>
      </c>
      <c r="I111" s="7">
        <v>15716.86</v>
      </c>
      <c r="J111" s="8"/>
    </row>
    <row r="112" spans="2:10" ht="15.75" customHeight="1" x14ac:dyDescent="0.2">
      <c r="B112" s="140"/>
      <c r="C112" s="136"/>
      <c r="D112" s="138"/>
      <c r="E112" s="9" t="s">
        <v>16</v>
      </c>
      <c r="F112" s="10">
        <f>SUM(F110:F111)</f>
        <v>39234.06</v>
      </c>
      <c r="G112" s="10">
        <f>SUM(G110:G111)</f>
        <v>45553.869999999995</v>
      </c>
      <c r="H112" s="10">
        <f>SUM(H110:H111)</f>
        <v>51875.05</v>
      </c>
      <c r="I112" s="10">
        <f>SUM(I110:I111)</f>
        <v>58194.86</v>
      </c>
      <c r="J112" s="8"/>
    </row>
    <row r="113" spans="2:10" ht="15.75" customHeight="1" x14ac:dyDescent="0.2">
      <c r="B113" s="140"/>
      <c r="C113" s="136"/>
      <c r="D113" s="138"/>
      <c r="E113" s="11" t="s">
        <v>17</v>
      </c>
      <c r="F113" s="12">
        <v>0</v>
      </c>
      <c r="G113" s="12">
        <v>2</v>
      </c>
      <c r="H113" s="12">
        <v>1</v>
      </c>
      <c r="I113" s="12">
        <v>0</v>
      </c>
      <c r="J113" s="12">
        <f t="shared" si="2"/>
        <v>3</v>
      </c>
    </row>
    <row r="114" spans="2:10" ht="15.75" customHeight="1" x14ac:dyDescent="0.2">
      <c r="B114" s="133"/>
      <c r="C114" s="136"/>
      <c r="D114" s="138"/>
      <c r="E114" s="13" t="s">
        <v>8</v>
      </c>
      <c r="F114" s="88">
        <f>(F110*$D$9*$C$9+$E$9+F111*$C$9)*F113</f>
        <v>0</v>
      </c>
      <c r="G114" s="88">
        <f>(G110*$D$9*$C$9+$E$9+G111*$C$9)*G113</f>
        <v>0</v>
      </c>
      <c r="H114" s="88">
        <f>(H110*$D$9*$C$9+$E$9+H111*$C$9)*H113</f>
        <v>0</v>
      </c>
      <c r="I114" s="88">
        <f>(I110*$D$9*$C$9+$E$9+I111*$C$9)*I113</f>
        <v>0</v>
      </c>
      <c r="J114" s="88">
        <f t="shared" si="2"/>
        <v>0</v>
      </c>
    </row>
    <row r="115" spans="2:10" ht="15.75" customHeight="1" x14ac:dyDescent="0.2">
      <c r="B115" s="133">
        <v>21</v>
      </c>
      <c r="C115" s="136">
        <v>372</v>
      </c>
      <c r="D115" s="141" t="s">
        <v>35</v>
      </c>
      <c r="E115" s="5" t="s">
        <v>14</v>
      </c>
      <c r="F115" s="6">
        <v>29127</v>
      </c>
      <c r="G115" s="7">
        <v>29127</v>
      </c>
      <c r="H115" s="7">
        <v>29127</v>
      </c>
      <c r="I115" s="7">
        <v>29127</v>
      </c>
      <c r="J115" s="8"/>
    </row>
    <row r="116" spans="2:10" ht="15.75" customHeight="1" x14ac:dyDescent="0.2">
      <c r="B116" s="134"/>
      <c r="C116" s="136"/>
      <c r="D116" s="138"/>
      <c r="E116" s="5" t="s">
        <v>15</v>
      </c>
      <c r="F116" s="6"/>
      <c r="G116" s="7"/>
      <c r="H116" s="7"/>
      <c r="I116" s="7"/>
      <c r="J116" s="8"/>
    </row>
    <row r="117" spans="2:10" ht="15.75" customHeight="1" x14ac:dyDescent="0.2">
      <c r="B117" s="134"/>
      <c r="C117" s="136"/>
      <c r="D117" s="138"/>
      <c r="E117" s="9" t="s">
        <v>16</v>
      </c>
      <c r="F117" s="10">
        <f>SUM(F115:F116)</f>
        <v>29127</v>
      </c>
      <c r="G117" s="10">
        <f>SUM(G115:G116)</f>
        <v>29127</v>
      </c>
      <c r="H117" s="10">
        <f>SUM(H115:H116)</f>
        <v>29127</v>
      </c>
      <c r="I117" s="10">
        <f>SUM(I115:I116)</f>
        <v>29127</v>
      </c>
      <c r="J117" s="8"/>
    </row>
    <row r="118" spans="2:10" ht="15.75" customHeight="1" x14ac:dyDescent="0.2">
      <c r="B118" s="134"/>
      <c r="C118" s="136"/>
      <c r="D118" s="138"/>
      <c r="E118" s="11" t="s">
        <v>17</v>
      </c>
      <c r="F118" s="12">
        <v>0</v>
      </c>
      <c r="G118" s="12">
        <v>3</v>
      </c>
      <c r="H118" s="12">
        <v>2</v>
      </c>
      <c r="I118" s="12">
        <v>1</v>
      </c>
      <c r="J118" s="12">
        <f t="shared" si="2"/>
        <v>6</v>
      </c>
    </row>
    <row r="119" spans="2:10" ht="15.75" customHeight="1" x14ac:dyDescent="0.2">
      <c r="B119" s="134"/>
      <c r="C119" s="136"/>
      <c r="D119" s="138"/>
      <c r="E119" s="13" t="s">
        <v>8</v>
      </c>
      <c r="F119" s="88">
        <f>(F115*$D$9*$C$9+$E$9)*F118</f>
        <v>0</v>
      </c>
      <c r="G119" s="88">
        <f>(G115*$D$9*$C$9+$E$9)*G118</f>
        <v>0</v>
      </c>
      <c r="H119" s="88">
        <f>(H115*$D$9*$C$9+$E$9)*H118</f>
        <v>0</v>
      </c>
      <c r="I119" s="88">
        <f>(I115*$D$9*$C$9+$E$9)*I118</f>
        <v>0</v>
      </c>
      <c r="J119" s="88">
        <f t="shared" si="2"/>
        <v>0</v>
      </c>
    </row>
    <row r="120" spans="2:10" ht="15.75" customHeight="1" x14ac:dyDescent="0.2">
      <c r="B120" s="139">
        <v>22</v>
      </c>
      <c r="C120" s="136">
        <v>373</v>
      </c>
      <c r="D120" s="141" t="s">
        <v>36</v>
      </c>
      <c r="E120" s="5" t="s">
        <v>14</v>
      </c>
      <c r="F120" s="6">
        <v>52464</v>
      </c>
      <c r="G120" s="7">
        <v>52464</v>
      </c>
      <c r="H120" s="7">
        <v>52464</v>
      </c>
      <c r="I120" s="7">
        <v>52464</v>
      </c>
      <c r="J120" s="8"/>
    </row>
    <row r="121" spans="2:10" ht="15.75" customHeight="1" x14ac:dyDescent="0.2">
      <c r="B121" s="140"/>
      <c r="C121" s="136"/>
      <c r="D121" s="138"/>
      <c r="E121" s="5" t="s">
        <v>15</v>
      </c>
      <c r="F121" s="6"/>
      <c r="G121" s="7"/>
      <c r="H121" s="7"/>
      <c r="I121" s="7"/>
      <c r="J121" s="8"/>
    </row>
    <row r="122" spans="2:10" ht="15.75" customHeight="1" x14ac:dyDescent="0.2">
      <c r="B122" s="140"/>
      <c r="C122" s="136"/>
      <c r="D122" s="138"/>
      <c r="E122" s="9" t="s">
        <v>16</v>
      </c>
      <c r="F122" s="10">
        <f>SUM(F120:F121)</f>
        <v>52464</v>
      </c>
      <c r="G122" s="10">
        <f>SUM(G120:G121)</f>
        <v>52464</v>
      </c>
      <c r="H122" s="10">
        <f>SUM(H120:H121)</f>
        <v>52464</v>
      </c>
      <c r="I122" s="10">
        <f>SUM(I120:I121)</f>
        <v>52464</v>
      </c>
      <c r="J122" s="8"/>
    </row>
    <row r="123" spans="2:10" ht="15.75" customHeight="1" x14ac:dyDescent="0.2">
      <c r="B123" s="140"/>
      <c r="C123" s="136"/>
      <c r="D123" s="138"/>
      <c r="E123" s="11" t="s">
        <v>17</v>
      </c>
      <c r="F123" s="12">
        <v>0</v>
      </c>
      <c r="G123" s="12">
        <v>3</v>
      </c>
      <c r="H123" s="12">
        <v>2</v>
      </c>
      <c r="I123" s="12">
        <v>1</v>
      </c>
      <c r="J123" s="12">
        <f t="shared" si="2"/>
        <v>6</v>
      </c>
    </row>
    <row r="124" spans="2:10" ht="15.75" customHeight="1" x14ac:dyDescent="0.2">
      <c r="B124" s="133"/>
      <c r="C124" s="136"/>
      <c r="D124" s="138"/>
      <c r="E124" s="13" t="s">
        <v>8</v>
      </c>
      <c r="F124" s="88">
        <f>(F120*$D$9*$C$9+$E$9)*F123</f>
        <v>0</v>
      </c>
      <c r="G124" s="88">
        <f>(G120*$D$9*$C$9+$E$9)*G123</f>
        <v>0</v>
      </c>
      <c r="H124" s="88">
        <f>(H120*$D$9*$C$9+$E$9)*H123</f>
        <v>0</v>
      </c>
      <c r="I124" s="88">
        <f>(I120*$D$9*$C$9+$E$9)*I123</f>
        <v>0</v>
      </c>
      <c r="J124" s="88">
        <f t="shared" si="2"/>
        <v>0</v>
      </c>
    </row>
    <row r="125" spans="2:10" ht="15.75" customHeight="1" x14ac:dyDescent="0.2">
      <c r="B125" s="134">
        <v>23</v>
      </c>
      <c r="C125" s="136">
        <v>598</v>
      </c>
      <c r="D125" s="146" t="s">
        <v>37</v>
      </c>
      <c r="E125" s="5" t="s">
        <v>14</v>
      </c>
      <c r="F125" s="6">
        <v>1823</v>
      </c>
      <c r="G125" s="7">
        <v>1823</v>
      </c>
      <c r="H125" s="7">
        <v>1823</v>
      </c>
      <c r="I125" s="7">
        <v>1823</v>
      </c>
      <c r="J125" s="8"/>
    </row>
    <row r="126" spans="2:10" ht="15.75" customHeight="1" x14ac:dyDescent="0.2">
      <c r="B126" s="134"/>
      <c r="C126" s="136"/>
      <c r="D126" s="147"/>
      <c r="E126" s="5"/>
      <c r="F126" s="6"/>
      <c r="G126" s="7"/>
      <c r="H126" s="7"/>
      <c r="I126" s="7"/>
      <c r="J126" s="8"/>
    </row>
    <row r="127" spans="2:10" ht="15.75" customHeight="1" x14ac:dyDescent="0.2">
      <c r="B127" s="134"/>
      <c r="C127" s="136"/>
      <c r="D127" s="147"/>
      <c r="E127" s="5"/>
      <c r="F127" s="6"/>
      <c r="G127" s="7"/>
      <c r="H127" s="7"/>
      <c r="I127" s="7"/>
      <c r="J127" s="8"/>
    </row>
    <row r="128" spans="2:10" ht="15.75" customHeight="1" x14ac:dyDescent="0.2">
      <c r="B128" s="134"/>
      <c r="C128" s="136"/>
      <c r="D128" s="147"/>
      <c r="E128" s="5" t="s">
        <v>15</v>
      </c>
      <c r="F128" s="6"/>
      <c r="G128" s="7"/>
      <c r="H128" s="7"/>
      <c r="I128" s="7"/>
      <c r="J128" s="8"/>
    </row>
    <row r="129" spans="2:11" ht="15.75" customHeight="1" x14ac:dyDescent="0.2">
      <c r="B129" s="134"/>
      <c r="C129" s="136"/>
      <c r="D129" s="147"/>
      <c r="E129" s="9" t="s">
        <v>16</v>
      </c>
      <c r="F129" s="10">
        <f>SUM(F125:F128)</f>
        <v>1823</v>
      </c>
      <c r="G129" s="10">
        <f>SUM(G125:G128)</f>
        <v>1823</v>
      </c>
      <c r="H129" s="10">
        <f>SUM(H125:H128)</f>
        <v>1823</v>
      </c>
      <c r="I129" s="10">
        <f>SUM(I125:I128)</f>
        <v>1823</v>
      </c>
      <c r="J129" s="8"/>
    </row>
    <row r="130" spans="2:11" ht="15.75" customHeight="1" x14ac:dyDescent="0.2">
      <c r="B130" s="134"/>
      <c r="C130" s="136"/>
      <c r="D130" s="147"/>
      <c r="E130" s="11" t="s">
        <v>17</v>
      </c>
      <c r="F130" s="12">
        <v>0</v>
      </c>
      <c r="G130" s="12">
        <v>117</v>
      </c>
      <c r="H130" s="12">
        <v>78</v>
      </c>
      <c r="I130" s="12">
        <v>39</v>
      </c>
      <c r="J130" s="12">
        <f t="shared" ref="J130:J146" si="3">SUM(F130:I130)</f>
        <v>234</v>
      </c>
      <c r="K130" s="14"/>
    </row>
    <row r="131" spans="2:11" ht="15.75" customHeight="1" x14ac:dyDescent="0.2">
      <c r="B131" s="134"/>
      <c r="C131" s="136"/>
      <c r="D131" s="148"/>
      <c r="E131" s="13" t="s">
        <v>8</v>
      </c>
      <c r="F131" s="88">
        <f>F129*$C$9*$D$9*F130</f>
        <v>0</v>
      </c>
      <c r="G131" s="88">
        <f>G129*$C$9*$D$9*G130</f>
        <v>0</v>
      </c>
      <c r="H131" s="88">
        <f>H129*$C$9*$D$9*H130</f>
        <v>0</v>
      </c>
      <c r="I131" s="88">
        <f>I129*$C$9*$D$9*I130</f>
        <v>0</v>
      </c>
      <c r="J131" s="88">
        <f t="shared" si="3"/>
        <v>0</v>
      </c>
    </row>
    <row r="132" spans="2:11" ht="15.75" customHeight="1" x14ac:dyDescent="0.2">
      <c r="B132" s="134">
        <v>24</v>
      </c>
      <c r="C132" s="134">
        <v>390</v>
      </c>
      <c r="D132" s="141" t="s">
        <v>38</v>
      </c>
      <c r="E132" s="5" t="s">
        <v>14</v>
      </c>
      <c r="F132" s="6">
        <v>142200</v>
      </c>
      <c r="G132" s="7">
        <v>156420</v>
      </c>
      <c r="H132" s="7">
        <v>172062</v>
      </c>
      <c r="I132" s="7">
        <v>189268</v>
      </c>
      <c r="J132" s="8"/>
    </row>
    <row r="133" spans="2:11" ht="15.75" customHeight="1" x14ac:dyDescent="0.2">
      <c r="B133" s="134"/>
      <c r="C133" s="134"/>
      <c r="D133" s="138"/>
      <c r="E133" s="5" t="s">
        <v>15</v>
      </c>
      <c r="F133" s="6">
        <v>56880</v>
      </c>
      <c r="G133" s="7">
        <v>62568</v>
      </c>
      <c r="H133" s="7">
        <v>68825</v>
      </c>
      <c r="I133" s="7">
        <v>75707</v>
      </c>
      <c r="J133" s="8"/>
    </row>
    <row r="134" spans="2:11" ht="15.75" customHeight="1" x14ac:dyDescent="0.2">
      <c r="B134" s="134"/>
      <c r="C134" s="134"/>
      <c r="D134" s="138"/>
      <c r="E134" s="9" t="s">
        <v>16</v>
      </c>
      <c r="F134" s="10">
        <f>SUM(F132:F133)</f>
        <v>199080</v>
      </c>
      <c r="G134" s="10">
        <f>SUM(G132:G133)</f>
        <v>218988</v>
      </c>
      <c r="H134" s="10">
        <f>SUM(H132:H133)</f>
        <v>240887</v>
      </c>
      <c r="I134" s="10">
        <f>SUM(I132:I133)</f>
        <v>264975</v>
      </c>
      <c r="J134" s="8"/>
    </row>
    <row r="135" spans="2:11" ht="15.75" customHeight="1" x14ac:dyDescent="0.2">
      <c r="B135" s="134"/>
      <c r="C135" s="134"/>
      <c r="D135" s="138"/>
      <c r="E135" s="11" t="s">
        <v>17</v>
      </c>
      <c r="F135" s="12">
        <v>0</v>
      </c>
      <c r="G135" s="12">
        <v>1</v>
      </c>
      <c r="H135" s="12">
        <v>2</v>
      </c>
      <c r="I135" s="12">
        <v>0</v>
      </c>
      <c r="J135" s="12">
        <f t="shared" si="3"/>
        <v>3</v>
      </c>
    </row>
    <row r="136" spans="2:11" ht="15.75" customHeight="1" x14ac:dyDescent="0.2">
      <c r="B136" s="134"/>
      <c r="C136" s="134"/>
      <c r="D136" s="138"/>
      <c r="E136" s="13" t="s">
        <v>8</v>
      </c>
      <c r="F136" s="88">
        <f>(F132*$D$9*$C$9+$E$9+F133*$C$9)*F135</f>
        <v>0</v>
      </c>
      <c r="G136" s="88">
        <f>(G132*$D$9*$C$9+$E$9+G133*$C$9)*G135</f>
        <v>0</v>
      </c>
      <c r="H136" s="88">
        <f>(H132*$D$9*$C$9+$E$9+H133*$C$9)*H135</f>
        <v>0</v>
      </c>
      <c r="I136" s="88">
        <f>(I132*$D$9*$C$9+$E$9+I133*$C$9)*I135</f>
        <v>0</v>
      </c>
      <c r="J136" s="88">
        <f t="shared" si="3"/>
        <v>0</v>
      </c>
    </row>
    <row r="137" spans="2:11" ht="15.75" customHeight="1" x14ac:dyDescent="0.2">
      <c r="B137" s="134">
        <v>25</v>
      </c>
      <c r="C137" s="136">
        <v>391</v>
      </c>
      <c r="D137" s="142" t="s">
        <v>39</v>
      </c>
      <c r="E137" s="5" t="s">
        <v>14</v>
      </c>
      <c r="F137" s="6">
        <v>39816</v>
      </c>
      <c r="G137" s="7">
        <v>43798</v>
      </c>
      <c r="H137" s="7">
        <v>48177</v>
      </c>
      <c r="I137" s="7">
        <v>52995</v>
      </c>
      <c r="J137" s="8"/>
    </row>
    <row r="138" spans="2:11" ht="15.75" customHeight="1" x14ac:dyDescent="0.2">
      <c r="B138" s="134"/>
      <c r="C138" s="136"/>
      <c r="D138" s="143"/>
      <c r="E138" s="5" t="s">
        <v>15</v>
      </c>
      <c r="F138" s="6">
        <v>23890</v>
      </c>
      <c r="G138" s="7">
        <v>26279</v>
      </c>
      <c r="H138" s="7">
        <v>28906</v>
      </c>
      <c r="I138" s="7">
        <v>31797</v>
      </c>
      <c r="J138" s="8"/>
    </row>
    <row r="139" spans="2:11" ht="15.75" customHeight="1" x14ac:dyDescent="0.2">
      <c r="B139" s="134"/>
      <c r="C139" s="136"/>
      <c r="D139" s="143"/>
      <c r="E139" s="9" t="s">
        <v>16</v>
      </c>
      <c r="F139" s="10">
        <f>SUM(F137:F138)</f>
        <v>63706</v>
      </c>
      <c r="G139" s="10">
        <f>SUM(G137:G138)</f>
        <v>70077</v>
      </c>
      <c r="H139" s="10">
        <f>SUM(H137:H138)</f>
        <v>77083</v>
      </c>
      <c r="I139" s="10">
        <f>SUM(I137:I138)</f>
        <v>84792</v>
      </c>
      <c r="J139" s="8"/>
    </row>
    <row r="140" spans="2:11" ht="15.75" customHeight="1" x14ac:dyDescent="0.2">
      <c r="B140" s="134"/>
      <c r="C140" s="136"/>
      <c r="D140" s="143"/>
      <c r="E140" s="11" t="s">
        <v>17</v>
      </c>
      <c r="F140" s="12">
        <v>0</v>
      </c>
      <c r="G140" s="12">
        <v>1</v>
      </c>
      <c r="H140" s="12">
        <v>2</v>
      </c>
      <c r="I140" s="12">
        <v>0</v>
      </c>
      <c r="J140" s="12">
        <f t="shared" si="3"/>
        <v>3</v>
      </c>
    </row>
    <row r="141" spans="2:11" ht="15.75" customHeight="1" x14ac:dyDescent="0.2">
      <c r="B141" s="134"/>
      <c r="C141" s="136"/>
      <c r="D141" s="137"/>
      <c r="E141" s="13" t="s">
        <v>8</v>
      </c>
      <c r="F141" s="88">
        <f>(F137*$D$9*$C$9+$E$9+F138*$C$9)*F140</f>
        <v>0</v>
      </c>
      <c r="G141" s="88">
        <f>(G137*$D$9*$C$9+$E$9+G138*$C$9)*G140</f>
        <v>0</v>
      </c>
      <c r="H141" s="88">
        <f>(H137*$D$9*$C$9+$E$9+H138*$C$9)*H140</f>
        <v>0</v>
      </c>
      <c r="I141" s="88">
        <f>(I137*$D$9*$C$9+$E$9+I138*$C$9)*I140</f>
        <v>0</v>
      </c>
      <c r="J141" s="88">
        <f t="shared" si="3"/>
        <v>0</v>
      </c>
    </row>
    <row r="142" spans="2:11" ht="15.75" customHeight="1" x14ac:dyDescent="0.2">
      <c r="B142" s="134">
        <v>26</v>
      </c>
      <c r="C142" s="136">
        <v>5715</v>
      </c>
      <c r="D142" s="141" t="s">
        <v>40</v>
      </c>
      <c r="E142" s="5" t="s">
        <v>14</v>
      </c>
      <c r="F142" s="6">
        <v>60800</v>
      </c>
      <c r="G142" s="6">
        <v>60800</v>
      </c>
      <c r="H142" s="6">
        <v>60800</v>
      </c>
      <c r="I142" s="6">
        <v>60800</v>
      </c>
      <c r="J142" s="8"/>
    </row>
    <row r="143" spans="2:11" ht="15.75" customHeight="1" x14ac:dyDescent="0.2">
      <c r="B143" s="134"/>
      <c r="C143" s="136"/>
      <c r="D143" s="138"/>
      <c r="E143" s="5" t="s">
        <v>15</v>
      </c>
      <c r="F143" s="6"/>
      <c r="G143" s="7"/>
      <c r="H143" s="7"/>
      <c r="I143" s="7"/>
      <c r="J143" s="8"/>
    </row>
    <row r="144" spans="2:11" ht="15.75" customHeight="1" x14ac:dyDescent="0.2">
      <c r="B144" s="134"/>
      <c r="C144" s="136"/>
      <c r="D144" s="138"/>
      <c r="E144" s="9" t="s">
        <v>16</v>
      </c>
      <c r="F144" s="10">
        <f>SUM(F142:F143)</f>
        <v>60800</v>
      </c>
      <c r="G144" s="10">
        <f>SUM(G142:G143)</f>
        <v>60800</v>
      </c>
      <c r="H144" s="10">
        <f>SUM(H142:H143)</f>
        <v>60800</v>
      </c>
      <c r="I144" s="10">
        <f>SUM(I142:I143)</f>
        <v>60800</v>
      </c>
      <c r="J144" s="8"/>
    </row>
    <row r="145" spans="2:12" ht="15.75" customHeight="1" x14ac:dyDescent="0.2">
      <c r="B145" s="134"/>
      <c r="C145" s="136"/>
      <c r="D145" s="138"/>
      <c r="E145" s="11" t="s">
        <v>17</v>
      </c>
      <c r="F145" s="12">
        <v>1</v>
      </c>
      <c r="G145" s="12">
        <v>5</v>
      </c>
      <c r="H145" s="12">
        <v>4</v>
      </c>
      <c r="I145" s="12">
        <v>1</v>
      </c>
      <c r="J145" s="12">
        <f t="shared" si="3"/>
        <v>11</v>
      </c>
    </row>
    <row r="146" spans="2:12" ht="15.75" customHeight="1" x14ac:dyDescent="0.2">
      <c r="B146" s="134"/>
      <c r="C146" s="136"/>
      <c r="D146" s="138"/>
      <c r="E146" s="13" t="s">
        <v>8</v>
      </c>
      <c r="F146" s="88"/>
      <c r="G146" s="88"/>
      <c r="H146" s="88"/>
      <c r="I146" s="88"/>
      <c r="J146" s="88">
        <f t="shared" si="3"/>
        <v>0</v>
      </c>
    </row>
    <row r="147" spans="2:12" ht="15.75" customHeight="1" x14ac:dyDescent="0.2">
      <c r="B147" s="134">
        <v>27</v>
      </c>
      <c r="C147" s="136" t="s">
        <v>41</v>
      </c>
      <c r="D147" s="142" t="s">
        <v>42</v>
      </c>
      <c r="E147" s="5" t="s">
        <v>14</v>
      </c>
      <c r="F147" s="6">
        <v>147570</v>
      </c>
      <c r="G147" s="6">
        <v>147570</v>
      </c>
      <c r="H147" s="6">
        <v>147570</v>
      </c>
      <c r="I147" s="6">
        <v>147570</v>
      </c>
      <c r="J147" s="8"/>
    </row>
    <row r="148" spans="2:12" ht="15.75" customHeight="1" x14ac:dyDescent="0.2">
      <c r="B148" s="134"/>
      <c r="C148" s="145"/>
      <c r="D148" s="143"/>
      <c r="E148" s="5" t="s">
        <v>15</v>
      </c>
      <c r="F148" s="6">
        <v>38297.074999999997</v>
      </c>
      <c r="G148" s="7">
        <v>38297.074999999997</v>
      </c>
      <c r="H148" s="7">
        <v>38297.074999999997</v>
      </c>
      <c r="I148" s="7">
        <v>38297.074999999997</v>
      </c>
      <c r="J148" s="8"/>
    </row>
    <row r="149" spans="2:12" ht="15.75" customHeight="1" x14ac:dyDescent="0.2">
      <c r="B149" s="134"/>
      <c r="C149" s="145"/>
      <c r="D149" s="143"/>
      <c r="E149" s="9" t="s">
        <v>16</v>
      </c>
      <c r="F149" s="10">
        <f>SUM(F147:F148)</f>
        <v>185867.07500000001</v>
      </c>
      <c r="G149" s="10">
        <f>SUM(G147:G148)</f>
        <v>185867.07500000001</v>
      </c>
      <c r="H149" s="10">
        <f>SUM(H147:H148)</f>
        <v>185867.07500000001</v>
      </c>
      <c r="I149" s="10">
        <f>SUM(I147:I148)</f>
        <v>185867.07500000001</v>
      </c>
      <c r="J149" s="8"/>
    </row>
    <row r="150" spans="2:12" ht="15.75" customHeight="1" x14ac:dyDescent="0.2">
      <c r="B150" s="134"/>
      <c r="C150" s="145"/>
      <c r="D150" s="143"/>
      <c r="E150" s="11" t="s">
        <v>17</v>
      </c>
      <c r="F150" s="12">
        <v>0</v>
      </c>
      <c r="G150" s="12">
        <v>2</v>
      </c>
      <c r="H150" s="12">
        <v>2</v>
      </c>
      <c r="I150" s="12">
        <v>1</v>
      </c>
      <c r="J150" s="12">
        <f>SUM(F150:I150)</f>
        <v>5</v>
      </c>
    </row>
    <row r="151" spans="2:12" ht="15.75" customHeight="1" x14ac:dyDescent="0.2">
      <c r="B151" s="134"/>
      <c r="C151" s="135"/>
      <c r="D151" s="137"/>
      <c r="E151" s="13" t="s">
        <v>8</v>
      </c>
      <c r="F151" s="88"/>
      <c r="G151" s="88"/>
      <c r="H151" s="88"/>
      <c r="I151" s="88"/>
      <c r="J151" s="88">
        <f>SUM(F151:I151)</f>
        <v>0</v>
      </c>
    </row>
    <row r="152" spans="2:12" ht="15.75" customHeight="1" x14ac:dyDescent="0.2">
      <c r="B152" s="134">
        <v>28</v>
      </c>
      <c r="C152" s="136" t="s">
        <v>41</v>
      </c>
      <c r="D152" s="142" t="s">
        <v>43</v>
      </c>
      <c r="E152" s="5" t="s">
        <v>14</v>
      </c>
      <c r="F152" s="6">
        <v>135953.37</v>
      </c>
      <c r="G152" s="6">
        <v>135953.37</v>
      </c>
      <c r="H152" s="6">
        <v>135953.37</v>
      </c>
      <c r="I152" s="6">
        <v>135953.37</v>
      </c>
      <c r="J152" s="8"/>
    </row>
    <row r="153" spans="2:12" ht="15.75" customHeight="1" x14ac:dyDescent="0.2">
      <c r="B153" s="134"/>
      <c r="C153" s="145"/>
      <c r="D153" s="143"/>
      <c r="E153" s="5" t="s">
        <v>15</v>
      </c>
      <c r="F153" s="6"/>
      <c r="G153" s="7"/>
      <c r="H153" s="7"/>
      <c r="I153" s="7"/>
      <c r="J153" s="8"/>
    </row>
    <row r="154" spans="2:12" ht="15.75" customHeight="1" x14ac:dyDescent="0.2">
      <c r="B154" s="134"/>
      <c r="C154" s="145"/>
      <c r="D154" s="143"/>
      <c r="E154" s="9" t="s">
        <v>16</v>
      </c>
      <c r="F154" s="10">
        <f>SUM(F152:F153)</f>
        <v>135953.37</v>
      </c>
      <c r="G154" s="10">
        <f>SUM(G152:G153)</f>
        <v>135953.37</v>
      </c>
      <c r="H154" s="10">
        <f>SUM(H152:H153)</f>
        <v>135953.37</v>
      </c>
      <c r="I154" s="10">
        <f>SUM(I152:I153)</f>
        <v>135953.37</v>
      </c>
      <c r="J154" s="8"/>
    </row>
    <row r="155" spans="2:12" ht="15.75" customHeight="1" x14ac:dyDescent="0.2">
      <c r="B155" s="134"/>
      <c r="C155" s="145"/>
      <c r="D155" s="143"/>
      <c r="E155" s="11" t="s">
        <v>17</v>
      </c>
      <c r="F155" s="12">
        <v>0</v>
      </c>
      <c r="G155" s="12">
        <v>2</v>
      </c>
      <c r="H155" s="12">
        <v>2</v>
      </c>
      <c r="I155" s="12">
        <v>1</v>
      </c>
      <c r="J155" s="12">
        <f t="shared" ref="J155:J156" si="4">SUM(F155:I155)</f>
        <v>5</v>
      </c>
    </row>
    <row r="156" spans="2:12" ht="15.75" customHeight="1" x14ac:dyDescent="0.2">
      <c r="B156" s="134"/>
      <c r="C156" s="135"/>
      <c r="D156" s="137"/>
      <c r="E156" s="13" t="s">
        <v>8</v>
      </c>
      <c r="F156" s="88"/>
      <c r="G156" s="88"/>
      <c r="H156" s="88"/>
      <c r="I156" s="88"/>
      <c r="J156" s="88">
        <f t="shared" si="4"/>
        <v>0</v>
      </c>
    </row>
    <row r="157" spans="2:12" s="19" customFormat="1" ht="15.75" customHeight="1" x14ac:dyDescent="0.2">
      <c r="B157" s="15"/>
      <c r="C157" s="16"/>
      <c r="D157" s="17"/>
      <c r="E157" s="16"/>
      <c r="F157" s="18"/>
      <c r="G157" s="18"/>
      <c r="H157" s="18"/>
      <c r="I157" s="18"/>
      <c r="J157" s="18"/>
    </row>
    <row r="158" spans="2:12" ht="29.25" customHeight="1" x14ac:dyDescent="0.2">
      <c r="E158" s="22"/>
    </row>
    <row r="159" spans="2:12" s="26" customFormat="1" ht="35.25" customHeight="1" x14ac:dyDescent="0.2">
      <c r="B159" s="22"/>
      <c r="C159" s="22"/>
      <c r="D159" s="24" t="s">
        <v>44</v>
      </c>
      <c r="E159" s="22"/>
      <c r="F159" s="25">
        <f>F18+F23+F28+F33+F38+F43+F48+F53+F58+F63+F68+F73+F78+F83+F88+F93+F98+F103+F108+F113+F118+F123+F135+F140+F145+F150+F155</f>
        <v>20</v>
      </c>
      <c r="G159" s="25">
        <f t="shared" ref="G159:J159" si="5">G18+G23+G28+G33+G38+G43+G48+G53+G58+G63+G68+G73+G78+G83+G88+G93+G98+G103+G108+G113+G118+G123+G135+G140+G145+G150+G155</f>
        <v>163</v>
      </c>
      <c r="H159" s="25">
        <f t="shared" si="5"/>
        <v>141</v>
      </c>
      <c r="I159" s="25">
        <f t="shared" si="5"/>
        <v>37</v>
      </c>
      <c r="J159" s="25">
        <f t="shared" si="5"/>
        <v>361</v>
      </c>
      <c r="L159" s="27"/>
    </row>
    <row r="160" spans="2:12" s="26" customFormat="1" ht="31.5" customHeight="1" x14ac:dyDescent="0.2">
      <c r="B160" s="22"/>
      <c r="C160" s="22"/>
      <c r="D160" s="24" t="s">
        <v>45</v>
      </c>
      <c r="E160" s="20"/>
      <c r="F160" s="88">
        <f>F19+F24+F29+F34+F39+F44+F49+F54+F59+F64+F69+F74+F79+F84+F89+F94+F99+F104+F109+F114+F119+F124+F131+F136+F141+F146+F151+F156</f>
        <v>0</v>
      </c>
      <c r="G160" s="88">
        <f t="shared" ref="G160:I160" si="6">G19+G24+G29+G34+G39+G44+G49+G54+G59+G64+G69+G74+G79+G84+G89+G94+G99+G104+G109+G114+G119+G124+G131+G136+G141+G146+G151+G156</f>
        <v>0</v>
      </c>
      <c r="H160" s="88">
        <f t="shared" si="6"/>
        <v>0</v>
      </c>
      <c r="I160" s="88">
        <f t="shared" si="6"/>
        <v>0</v>
      </c>
      <c r="J160" s="88">
        <f>SUM(F160:I160)</f>
        <v>0</v>
      </c>
      <c r="K160" s="27"/>
    </row>
    <row r="161" spans="3:10" ht="20.25" x14ac:dyDescent="0.2">
      <c r="J161" s="28"/>
    </row>
    <row r="163" spans="3:10" ht="22.5" customHeight="1" x14ac:dyDescent="0.3">
      <c r="D163" s="86"/>
      <c r="E163" s="87"/>
      <c r="F163" s="149"/>
      <c r="G163" s="149"/>
      <c r="H163" s="149"/>
      <c r="I163" s="86"/>
    </row>
    <row r="164" spans="3:10" ht="24" customHeight="1" x14ac:dyDescent="0.2">
      <c r="C164" s="118" t="s">
        <v>85</v>
      </c>
      <c r="D164" s="118"/>
      <c r="E164" s="118"/>
      <c r="F164" s="118"/>
      <c r="G164" s="118"/>
      <c r="H164" s="118"/>
      <c r="I164" s="118"/>
      <c r="J164" s="118"/>
    </row>
    <row r="165" spans="3:10" ht="18.75" customHeight="1" x14ac:dyDescent="0.3">
      <c r="C165" s="102"/>
      <c r="D165" s="105"/>
      <c r="E165" s="103"/>
      <c r="F165" s="120"/>
      <c r="G165" s="120"/>
      <c r="H165" s="106"/>
      <c r="I165" s="104"/>
      <c r="J165" s="102"/>
    </row>
    <row r="166" spans="3:10" ht="22.5" customHeight="1" x14ac:dyDescent="0.2">
      <c r="C166" s="119" t="s">
        <v>86</v>
      </c>
      <c r="D166" s="119"/>
      <c r="E166" s="119"/>
      <c r="F166" s="119"/>
      <c r="G166" s="119"/>
      <c r="H166" s="119"/>
      <c r="I166" s="119"/>
      <c r="J166" s="102"/>
    </row>
    <row r="167" spans="3:10" ht="24" customHeight="1" x14ac:dyDescent="0.2">
      <c r="C167" s="119" t="s">
        <v>87</v>
      </c>
      <c r="D167" s="119"/>
      <c r="E167" s="119"/>
      <c r="F167" s="119"/>
      <c r="G167" s="119"/>
      <c r="H167" s="119"/>
      <c r="I167" s="119"/>
      <c r="J167" s="102"/>
    </row>
    <row r="168" spans="3:10" ht="20.25" x14ac:dyDescent="0.2">
      <c r="C168" s="116" t="s">
        <v>88</v>
      </c>
      <c r="D168" s="116"/>
      <c r="E168" s="107"/>
      <c r="F168" s="117" t="s">
        <v>89</v>
      </c>
      <c r="G168" s="117"/>
      <c r="H168" s="107"/>
      <c r="I168" s="107"/>
      <c r="J168" s="102"/>
    </row>
  </sheetData>
  <mergeCells count="107">
    <mergeCell ref="I1:J1"/>
    <mergeCell ref="I2:J2"/>
    <mergeCell ref="B137:B141"/>
    <mergeCell ref="C137:C141"/>
    <mergeCell ref="D137:D141"/>
    <mergeCell ref="B142:B146"/>
    <mergeCell ref="C142:C146"/>
    <mergeCell ref="D142:D146"/>
    <mergeCell ref="F163:H163"/>
    <mergeCell ref="B147:B151"/>
    <mergeCell ref="C147:C151"/>
    <mergeCell ref="D147:D151"/>
    <mergeCell ref="B152:B156"/>
    <mergeCell ref="C152:C156"/>
    <mergeCell ref="D152:D156"/>
    <mergeCell ref="B125:B131"/>
    <mergeCell ref="C125:C131"/>
    <mergeCell ref="D125:D131"/>
    <mergeCell ref="B132:B136"/>
    <mergeCell ref="C132:C136"/>
    <mergeCell ref="D132:D136"/>
    <mergeCell ref="B115:B119"/>
    <mergeCell ref="C115:C119"/>
    <mergeCell ref="D115:D119"/>
    <mergeCell ref="B120:B124"/>
    <mergeCell ref="C120:C124"/>
    <mergeCell ref="D120:D124"/>
    <mergeCell ref="B105:B109"/>
    <mergeCell ref="C105:C109"/>
    <mergeCell ref="D105:D109"/>
    <mergeCell ref="B110:B114"/>
    <mergeCell ref="C110:C114"/>
    <mergeCell ref="D110:D114"/>
    <mergeCell ref="B95:B99"/>
    <mergeCell ref="C95:C99"/>
    <mergeCell ref="D95:D99"/>
    <mergeCell ref="B100:B104"/>
    <mergeCell ref="C100:C104"/>
    <mergeCell ref="D100:D104"/>
    <mergeCell ref="B85:B89"/>
    <mergeCell ref="C85:C89"/>
    <mergeCell ref="D85:D89"/>
    <mergeCell ref="B90:B94"/>
    <mergeCell ref="C90:C94"/>
    <mergeCell ref="D90:D94"/>
    <mergeCell ref="B75:B79"/>
    <mergeCell ref="C75:C79"/>
    <mergeCell ref="D75:D79"/>
    <mergeCell ref="B80:B84"/>
    <mergeCell ref="C80:C84"/>
    <mergeCell ref="D80:D84"/>
    <mergeCell ref="B65:B69"/>
    <mergeCell ref="C65:C69"/>
    <mergeCell ref="D65:D69"/>
    <mergeCell ref="B70:B74"/>
    <mergeCell ref="C70:C74"/>
    <mergeCell ref="D70:D74"/>
    <mergeCell ref="B55:B59"/>
    <mergeCell ref="C55:C59"/>
    <mergeCell ref="D55:D59"/>
    <mergeCell ref="B60:B64"/>
    <mergeCell ref="C60:C64"/>
    <mergeCell ref="D60:D64"/>
    <mergeCell ref="B50:B54"/>
    <mergeCell ref="C50:C54"/>
    <mergeCell ref="D50:D54"/>
    <mergeCell ref="B35:B39"/>
    <mergeCell ref="C35:C39"/>
    <mergeCell ref="D35:D39"/>
    <mergeCell ref="B40:B44"/>
    <mergeCell ref="C40:C44"/>
    <mergeCell ref="D40:D44"/>
    <mergeCell ref="C30:C34"/>
    <mergeCell ref="D30:D34"/>
    <mergeCell ref="B15:B19"/>
    <mergeCell ref="C15:C19"/>
    <mergeCell ref="D15:D19"/>
    <mergeCell ref="B20:B24"/>
    <mergeCell ref="C20:C24"/>
    <mergeCell ref="D20:D24"/>
    <mergeCell ref="B45:B49"/>
    <mergeCell ref="C45:C49"/>
    <mergeCell ref="D45:D49"/>
    <mergeCell ref="C168:D168"/>
    <mergeCell ref="F168:G168"/>
    <mergeCell ref="C164:J164"/>
    <mergeCell ref="C166:I166"/>
    <mergeCell ref="C167:I167"/>
    <mergeCell ref="F165:G165"/>
    <mergeCell ref="I3:J3"/>
    <mergeCell ref="B7:J7"/>
    <mergeCell ref="B10:J11"/>
    <mergeCell ref="B12:B14"/>
    <mergeCell ref="C12:C14"/>
    <mergeCell ref="D12:D14"/>
    <mergeCell ref="E12:E13"/>
    <mergeCell ref="F12:I12"/>
    <mergeCell ref="J12:J13"/>
    <mergeCell ref="E14:J14"/>
    <mergeCell ref="F8:G8"/>
    <mergeCell ref="F9:G9"/>
    <mergeCell ref="B6:J6"/>
    <mergeCell ref="B5:J5"/>
    <mergeCell ref="B25:B29"/>
    <mergeCell ref="C25:C29"/>
    <mergeCell ref="D25:D29"/>
    <mergeCell ref="B30:B34"/>
  </mergeCells>
  <pageMargins left="0.39370078740157483" right="0" top="0.23622047244094491" bottom="0.23622047244094491" header="0.51181102362204722" footer="0.51181102362204722"/>
  <pageSetup paperSize="9" scale="41" fitToHeight="2" orientation="portrait" r:id="rId1"/>
  <headerFooter alignWithMargins="0"/>
  <rowBreaks count="1" manualBreakCount="1">
    <brk id="109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4"/>
  <sheetViews>
    <sheetView tabSelected="1" view="pageBreakPreview" topLeftCell="A52" zoomScale="70" zoomScaleNormal="70" zoomScaleSheetLayoutView="70" workbookViewId="0">
      <selection activeCell="K69" sqref="K69"/>
    </sheetView>
  </sheetViews>
  <sheetFormatPr defaultRowHeight="12.75" x14ac:dyDescent="0.2"/>
  <cols>
    <col min="1" max="1" width="5.85546875" style="51" customWidth="1"/>
    <col min="2" max="2" width="9.140625" style="51"/>
    <col min="3" max="3" width="31.85546875" style="51" customWidth="1"/>
    <col min="4" max="4" width="9.140625" style="51" customWidth="1"/>
    <col min="5" max="5" width="9.140625" style="51" hidden="1" customWidth="1"/>
    <col min="6" max="7" width="10.7109375" style="51" hidden="1" customWidth="1"/>
    <col min="8" max="8" width="13.85546875" style="51" hidden="1" customWidth="1"/>
    <col min="9" max="20" width="13" style="51" customWidth="1"/>
    <col min="21" max="21" width="13.5703125" style="51" customWidth="1"/>
    <col min="22" max="16384" width="9.140625" style="51"/>
  </cols>
  <sheetData>
    <row r="1" spans="1:22" ht="21.75" customHeight="1" x14ac:dyDescent="0.2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185" t="s">
        <v>90</v>
      </c>
      <c r="T1" s="185"/>
      <c r="U1" s="185"/>
      <c r="V1" s="108"/>
    </row>
    <row r="2" spans="1:22" s="108" customFormat="1" ht="15.75" customHeight="1" x14ac:dyDescent="0.2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112"/>
      <c r="T2" s="186" t="s">
        <v>92</v>
      </c>
      <c r="U2" s="186"/>
    </row>
    <row r="3" spans="1:22" ht="15.75" x14ac:dyDescent="0.2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109"/>
      <c r="U3" s="110" t="s">
        <v>91</v>
      </c>
    </row>
    <row r="4" spans="1:22" ht="18.75" x14ac:dyDescent="0.2">
      <c r="B4" s="178" t="s">
        <v>82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53"/>
    </row>
    <row r="5" spans="1:22" ht="15.75" x14ac:dyDescent="0.2">
      <c r="B5" s="181" t="s">
        <v>76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53"/>
    </row>
    <row r="6" spans="1:22" ht="15.75" x14ac:dyDescent="0.2">
      <c r="B6" s="182" t="s">
        <v>51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53"/>
    </row>
    <row r="7" spans="1:22" x14ac:dyDescent="0.2"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54"/>
    </row>
    <row r="8" spans="1:22" ht="18.75" x14ac:dyDescent="0.3">
      <c r="A8" s="180" t="s">
        <v>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</row>
    <row r="9" spans="1:22" ht="21" thickBot="1" x14ac:dyDescent="0.25"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54"/>
    </row>
    <row r="10" spans="1:22" ht="26.25" thickBot="1" x14ac:dyDescent="0.25">
      <c r="A10" s="55" t="s">
        <v>52</v>
      </c>
      <c r="B10" s="56" t="s">
        <v>53</v>
      </c>
      <c r="C10" s="57" t="s">
        <v>54</v>
      </c>
      <c r="D10" s="58" t="s">
        <v>55</v>
      </c>
      <c r="E10" s="59" t="s">
        <v>9</v>
      </c>
      <c r="F10" s="60" t="s">
        <v>10</v>
      </c>
      <c r="G10" s="61" t="s">
        <v>11</v>
      </c>
      <c r="H10" s="61" t="s">
        <v>12</v>
      </c>
      <c r="I10" s="34" t="s">
        <v>56</v>
      </c>
      <c r="J10" s="35" t="s">
        <v>57</v>
      </c>
      <c r="K10" s="35" t="s">
        <v>58</v>
      </c>
      <c r="L10" s="35" t="s">
        <v>59</v>
      </c>
      <c r="M10" s="35" t="s">
        <v>60</v>
      </c>
      <c r="N10" s="35" t="s">
        <v>61</v>
      </c>
      <c r="O10" s="35" t="s">
        <v>62</v>
      </c>
      <c r="P10" s="35" t="s">
        <v>63</v>
      </c>
      <c r="Q10" s="35" t="s">
        <v>64</v>
      </c>
      <c r="R10" s="35" t="s">
        <v>65</v>
      </c>
      <c r="S10" s="35" t="s">
        <v>66</v>
      </c>
      <c r="T10" s="36" t="s">
        <v>67</v>
      </c>
      <c r="U10" s="62" t="s">
        <v>80</v>
      </c>
    </row>
    <row r="11" spans="1:22" ht="25.5" customHeight="1" x14ac:dyDescent="0.2">
      <c r="A11" s="156">
        <v>1</v>
      </c>
      <c r="B11" s="158">
        <v>346</v>
      </c>
      <c r="C11" s="161" t="s">
        <v>13</v>
      </c>
      <c r="D11" s="43" t="s">
        <v>68</v>
      </c>
      <c r="E11" s="37"/>
      <c r="F11" s="38"/>
      <c r="G11" s="38"/>
      <c r="H11" s="39"/>
      <c r="I11" s="45">
        <v>3</v>
      </c>
      <c r="J11" s="46">
        <v>5</v>
      </c>
      <c r="K11" s="46">
        <v>5</v>
      </c>
      <c r="L11" s="46">
        <v>5</v>
      </c>
      <c r="M11" s="46">
        <v>4</v>
      </c>
      <c r="N11" s="46">
        <v>4</v>
      </c>
      <c r="O11" s="46">
        <v>4</v>
      </c>
      <c r="P11" s="46">
        <v>6</v>
      </c>
      <c r="Q11" s="46">
        <v>6</v>
      </c>
      <c r="R11" s="46">
        <v>6</v>
      </c>
      <c r="S11" s="46">
        <v>6</v>
      </c>
      <c r="T11" s="47">
        <v>6</v>
      </c>
      <c r="U11" s="63">
        <f t="shared" ref="U11:U42" si="0">SUM(I11:T11)</f>
        <v>60</v>
      </c>
    </row>
    <row r="12" spans="1:22" ht="25.5" customHeight="1" thickBot="1" x14ac:dyDescent="0.25">
      <c r="A12" s="160"/>
      <c r="B12" s="175"/>
      <c r="C12" s="176"/>
      <c r="D12" s="44" t="s">
        <v>69</v>
      </c>
      <c r="E12" s="40">
        <f>IF('ГИС_осн_ЛОТ_1 лист1'!F19=0,,'ГИС_осн_ЛОТ_1 лист1'!F19/'ГИС_осн_ЛОТ_1 лист1'!F18)</f>
        <v>0</v>
      </c>
      <c r="F12" s="41">
        <f>IF('ГИС_осн_ЛОТ_1 лист1'!G19=0,,'ГИС_осн_ЛОТ_1 лист1'!G19/'ГИС_осн_ЛОТ_1 лист1'!G18)</f>
        <v>0</v>
      </c>
      <c r="G12" s="41">
        <f>IF('ГИС_осн_ЛОТ_1 лист1'!H19=0,,'ГИС_осн_ЛОТ_1 лист1'!H19/'ГИС_осн_ЛОТ_1 лист1'!H18)</f>
        <v>0</v>
      </c>
      <c r="H12" s="42">
        <f>IF('ГИС_осн_ЛОТ_1 лист1'!I19=0,,'ГИС_осн_ЛОТ_1 лист1'!I19/'ГИС_осн_ЛОТ_1 лист1'!I18)</f>
        <v>0</v>
      </c>
      <c r="I12" s="89">
        <f>I11*$E12</f>
        <v>0</v>
      </c>
      <c r="J12" s="90">
        <f t="shared" ref="J12:O12" si="1">J11*$F12</f>
        <v>0</v>
      </c>
      <c r="K12" s="90">
        <f t="shared" si="1"/>
        <v>0</v>
      </c>
      <c r="L12" s="90">
        <f t="shared" si="1"/>
        <v>0</v>
      </c>
      <c r="M12" s="90">
        <f t="shared" si="1"/>
        <v>0</v>
      </c>
      <c r="N12" s="90">
        <f t="shared" si="1"/>
        <v>0</v>
      </c>
      <c r="O12" s="90">
        <f t="shared" si="1"/>
        <v>0</v>
      </c>
      <c r="P12" s="90">
        <f>P11*$G12</f>
        <v>0</v>
      </c>
      <c r="Q12" s="90">
        <f>Q11*$G12</f>
        <v>0</v>
      </c>
      <c r="R12" s="90">
        <f>R11*$G12</f>
        <v>0</v>
      </c>
      <c r="S12" s="90">
        <f>S11*$G12</f>
        <v>0</v>
      </c>
      <c r="T12" s="91">
        <f>T11*$H12</f>
        <v>0</v>
      </c>
      <c r="U12" s="92">
        <f t="shared" si="0"/>
        <v>0</v>
      </c>
    </row>
    <row r="13" spans="1:22" ht="25.5" customHeight="1" x14ac:dyDescent="0.2">
      <c r="A13" s="156">
        <v>2</v>
      </c>
      <c r="B13" s="158">
        <v>102</v>
      </c>
      <c r="C13" s="161" t="s">
        <v>18</v>
      </c>
      <c r="D13" s="43" t="s">
        <v>68</v>
      </c>
      <c r="E13" s="40"/>
      <c r="F13" s="41"/>
      <c r="G13" s="41"/>
      <c r="H13" s="42"/>
      <c r="I13" s="45">
        <v>2</v>
      </c>
      <c r="J13" s="46">
        <v>4</v>
      </c>
      <c r="K13" s="46">
        <v>3</v>
      </c>
      <c r="L13" s="46">
        <v>3</v>
      </c>
      <c r="M13" s="46">
        <v>3</v>
      </c>
      <c r="N13" s="46">
        <v>3</v>
      </c>
      <c r="O13" s="46">
        <v>4</v>
      </c>
      <c r="P13" s="46">
        <v>3</v>
      </c>
      <c r="Q13" s="46">
        <v>4</v>
      </c>
      <c r="R13" s="46">
        <v>3</v>
      </c>
      <c r="S13" s="46">
        <v>2</v>
      </c>
      <c r="T13" s="47">
        <v>2</v>
      </c>
      <c r="U13" s="64">
        <f t="shared" si="0"/>
        <v>36</v>
      </c>
    </row>
    <row r="14" spans="1:22" ht="25.5" customHeight="1" thickBot="1" x14ac:dyDescent="0.25">
      <c r="A14" s="157"/>
      <c r="B14" s="159"/>
      <c r="C14" s="162"/>
      <c r="D14" s="65" t="s">
        <v>69</v>
      </c>
      <c r="E14" s="40">
        <f>IF('ГИС_осн_ЛОТ_1 лист1'!F24=0,,'ГИС_осн_ЛОТ_1 лист1'!F24/'ГИС_осн_ЛОТ_1 лист1'!F23)</f>
        <v>0</v>
      </c>
      <c r="F14" s="41">
        <f>IF('ГИС_осн_ЛОТ_1 лист1'!G24=0,,'ГИС_осн_ЛОТ_1 лист1'!G24/'ГИС_осн_ЛОТ_1 лист1'!G23)</f>
        <v>0</v>
      </c>
      <c r="G14" s="41">
        <f>IF('ГИС_осн_ЛОТ_1 лист1'!H24=0,,'ГИС_осн_ЛОТ_1 лист1'!H24/'ГИС_осн_ЛОТ_1 лист1'!H23)</f>
        <v>0</v>
      </c>
      <c r="H14" s="42">
        <f>IF('ГИС_осн_ЛОТ_1 лист1'!I24=0,,'ГИС_осн_ЛОТ_1 лист1'!I24/'ГИС_осн_ЛОТ_1 лист1'!I23)</f>
        <v>0</v>
      </c>
      <c r="I14" s="93">
        <f>I13*$E14</f>
        <v>0</v>
      </c>
      <c r="J14" s="94">
        <f>J13*$F14</f>
        <v>0</v>
      </c>
      <c r="K14" s="94">
        <f>K13*$F14</f>
        <v>0</v>
      </c>
      <c r="L14" s="94">
        <f>L13*$F14</f>
        <v>0</v>
      </c>
      <c r="M14" s="94">
        <f>M13*$F14</f>
        <v>0</v>
      </c>
      <c r="N14" s="94">
        <f>N13*$F14</f>
        <v>0</v>
      </c>
      <c r="O14" s="94">
        <f>O13*$G14</f>
        <v>0</v>
      </c>
      <c r="P14" s="94">
        <f>P13*$G14</f>
        <v>0</v>
      </c>
      <c r="Q14" s="94">
        <f>Q13*$G14</f>
        <v>0</v>
      </c>
      <c r="R14" s="94">
        <f>R13*$G14</f>
        <v>0</v>
      </c>
      <c r="S14" s="94">
        <f>S13*$H14</f>
        <v>0</v>
      </c>
      <c r="T14" s="95">
        <f>T13*$H14</f>
        <v>0</v>
      </c>
      <c r="U14" s="96">
        <f t="shared" si="0"/>
        <v>0</v>
      </c>
      <c r="V14" s="97"/>
    </row>
    <row r="15" spans="1:22" ht="25.5" customHeight="1" x14ac:dyDescent="0.2">
      <c r="A15" s="156">
        <v>3</v>
      </c>
      <c r="B15" s="158">
        <v>103</v>
      </c>
      <c r="C15" s="161" t="s">
        <v>19</v>
      </c>
      <c r="D15" s="43" t="s">
        <v>68</v>
      </c>
      <c r="E15" s="40"/>
      <c r="F15" s="41"/>
      <c r="G15" s="41"/>
      <c r="H15" s="42"/>
      <c r="I15" s="45">
        <v>1</v>
      </c>
      <c r="J15" s="46">
        <v>1</v>
      </c>
      <c r="K15" s="46">
        <v>1</v>
      </c>
      <c r="L15" s="46">
        <v>1</v>
      </c>
      <c r="M15" s="46">
        <v>1</v>
      </c>
      <c r="N15" s="46">
        <v>1</v>
      </c>
      <c r="O15" s="46">
        <v>1</v>
      </c>
      <c r="P15" s="46">
        <v>1</v>
      </c>
      <c r="Q15" s="46">
        <v>1</v>
      </c>
      <c r="R15" s="46">
        <v>1</v>
      </c>
      <c r="S15" s="46">
        <v>1</v>
      </c>
      <c r="T15" s="47">
        <v>1</v>
      </c>
      <c r="U15" s="64">
        <f t="shared" si="0"/>
        <v>12</v>
      </c>
    </row>
    <row r="16" spans="1:22" ht="25.5" customHeight="1" thickBot="1" x14ac:dyDescent="0.25">
      <c r="A16" s="160"/>
      <c r="B16" s="159"/>
      <c r="C16" s="162"/>
      <c r="D16" s="65" t="s">
        <v>69</v>
      </c>
      <c r="E16" s="40">
        <f>IF('ГИС_осн_ЛОТ_1 лист1'!F29=0,,'ГИС_осн_ЛОТ_1 лист1'!F29/'ГИС_осн_ЛОТ_1 лист1'!F28)</f>
        <v>0</v>
      </c>
      <c r="F16" s="41">
        <f>IF('ГИС_осн_ЛОТ_1 лист1'!G29=0,,'ГИС_осн_ЛОТ_1 лист1'!G29/'ГИС_осн_ЛОТ_1 лист1'!G28)</f>
        <v>0</v>
      </c>
      <c r="G16" s="41">
        <f>IF('ГИС_осн_ЛОТ_1 лист1'!H29=0,,'ГИС_осн_ЛОТ_1 лист1'!H29/'ГИС_осн_ЛОТ_1 лист1'!H28)</f>
        <v>0</v>
      </c>
      <c r="H16" s="42">
        <f>IF('ГИС_осн_ЛОТ_1 лист1'!I29=0,,'ГИС_осн_ЛОТ_1 лист1'!I29/'ГИС_осн_ЛОТ_1 лист1'!I28)</f>
        <v>0</v>
      </c>
      <c r="I16" s="93">
        <f>I15*$E16</f>
        <v>0</v>
      </c>
      <c r="J16" s="94">
        <f>J15*$F16</f>
        <v>0</v>
      </c>
      <c r="K16" s="94">
        <f>K15*$F16</f>
        <v>0</v>
      </c>
      <c r="L16" s="94">
        <f>L15*$F16</f>
        <v>0</v>
      </c>
      <c r="M16" s="94">
        <f>M15*$F16</f>
        <v>0</v>
      </c>
      <c r="N16" s="94">
        <f>N15*$F16</f>
        <v>0</v>
      </c>
      <c r="O16" s="94">
        <f>O15*$G16</f>
        <v>0</v>
      </c>
      <c r="P16" s="94">
        <f>P15*$G16</f>
        <v>0</v>
      </c>
      <c r="Q16" s="94">
        <f>Q15*$G16</f>
        <v>0</v>
      </c>
      <c r="R16" s="94">
        <f>R15*$G16</f>
        <v>0</v>
      </c>
      <c r="S16" s="94">
        <f>S15*$G16</f>
        <v>0</v>
      </c>
      <c r="T16" s="95">
        <f>T15*$H16</f>
        <v>0</v>
      </c>
      <c r="U16" s="96">
        <f t="shared" si="0"/>
        <v>0</v>
      </c>
      <c r="V16" s="97"/>
    </row>
    <row r="17" spans="1:21" ht="25.5" customHeight="1" x14ac:dyDescent="0.2">
      <c r="A17" s="156">
        <v>4</v>
      </c>
      <c r="B17" s="173">
        <v>108</v>
      </c>
      <c r="C17" s="161" t="s">
        <v>20</v>
      </c>
      <c r="D17" s="43" t="s">
        <v>68</v>
      </c>
      <c r="E17" s="40"/>
      <c r="F17" s="41"/>
      <c r="G17" s="41"/>
      <c r="H17" s="42"/>
      <c r="I17" s="45">
        <v>3</v>
      </c>
      <c r="J17" s="46">
        <v>5</v>
      </c>
      <c r="K17" s="46">
        <v>5</v>
      </c>
      <c r="L17" s="46">
        <v>5</v>
      </c>
      <c r="M17" s="46">
        <v>5</v>
      </c>
      <c r="N17" s="46">
        <v>6</v>
      </c>
      <c r="O17" s="46">
        <v>4</v>
      </c>
      <c r="P17" s="46">
        <v>4</v>
      </c>
      <c r="Q17" s="46">
        <v>5</v>
      </c>
      <c r="R17" s="46">
        <v>5</v>
      </c>
      <c r="S17" s="46">
        <v>4</v>
      </c>
      <c r="T17" s="47">
        <v>6</v>
      </c>
      <c r="U17" s="64">
        <f t="shared" si="0"/>
        <v>57</v>
      </c>
    </row>
    <row r="18" spans="1:21" ht="25.5" customHeight="1" thickBot="1" x14ac:dyDescent="0.25">
      <c r="A18" s="157"/>
      <c r="B18" s="174"/>
      <c r="C18" s="162"/>
      <c r="D18" s="65" t="s">
        <v>69</v>
      </c>
      <c r="E18" s="40">
        <f>IF('ГИС_осн_ЛОТ_1 лист1'!F34=0,,'ГИС_осн_ЛОТ_1 лист1'!F34/'ГИС_осн_ЛОТ_1 лист1'!F33)</f>
        <v>0</v>
      </c>
      <c r="F18" s="41">
        <f>IF('ГИС_осн_ЛОТ_1 лист1'!G34=0,,'ГИС_осн_ЛОТ_1 лист1'!G34/'ГИС_осн_ЛОТ_1 лист1'!G33)</f>
        <v>0</v>
      </c>
      <c r="G18" s="41">
        <f>IF('ГИС_осн_ЛОТ_1 лист1'!H34=0,,'ГИС_осн_ЛОТ_1 лист1'!H34/'ГИС_осн_ЛОТ_1 лист1'!H33)</f>
        <v>0</v>
      </c>
      <c r="H18" s="42">
        <f>IF('ГИС_осн_ЛОТ_1 лист1'!I34=0,,'ГИС_осн_ЛОТ_1 лист1'!I34/'ГИС_осн_ЛОТ_1 лист1'!I33)</f>
        <v>0</v>
      </c>
      <c r="I18" s="93">
        <f>I17*$E18</f>
        <v>0</v>
      </c>
      <c r="J18" s="94">
        <f>J17*$F18</f>
        <v>0</v>
      </c>
      <c r="K18" s="94">
        <f>K17*$F18</f>
        <v>0</v>
      </c>
      <c r="L18" s="94">
        <f>L17*$F18</f>
        <v>0</v>
      </c>
      <c r="M18" s="94">
        <f>M17*$F18</f>
        <v>0</v>
      </c>
      <c r="N18" s="94">
        <f>N17*$F18</f>
        <v>0</v>
      </c>
      <c r="O18" s="94">
        <f>O17*$G18</f>
        <v>0</v>
      </c>
      <c r="P18" s="94">
        <f>P17*$G18</f>
        <v>0</v>
      </c>
      <c r="Q18" s="94">
        <f>Q17*$G18</f>
        <v>0</v>
      </c>
      <c r="R18" s="94">
        <f>R17*$G18</f>
        <v>0</v>
      </c>
      <c r="S18" s="94">
        <f>S17*$G18</f>
        <v>0</v>
      </c>
      <c r="T18" s="95">
        <f>T17*$H18</f>
        <v>0</v>
      </c>
      <c r="U18" s="96">
        <f t="shared" si="0"/>
        <v>0</v>
      </c>
    </row>
    <row r="19" spans="1:21" ht="25.5" customHeight="1" x14ac:dyDescent="0.2">
      <c r="A19" s="156">
        <v>5</v>
      </c>
      <c r="B19" s="158">
        <v>113</v>
      </c>
      <c r="C19" s="161" t="s">
        <v>21</v>
      </c>
      <c r="D19" s="43" t="s">
        <v>68</v>
      </c>
      <c r="E19" s="40"/>
      <c r="F19" s="41"/>
      <c r="G19" s="41"/>
      <c r="H19" s="42"/>
      <c r="I19" s="45">
        <v>3</v>
      </c>
      <c r="J19" s="46">
        <v>4</v>
      </c>
      <c r="K19" s="46">
        <v>3</v>
      </c>
      <c r="L19" s="46">
        <v>4</v>
      </c>
      <c r="M19" s="46">
        <v>3</v>
      </c>
      <c r="N19" s="46">
        <v>4</v>
      </c>
      <c r="O19" s="46">
        <v>4</v>
      </c>
      <c r="P19" s="46">
        <v>5</v>
      </c>
      <c r="Q19" s="46">
        <v>4</v>
      </c>
      <c r="R19" s="46">
        <v>5</v>
      </c>
      <c r="S19" s="46">
        <v>5</v>
      </c>
      <c r="T19" s="47">
        <v>5</v>
      </c>
      <c r="U19" s="64">
        <f t="shared" si="0"/>
        <v>49</v>
      </c>
    </row>
    <row r="20" spans="1:21" ht="25.5" customHeight="1" thickBot="1" x14ac:dyDescent="0.25">
      <c r="A20" s="160"/>
      <c r="B20" s="159"/>
      <c r="C20" s="162"/>
      <c r="D20" s="65" t="s">
        <v>69</v>
      </c>
      <c r="E20" s="40">
        <f>IF('ГИС_осн_ЛОТ_1 лист1'!F39=0,,'ГИС_осн_ЛОТ_1 лист1'!F39/'ГИС_осн_ЛОТ_1 лист1'!F38)</f>
        <v>0</v>
      </c>
      <c r="F20" s="41">
        <f>IF('ГИС_осн_ЛОТ_1 лист1'!G39=0,,'ГИС_осн_ЛОТ_1 лист1'!G39/'ГИС_осн_ЛОТ_1 лист1'!G38)</f>
        <v>0</v>
      </c>
      <c r="G20" s="41">
        <f>IF('ГИС_осн_ЛОТ_1 лист1'!H39=0,,'ГИС_осн_ЛОТ_1 лист1'!H39/'ГИС_осн_ЛОТ_1 лист1'!H38)</f>
        <v>0</v>
      </c>
      <c r="H20" s="42">
        <f>IF('ГИС_осн_ЛОТ_1 лист1'!I39=0,,'ГИС_осн_ЛОТ_1 лист1'!I39/'ГИС_осн_ЛОТ_1 лист1'!I38)</f>
        <v>0</v>
      </c>
      <c r="I20" s="89">
        <f>I19*$E20</f>
        <v>0</v>
      </c>
      <c r="J20" s="90">
        <f t="shared" ref="J20:N20" si="2">J19*$F20</f>
        <v>0</v>
      </c>
      <c r="K20" s="90">
        <f t="shared" si="2"/>
        <v>0</v>
      </c>
      <c r="L20" s="90">
        <f t="shared" si="2"/>
        <v>0</v>
      </c>
      <c r="M20" s="90">
        <f t="shared" si="2"/>
        <v>0</v>
      </c>
      <c r="N20" s="90">
        <f t="shared" si="2"/>
        <v>0</v>
      </c>
      <c r="O20" s="90">
        <f>O19*$F20</f>
        <v>0</v>
      </c>
      <c r="P20" s="90">
        <f>P19*$G20</f>
        <v>0</v>
      </c>
      <c r="Q20" s="90">
        <f>Q19*$G20</f>
        <v>0</v>
      </c>
      <c r="R20" s="90">
        <f>R19*$G20</f>
        <v>0</v>
      </c>
      <c r="S20" s="90">
        <f>S19*$G20</f>
        <v>0</v>
      </c>
      <c r="T20" s="91">
        <f>T19*$H20</f>
        <v>0</v>
      </c>
      <c r="U20" s="96">
        <f t="shared" si="0"/>
        <v>0</v>
      </c>
    </row>
    <row r="21" spans="1:21" ht="25.5" customHeight="1" x14ac:dyDescent="0.2">
      <c r="A21" s="156">
        <v>6</v>
      </c>
      <c r="B21" s="171">
        <v>109</v>
      </c>
      <c r="C21" s="161" t="s">
        <v>22</v>
      </c>
      <c r="D21" s="43" t="s">
        <v>68</v>
      </c>
      <c r="E21" s="40"/>
      <c r="F21" s="41"/>
      <c r="G21" s="41"/>
      <c r="H21" s="42"/>
      <c r="I21" s="45">
        <v>1</v>
      </c>
      <c r="J21" s="46">
        <v>1</v>
      </c>
      <c r="K21" s="46">
        <v>1</v>
      </c>
      <c r="L21" s="46">
        <v>1</v>
      </c>
      <c r="M21" s="46">
        <v>1</v>
      </c>
      <c r="N21" s="46">
        <v>1</v>
      </c>
      <c r="O21" s="46">
        <v>2</v>
      </c>
      <c r="P21" s="46">
        <v>1</v>
      </c>
      <c r="Q21" s="46">
        <v>1</v>
      </c>
      <c r="R21" s="46">
        <v>1</v>
      </c>
      <c r="S21" s="46">
        <v>1</v>
      </c>
      <c r="T21" s="47">
        <v>1</v>
      </c>
      <c r="U21" s="64">
        <f t="shared" si="0"/>
        <v>13</v>
      </c>
    </row>
    <row r="22" spans="1:21" ht="25.5" customHeight="1" thickBot="1" x14ac:dyDescent="0.25">
      <c r="A22" s="157"/>
      <c r="B22" s="172"/>
      <c r="C22" s="162"/>
      <c r="D22" s="65" t="s">
        <v>69</v>
      </c>
      <c r="E22" s="40">
        <f>IF('ГИС_осн_ЛОТ_1 лист1'!F44=0,,'ГИС_осн_ЛОТ_1 лист1'!F44/'ГИС_осн_ЛОТ_1 лист1'!F43)</f>
        <v>0</v>
      </c>
      <c r="F22" s="41">
        <f>IF('ГИС_осн_ЛОТ_1 лист1'!G44=0,,'ГИС_осн_ЛОТ_1 лист1'!G44/'ГИС_осн_ЛОТ_1 лист1'!G43)</f>
        <v>0</v>
      </c>
      <c r="G22" s="41">
        <f>IF('ГИС_осн_ЛОТ_1 лист1'!H44=0,,'ГИС_осн_ЛОТ_1 лист1'!H44/'ГИС_осн_ЛОТ_1 лист1'!H43)</f>
        <v>0</v>
      </c>
      <c r="H22" s="42">
        <f>IF('ГИС_осн_ЛОТ_1 лист1'!I44=0,,'ГИС_осн_ЛОТ_1 лист1'!I44/'ГИС_осн_ЛОТ_1 лист1'!I43)</f>
        <v>0</v>
      </c>
      <c r="I22" s="93">
        <f>I21*$E22</f>
        <v>0</v>
      </c>
      <c r="J22" s="94">
        <f>J21*$F22</f>
        <v>0</v>
      </c>
      <c r="K22" s="94">
        <f>K21*$F22</f>
        <v>0</v>
      </c>
      <c r="L22" s="94">
        <f>L21*$F22</f>
        <v>0</v>
      </c>
      <c r="M22" s="94">
        <f>M21*$F22</f>
        <v>0</v>
      </c>
      <c r="N22" s="94">
        <f>N21*$G22</f>
        <v>0</v>
      </c>
      <c r="O22" s="94">
        <f>O21*$F22</f>
        <v>0</v>
      </c>
      <c r="P22" s="94">
        <f>P21*$G22</f>
        <v>0</v>
      </c>
      <c r="Q22" s="94">
        <f>Q21*$G22</f>
        <v>0</v>
      </c>
      <c r="R22" s="94">
        <f>R21*$G22</f>
        <v>0</v>
      </c>
      <c r="S22" s="94">
        <f>S21*$G22</f>
        <v>0</v>
      </c>
      <c r="T22" s="95">
        <f>T21*$H22</f>
        <v>0</v>
      </c>
      <c r="U22" s="96">
        <f t="shared" si="0"/>
        <v>0</v>
      </c>
    </row>
    <row r="23" spans="1:21" ht="25.5" customHeight="1" x14ac:dyDescent="0.2">
      <c r="A23" s="156">
        <v>7</v>
      </c>
      <c r="B23" s="169">
        <v>130</v>
      </c>
      <c r="C23" s="167" t="s">
        <v>77</v>
      </c>
      <c r="D23" s="43" t="s">
        <v>68</v>
      </c>
      <c r="E23" s="40"/>
      <c r="F23" s="41"/>
      <c r="G23" s="41"/>
      <c r="H23" s="42"/>
      <c r="I23" s="45">
        <v>1</v>
      </c>
      <c r="J23" s="46">
        <v>1</v>
      </c>
      <c r="K23" s="46">
        <v>1</v>
      </c>
      <c r="L23" s="46">
        <v>1</v>
      </c>
      <c r="M23" s="46">
        <v>1</v>
      </c>
      <c r="N23" s="46">
        <v>1</v>
      </c>
      <c r="O23" s="46">
        <v>1</v>
      </c>
      <c r="P23" s="46">
        <v>1</v>
      </c>
      <c r="Q23" s="46">
        <v>1</v>
      </c>
      <c r="R23" s="46">
        <v>1</v>
      </c>
      <c r="S23" s="46">
        <v>1</v>
      </c>
      <c r="T23" s="47">
        <v>1</v>
      </c>
      <c r="U23" s="64">
        <f t="shared" si="0"/>
        <v>12</v>
      </c>
    </row>
    <row r="24" spans="1:21" ht="25.5" customHeight="1" thickBot="1" x14ac:dyDescent="0.25">
      <c r="A24" s="160"/>
      <c r="B24" s="170"/>
      <c r="C24" s="168"/>
      <c r="D24" s="65" t="s">
        <v>69</v>
      </c>
      <c r="E24" s="40">
        <f>IF('ГИС_осн_ЛОТ_1 лист1'!F49=0,,'ГИС_осн_ЛОТ_1 лист1'!F49/'ГИС_осн_ЛОТ_1 лист1'!F48)</f>
        <v>0</v>
      </c>
      <c r="F24" s="41">
        <f>IF('ГИС_осн_ЛОТ_1 лист1'!G49=0,,'ГИС_осн_ЛОТ_1 лист1'!G49/'ГИС_осн_ЛОТ_1 лист1'!G48)</f>
        <v>0</v>
      </c>
      <c r="G24" s="41">
        <f>IF('ГИС_осн_ЛОТ_1 лист1'!H49=0,,'ГИС_осн_ЛОТ_1 лист1'!H49/'ГИС_осн_ЛОТ_1 лист1'!H48)</f>
        <v>0</v>
      </c>
      <c r="H24" s="42">
        <f>IF('ГИС_осн_ЛОТ_1 лист1'!I49=0,,'ГИС_осн_ЛОТ_1 лист1'!I49/'ГИС_осн_ЛОТ_1 лист1'!I48)</f>
        <v>0</v>
      </c>
      <c r="I24" s="93">
        <f>I23*$E24</f>
        <v>0</v>
      </c>
      <c r="J24" s="94">
        <f>J23*$F24</f>
        <v>0</v>
      </c>
      <c r="K24" s="94">
        <f>K23*$F24</f>
        <v>0</v>
      </c>
      <c r="L24" s="94">
        <f>L23*$F24</f>
        <v>0</v>
      </c>
      <c r="M24" s="94">
        <f>M23*$G24</f>
        <v>0</v>
      </c>
      <c r="N24" s="94">
        <f>N23*$F24</f>
        <v>0</v>
      </c>
      <c r="O24" s="94">
        <f>O23*$G24</f>
        <v>0</v>
      </c>
      <c r="P24" s="94">
        <f>P23*$G24</f>
        <v>0</v>
      </c>
      <c r="Q24" s="94">
        <f>Q23*$H24</f>
        <v>0</v>
      </c>
      <c r="R24" s="94">
        <f>R23*$H24</f>
        <v>0</v>
      </c>
      <c r="S24" s="94">
        <f>S23*$G24</f>
        <v>0</v>
      </c>
      <c r="T24" s="95">
        <f>T23*$H24</f>
        <v>0</v>
      </c>
      <c r="U24" s="96">
        <f t="shared" si="0"/>
        <v>0</v>
      </c>
    </row>
    <row r="25" spans="1:21" ht="25.5" customHeight="1" x14ac:dyDescent="0.2">
      <c r="A25" s="156">
        <v>8</v>
      </c>
      <c r="B25" s="158">
        <v>131</v>
      </c>
      <c r="C25" s="167" t="s">
        <v>78</v>
      </c>
      <c r="D25" s="43" t="s">
        <v>68</v>
      </c>
      <c r="E25" s="48"/>
      <c r="F25" s="41"/>
      <c r="G25" s="41"/>
      <c r="H25" s="49"/>
      <c r="I25" s="45">
        <v>1</v>
      </c>
      <c r="J25" s="46">
        <v>1</v>
      </c>
      <c r="K25" s="46">
        <v>1</v>
      </c>
      <c r="L25" s="46">
        <v>1</v>
      </c>
      <c r="M25" s="46">
        <v>1</v>
      </c>
      <c r="N25" s="46">
        <v>1</v>
      </c>
      <c r="O25" s="46">
        <v>1</v>
      </c>
      <c r="P25" s="46">
        <v>1</v>
      </c>
      <c r="Q25" s="46">
        <v>1</v>
      </c>
      <c r="R25" s="46">
        <v>1</v>
      </c>
      <c r="S25" s="46">
        <v>1</v>
      </c>
      <c r="T25" s="47">
        <v>1</v>
      </c>
      <c r="U25" s="64">
        <f t="shared" si="0"/>
        <v>12</v>
      </c>
    </row>
    <row r="26" spans="1:21" ht="25.5" customHeight="1" thickBot="1" x14ac:dyDescent="0.25">
      <c r="A26" s="157"/>
      <c r="B26" s="159"/>
      <c r="C26" s="168"/>
      <c r="D26" s="65" t="s">
        <v>69</v>
      </c>
      <c r="E26" s="48">
        <f>IF('ГИС_осн_ЛОТ_1 лист1'!F54=0,,'ГИС_осн_ЛОТ_1 лист1'!F54/'ГИС_осн_ЛОТ_1 лист1'!F53)</f>
        <v>0</v>
      </c>
      <c r="F26" s="41">
        <f>IF('ГИС_осн_ЛОТ_1 лист1'!G54=0,,'ГИС_осн_ЛОТ_1 лист1'!G54/'ГИС_осн_ЛОТ_1 лист1'!G53)</f>
        <v>0</v>
      </c>
      <c r="G26" s="41">
        <f>IF('ГИС_осн_ЛОТ_1 лист1'!H54=0,,'ГИС_осн_ЛОТ_1 лист1'!H54/'ГИС_осн_ЛОТ_1 лист1'!H53)</f>
        <v>0</v>
      </c>
      <c r="H26" s="50">
        <f>IF('ГИС_осн_ЛОТ_1 лист1'!I54=0,,'ГИС_осн_ЛОТ_1 лист1'!I54/'ГИС_осн_ЛОТ_1 лист1'!I53)</f>
        <v>0</v>
      </c>
      <c r="I26" s="93">
        <f>I25*$E26</f>
        <v>0</v>
      </c>
      <c r="J26" s="94">
        <f>J25*$F26</f>
        <v>0</v>
      </c>
      <c r="K26" s="94">
        <f>K25*$E26</f>
        <v>0</v>
      </c>
      <c r="L26" s="94">
        <f>L25*$G26</f>
        <v>0</v>
      </c>
      <c r="M26" s="94">
        <f>M25*$F26</f>
        <v>0</v>
      </c>
      <c r="N26" s="94">
        <f>N25*$G26</f>
        <v>0</v>
      </c>
      <c r="O26" s="94">
        <f>O25*$G26</f>
        <v>0</v>
      </c>
      <c r="P26" s="94">
        <f>P25*$H26</f>
        <v>0</v>
      </c>
      <c r="Q26" s="94">
        <f>Q25*$G26</f>
        <v>0</v>
      </c>
      <c r="R26" s="94">
        <f>R25*$H26</f>
        <v>0</v>
      </c>
      <c r="S26" s="94">
        <f>S25*$H26</f>
        <v>0</v>
      </c>
      <c r="T26" s="95">
        <f>T25*$H26</f>
        <v>0</v>
      </c>
      <c r="U26" s="96">
        <f t="shared" si="0"/>
        <v>0</v>
      </c>
    </row>
    <row r="27" spans="1:21" ht="25.5" customHeight="1" x14ac:dyDescent="0.2">
      <c r="A27" s="156">
        <v>9</v>
      </c>
      <c r="B27" s="158">
        <v>132</v>
      </c>
      <c r="C27" s="167" t="s">
        <v>79</v>
      </c>
      <c r="D27" s="43" t="s">
        <v>68</v>
      </c>
      <c r="E27" s="48"/>
      <c r="F27" s="41"/>
      <c r="G27" s="41"/>
      <c r="H27" s="49"/>
      <c r="I27" s="45">
        <v>1</v>
      </c>
      <c r="J27" s="46">
        <v>1</v>
      </c>
      <c r="K27" s="46">
        <v>1</v>
      </c>
      <c r="L27" s="46">
        <v>1</v>
      </c>
      <c r="M27" s="46">
        <v>1</v>
      </c>
      <c r="N27" s="46">
        <v>1</v>
      </c>
      <c r="O27" s="46">
        <v>1</v>
      </c>
      <c r="P27" s="46">
        <v>1</v>
      </c>
      <c r="Q27" s="46">
        <v>1</v>
      </c>
      <c r="R27" s="46">
        <v>1</v>
      </c>
      <c r="S27" s="46">
        <v>1</v>
      </c>
      <c r="T27" s="47">
        <v>1</v>
      </c>
      <c r="U27" s="64">
        <f t="shared" si="0"/>
        <v>12</v>
      </c>
    </row>
    <row r="28" spans="1:21" ht="25.5" customHeight="1" thickBot="1" x14ac:dyDescent="0.25">
      <c r="A28" s="160"/>
      <c r="B28" s="159"/>
      <c r="C28" s="168"/>
      <c r="D28" s="65" t="s">
        <v>69</v>
      </c>
      <c r="E28" s="40">
        <f>IF('ГИС_осн_ЛОТ_1 лист1'!F59=0,,'ГИС_осн_ЛОТ_1 лист1'!F59/'ГИС_осн_ЛОТ_1 лист1'!F58)</f>
        <v>0</v>
      </c>
      <c r="F28" s="41">
        <f>IF('ГИС_осн_ЛОТ_1 лист1'!G59=0,,'ГИС_осн_ЛОТ_1 лист1'!G59/'ГИС_осн_ЛОТ_1 лист1'!G58)</f>
        <v>0</v>
      </c>
      <c r="G28" s="41">
        <f>IF('ГИС_осн_ЛОТ_1 лист1'!H59=0,,'ГИС_осн_ЛОТ_1 лист1'!H59/'ГИС_осн_ЛОТ_1 лист1'!H58)</f>
        <v>0</v>
      </c>
      <c r="H28" s="42">
        <f>IF('ГИС_осн_ЛОТ_1 лист1'!I59=0,,'ГИС_осн_ЛОТ_1 лист1'!I59/'ГИС_осн_ЛОТ_1 лист1'!I58)</f>
        <v>0</v>
      </c>
      <c r="I28" s="93">
        <f>I27*$E28</f>
        <v>0</v>
      </c>
      <c r="J28" s="94">
        <f>J27*$E28</f>
        <v>0</v>
      </c>
      <c r="K28" s="94">
        <f>K27*$E28</f>
        <v>0</v>
      </c>
      <c r="L28" s="94">
        <f>L27*$F28</f>
        <v>0</v>
      </c>
      <c r="M28" s="94">
        <f>M27*$F28</f>
        <v>0</v>
      </c>
      <c r="N28" s="94">
        <f>N27*$F28</f>
        <v>0</v>
      </c>
      <c r="O28" s="94">
        <f>O27*$G28</f>
        <v>0</v>
      </c>
      <c r="P28" s="94">
        <f>P27*$G28</f>
        <v>0</v>
      </c>
      <c r="Q28" s="94">
        <f>Q27*$G28</f>
        <v>0</v>
      </c>
      <c r="R28" s="94">
        <f>R27*$G28</f>
        <v>0</v>
      </c>
      <c r="S28" s="94">
        <f>S27*$H28</f>
        <v>0</v>
      </c>
      <c r="T28" s="95">
        <f>T27*$H28</f>
        <v>0</v>
      </c>
      <c r="U28" s="96">
        <f t="shared" si="0"/>
        <v>0</v>
      </c>
    </row>
    <row r="29" spans="1:21" ht="25.5" customHeight="1" x14ac:dyDescent="0.2">
      <c r="A29" s="156">
        <v>10</v>
      </c>
      <c r="B29" s="158">
        <v>120</v>
      </c>
      <c r="C29" s="161" t="s">
        <v>24</v>
      </c>
      <c r="D29" s="43" t="s">
        <v>68</v>
      </c>
      <c r="E29" s="40"/>
      <c r="F29" s="41"/>
      <c r="G29" s="41"/>
      <c r="H29" s="42"/>
      <c r="I29" s="45">
        <v>1</v>
      </c>
      <c r="J29" s="46">
        <v>1</v>
      </c>
      <c r="K29" s="46">
        <v>1</v>
      </c>
      <c r="L29" s="46">
        <v>1</v>
      </c>
      <c r="M29" s="46">
        <v>1</v>
      </c>
      <c r="N29" s="46">
        <v>1</v>
      </c>
      <c r="O29" s="46">
        <v>1</v>
      </c>
      <c r="P29" s="46">
        <v>1</v>
      </c>
      <c r="Q29" s="46">
        <v>1</v>
      </c>
      <c r="R29" s="46">
        <v>1</v>
      </c>
      <c r="S29" s="46">
        <v>1</v>
      </c>
      <c r="T29" s="47">
        <v>1</v>
      </c>
      <c r="U29" s="64">
        <f t="shared" si="0"/>
        <v>12</v>
      </c>
    </row>
    <row r="30" spans="1:21" ht="25.5" customHeight="1" thickBot="1" x14ac:dyDescent="0.25">
      <c r="A30" s="157"/>
      <c r="B30" s="159"/>
      <c r="C30" s="162"/>
      <c r="D30" s="65" t="s">
        <v>69</v>
      </c>
      <c r="E30" s="40">
        <f>IF('ГИС_осн_ЛОТ_1 лист1'!F64=0,,'ГИС_осн_ЛОТ_1 лист1'!F64/'ГИС_осн_ЛОТ_1 лист1'!F63)</f>
        <v>0</v>
      </c>
      <c r="F30" s="41">
        <f>IF('ГИС_осн_ЛОТ_1 лист1'!G64=0,,'ГИС_осн_ЛОТ_1 лист1'!G64/'ГИС_осн_ЛОТ_1 лист1'!G63)</f>
        <v>0</v>
      </c>
      <c r="G30" s="41">
        <f>IF('ГИС_осн_ЛОТ_1 лист1'!H64=0,,'ГИС_осн_ЛОТ_1 лист1'!H64/'ГИС_осн_ЛОТ_1 лист1'!H63)</f>
        <v>0</v>
      </c>
      <c r="H30" s="42">
        <f>IF('ГИС_осн_ЛОТ_1 лист1'!I64=0,,'ГИС_осн_ЛОТ_1 лист1'!I64/'ГИС_осн_ЛОТ_1 лист1'!I63)</f>
        <v>0</v>
      </c>
      <c r="I30" s="93">
        <f>I29*$E30</f>
        <v>0</v>
      </c>
      <c r="J30" s="94">
        <f>J29*$F30</f>
        <v>0</v>
      </c>
      <c r="K30" s="94">
        <f>K29*$F30</f>
        <v>0</v>
      </c>
      <c r="L30" s="94">
        <f>L29*$F30</f>
        <v>0</v>
      </c>
      <c r="M30" s="94">
        <f>M29*$F30</f>
        <v>0</v>
      </c>
      <c r="N30" s="94">
        <f>N29*$G30</f>
        <v>0</v>
      </c>
      <c r="O30" s="94">
        <f>O29*$F30</f>
        <v>0</v>
      </c>
      <c r="P30" s="94">
        <f>P29*$G30</f>
        <v>0</v>
      </c>
      <c r="Q30" s="94">
        <f>Q29*$G30</f>
        <v>0</v>
      </c>
      <c r="R30" s="94">
        <f>R29*$G30</f>
        <v>0</v>
      </c>
      <c r="S30" s="94">
        <f>S29*$G30</f>
        <v>0</v>
      </c>
      <c r="T30" s="95">
        <f>T29*$H30</f>
        <v>0</v>
      </c>
      <c r="U30" s="96">
        <f t="shared" si="0"/>
        <v>0</v>
      </c>
    </row>
    <row r="31" spans="1:21" ht="25.5" customHeight="1" x14ac:dyDescent="0.2">
      <c r="A31" s="156">
        <v>11</v>
      </c>
      <c r="B31" s="158">
        <v>172</v>
      </c>
      <c r="C31" s="161" t="s">
        <v>25</v>
      </c>
      <c r="D31" s="43" t="s">
        <v>68</v>
      </c>
      <c r="E31" s="40"/>
      <c r="F31" s="41"/>
      <c r="G31" s="41"/>
      <c r="H31" s="42"/>
      <c r="I31" s="45"/>
      <c r="J31" s="46">
        <v>1</v>
      </c>
      <c r="K31" s="46"/>
      <c r="L31" s="46"/>
      <c r="M31" s="46"/>
      <c r="N31" s="46">
        <v>1</v>
      </c>
      <c r="O31" s="46"/>
      <c r="P31" s="46"/>
      <c r="Q31" s="46"/>
      <c r="R31" s="46">
        <v>1</v>
      </c>
      <c r="S31" s="46"/>
      <c r="T31" s="47"/>
      <c r="U31" s="64">
        <f t="shared" si="0"/>
        <v>3</v>
      </c>
    </row>
    <row r="32" spans="1:21" ht="25.5" customHeight="1" thickBot="1" x14ac:dyDescent="0.25">
      <c r="A32" s="160"/>
      <c r="B32" s="159"/>
      <c r="C32" s="162"/>
      <c r="D32" s="65" t="s">
        <v>69</v>
      </c>
      <c r="E32" s="40">
        <f>IF('ГИС_осн_ЛОТ_1 лист1'!F69=0,,'ГИС_осн_ЛОТ_1 лист1'!F69/'ГИС_осн_ЛОТ_1 лист1'!F68)</f>
        <v>0</v>
      </c>
      <c r="F32" s="41">
        <f>IF('ГИС_осн_ЛОТ_1 лист1'!G69=0,,'ГИС_осн_ЛОТ_1 лист1'!G69/'ГИС_осн_ЛОТ_1 лист1'!G68)</f>
        <v>0</v>
      </c>
      <c r="G32" s="41">
        <f>IF('ГИС_осн_ЛОТ_1 лист1'!H69=0,,'ГИС_осн_ЛОТ_1 лист1'!H69/'ГИС_осн_ЛОТ_1 лист1'!H68)</f>
        <v>0</v>
      </c>
      <c r="H32" s="42">
        <f>IF('ГИС_осн_ЛОТ_1 лист1'!I69=0,,'ГИС_осн_ЛОТ_1 лист1'!I69/'ГИС_осн_ЛОТ_1 лист1'!I68)</f>
        <v>0</v>
      </c>
      <c r="I32" s="93">
        <f>I31*$E32</f>
        <v>0</v>
      </c>
      <c r="J32" s="94">
        <f>J31*$F32</f>
        <v>0</v>
      </c>
      <c r="K32" s="94">
        <f>K31*$E32</f>
        <v>0</v>
      </c>
      <c r="L32" s="94">
        <f>L31*$F32</f>
        <v>0</v>
      </c>
      <c r="M32" s="94">
        <f>M31*$F32</f>
        <v>0</v>
      </c>
      <c r="N32" s="94">
        <f>N31*$F32</f>
        <v>0</v>
      </c>
      <c r="O32" s="94">
        <f>O31*$G32</f>
        <v>0</v>
      </c>
      <c r="P32" s="94">
        <f>P31*$G32</f>
        <v>0</v>
      </c>
      <c r="Q32" s="94">
        <f>Q31*$G32</f>
        <v>0</v>
      </c>
      <c r="R32" s="94">
        <f>R31*$G32</f>
        <v>0</v>
      </c>
      <c r="S32" s="94">
        <f>S31*$H32</f>
        <v>0</v>
      </c>
      <c r="T32" s="95">
        <f>T31*$H32</f>
        <v>0</v>
      </c>
      <c r="U32" s="96">
        <f t="shared" si="0"/>
        <v>0</v>
      </c>
    </row>
    <row r="33" spans="1:21" ht="25.5" customHeight="1" x14ac:dyDescent="0.2">
      <c r="A33" s="156">
        <v>12</v>
      </c>
      <c r="B33" s="158">
        <v>174</v>
      </c>
      <c r="C33" s="161" t="s">
        <v>26</v>
      </c>
      <c r="D33" s="43" t="s">
        <v>68</v>
      </c>
      <c r="E33" s="40"/>
      <c r="F33" s="41"/>
      <c r="G33" s="41"/>
      <c r="H33" s="42"/>
      <c r="I33" s="45"/>
      <c r="J33" s="46">
        <v>1</v>
      </c>
      <c r="K33" s="46"/>
      <c r="L33" s="46"/>
      <c r="M33" s="46"/>
      <c r="N33" s="46">
        <v>1</v>
      </c>
      <c r="O33" s="46"/>
      <c r="P33" s="46"/>
      <c r="Q33" s="46"/>
      <c r="R33" s="46"/>
      <c r="S33" s="46">
        <v>1</v>
      </c>
      <c r="T33" s="47"/>
      <c r="U33" s="64">
        <f t="shared" si="0"/>
        <v>3</v>
      </c>
    </row>
    <row r="34" spans="1:21" ht="25.5" customHeight="1" thickBot="1" x14ac:dyDescent="0.25">
      <c r="A34" s="157"/>
      <c r="B34" s="159"/>
      <c r="C34" s="162"/>
      <c r="D34" s="65" t="s">
        <v>69</v>
      </c>
      <c r="E34" s="40">
        <f>IF('ГИС_осн_ЛОТ_1 лист1'!F74=0,,'ГИС_осн_ЛОТ_1 лист1'!F74/'ГИС_осн_ЛОТ_1 лист1'!F73)</f>
        <v>0</v>
      </c>
      <c r="F34" s="41">
        <f>IF('ГИС_осн_ЛОТ_1 лист1'!G74=0,,'ГИС_осн_ЛОТ_1 лист1'!G74/'ГИС_осн_ЛОТ_1 лист1'!G73)</f>
        <v>0</v>
      </c>
      <c r="G34" s="41">
        <f>IF('ГИС_осн_ЛОТ_1 лист1'!H74=0,,'ГИС_осн_ЛОТ_1 лист1'!H74/'ГИС_осн_ЛОТ_1 лист1'!H73)</f>
        <v>0</v>
      </c>
      <c r="H34" s="42">
        <f>IF('ГИС_осн_ЛОТ_1 лист1'!I74=0,,'ГИС_осн_ЛОТ_1 лист1'!I74/'ГИС_осн_ЛОТ_1 лист1'!I73)</f>
        <v>0</v>
      </c>
      <c r="I34" s="93">
        <f>I33*$E34</f>
        <v>0</v>
      </c>
      <c r="J34" s="94">
        <f>J33*$F34</f>
        <v>0</v>
      </c>
      <c r="K34" s="94">
        <f>K33*$F34</f>
        <v>0</v>
      </c>
      <c r="L34" s="94">
        <f>L33*$F34</f>
        <v>0</v>
      </c>
      <c r="M34" s="94">
        <f>M33*$F34</f>
        <v>0</v>
      </c>
      <c r="N34" s="94">
        <f>N33*$F34</f>
        <v>0</v>
      </c>
      <c r="O34" s="94">
        <f>O33*$G34</f>
        <v>0</v>
      </c>
      <c r="P34" s="94">
        <f>P33*$F34</f>
        <v>0</v>
      </c>
      <c r="Q34" s="94">
        <f>Q33*$G34</f>
        <v>0</v>
      </c>
      <c r="R34" s="94">
        <f>R33*$G34</f>
        <v>0</v>
      </c>
      <c r="S34" s="94">
        <f>S33*$G34</f>
        <v>0</v>
      </c>
      <c r="T34" s="95">
        <f>T33*$G34</f>
        <v>0</v>
      </c>
      <c r="U34" s="96">
        <f t="shared" si="0"/>
        <v>0</v>
      </c>
    </row>
    <row r="35" spans="1:21" ht="25.5" customHeight="1" x14ac:dyDescent="0.2">
      <c r="A35" s="156">
        <v>13</v>
      </c>
      <c r="B35" s="158">
        <v>312</v>
      </c>
      <c r="C35" s="161" t="s">
        <v>27</v>
      </c>
      <c r="D35" s="43" t="s">
        <v>68</v>
      </c>
      <c r="E35" s="40"/>
      <c r="F35" s="41"/>
      <c r="G35" s="41"/>
      <c r="H35" s="42"/>
      <c r="I35" s="45"/>
      <c r="J35" s="46">
        <v>1</v>
      </c>
      <c r="K35" s="46"/>
      <c r="L35" s="46">
        <v>1</v>
      </c>
      <c r="M35" s="46"/>
      <c r="N35" s="46"/>
      <c r="O35" s="46"/>
      <c r="P35" s="46">
        <v>1</v>
      </c>
      <c r="Q35" s="46"/>
      <c r="R35" s="46"/>
      <c r="S35" s="46"/>
      <c r="T35" s="47">
        <v>1</v>
      </c>
      <c r="U35" s="64">
        <f t="shared" si="0"/>
        <v>4</v>
      </c>
    </row>
    <row r="36" spans="1:21" ht="25.5" customHeight="1" thickBot="1" x14ac:dyDescent="0.25">
      <c r="A36" s="160"/>
      <c r="B36" s="159"/>
      <c r="C36" s="162"/>
      <c r="D36" s="65" t="s">
        <v>69</v>
      </c>
      <c r="E36" s="40">
        <f>IF('ГИС_осн_ЛОТ_1 лист1'!F79=0,,'ГИС_осн_ЛОТ_1 лист1'!F79/'ГИС_осн_ЛОТ_1 лист1'!F78)</f>
        <v>0</v>
      </c>
      <c r="F36" s="41">
        <f>IF('ГИС_осн_ЛОТ_1 лист1'!G79=0,,'ГИС_осн_ЛОТ_1 лист1'!G79/'ГИС_осн_ЛОТ_1 лист1'!G78)</f>
        <v>0</v>
      </c>
      <c r="G36" s="41">
        <f>IF('ГИС_осн_ЛОТ_1 лист1'!H79=0,,'ГИС_осн_ЛОТ_1 лист1'!H79/'ГИС_осн_ЛОТ_1 лист1'!H78)</f>
        <v>0</v>
      </c>
      <c r="H36" s="42">
        <f>IF('ГИС_осн_ЛОТ_1 лист1'!I79=0,,'ГИС_осн_ЛОТ_1 лист1'!I79/'ГИС_осн_ЛОТ_1 лист1'!I78)</f>
        <v>0</v>
      </c>
      <c r="I36" s="93">
        <f>I35*$E36</f>
        <v>0</v>
      </c>
      <c r="J36" s="94">
        <f>J35*$F36</f>
        <v>0</v>
      </c>
      <c r="K36" s="94">
        <f>K35*$F36</f>
        <v>0</v>
      </c>
      <c r="L36" s="94">
        <f>L35*$F36</f>
        <v>0</v>
      </c>
      <c r="M36" s="94">
        <f>M35*$F36</f>
        <v>0</v>
      </c>
      <c r="N36" s="94">
        <f>N35*$F36</f>
        <v>0</v>
      </c>
      <c r="O36" s="94">
        <f>O35*$G36</f>
        <v>0</v>
      </c>
      <c r="P36" s="94">
        <f>P35*$G36</f>
        <v>0</v>
      </c>
      <c r="Q36" s="94">
        <f>Q35*$G36</f>
        <v>0</v>
      </c>
      <c r="R36" s="94">
        <f>R35*$G36</f>
        <v>0</v>
      </c>
      <c r="S36" s="94">
        <f>S35*$G36</f>
        <v>0</v>
      </c>
      <c r="T36" s="95">
        <f>T35*$H36</f>
        <v>0</v>
      </c>
      <c r="U36" s="96">
        <f t="shared" si="0"/>
        <v>0</v>
      </c>
    </row>
    <row r="37" spans="1:21" ht="25.5" customHeight="1" x14ac:dyDescent="0.2">
      <c r="A37" s="156">
        <v>14</v>
      </c>
      <c r="B37" s="158">
        <v>318</v>
      </c>
      <c r="C37" s="161" t="s">
        <v>28</v>
      </c>
      <c r="D37" s="43" t="s">
        <v>68</v>
      </c>
      <c r="E37" s="40"/>
      <c r="F37" s="41"/>
      <c r="G37" s="41"/>
      <c r="H37" s="42"/>
      <c r="I37" s="45"/>
      <c r="J37" s="46">
        <v>1</v>
      </c>
      <c r="K37" s="46"/>
      <c r="L37" s="46"/>
      <c r="M37" s="46">
        <v>1</v>
      </c>
      <c r="N37" s="46"/>
      <c r="O37" s="46"/>
      <c r="P37" s="46"/>
      <c r="Q37" s="46">
        <v>1</v>
      </c>
      <c r="R37" s="46"/>
      <c r="S37" s="46"/>
      <c r="T37" s="47"/>
      <c r="U37" s="64">
        <f t="shared" si="0"/>
        <v>3</v>
      </c>
    </row>
    <row r="38" spans="1:21" ht="25.5" customHeight="1" thickBot="1" x14ac:dyDescent="0.25">
      <c r="A38" s="157"/>
      <c r="B38" s="159"/>
      <c r="C38" s="162"/>
      <c r="D38" s="65" t="s">
        <v>69</v>
      </c>
      <c r="E38" s="40">
        <f>IF('ГИС_осн_ЛОТ_1 лист1'!F84=0,,'ГИС_осн_ЛОТ_1 лист1'!F84/'ГИС_осн_ЛОТ_1 лист1'!F83)</f>
        <v>0</v>
      </c>
      <c r="F38" s="41">
        <f>IF('ГИС_осн_ЛОТ_1 лист1'!G84=0,,'ГИС_осн_ЛОТ_1 лист1'!G84/'ГИС_осн_ЛОТ_1 лист1'!G83)</f>
        <v>0</v>
      </c>
      <c r="G38" s="41">
        <f>IF('ГИС_осн_ЛОТ_1 лист1'!H84=0,,'ГИС_осн_ЛОТ_1 лист1'!H84/'ГИС_осн_ЛОТ_1 лист1'!H83)</f>
        <v>0</v>
      </c>
      <c r="H38" s="42">
        <f>IF('ГИС_осн_ЛОТ_1 лист1'!I84=0,,'ГИС_осн_ЛОТ_1 лист1'!I84/'ГИС_осн_ЛОТ_1 лист1'!I83)</f>
        <v>0</v>
      </c>
      <c r="I38" s="93">
        <f>I37*$E38</f>
        <v>0</v>
      </c>
      <c r="J38" s="94">
        <f>J37*$F38</f>
        <v>0</v>
      </c>
      <c r="K38" s="94">
        <f>K37*$F38</f>
        <v>0</v>
      </c>
      <c r="L38" s="94">
        <f>L37*$F38</f>
        <v>0</v>
      </c>
      <c r="M38" s="94">
        <f>M37*$F38</f>
        <v>0</v>
      </c>
      <c r="N38" s="94">
        <f>N37*$F38</f>
        <v>0</v>
      </c>
      <c r="O38" s="94">
        <f>O37*$G38</f>
        <v>0</v>
      </c>
      <c r="P38" s="94">
        <f>P37*$G38</f>
        <v>0</v>
      </c>
      <c r="Q38" s="94">
        <f>Q37*$G38</f>
        <v>0</v>
      </c>
      <c r="R38" s="94">
        <f>R37*$G38</f>
        <v>0</v>
      </c>
      <c r="S38" s="94">
        <f>S37*$G38</f>
        <v>0</v>
      </c>
      <c r="T38" s="95">
        <f>T37*$H38</f>
        <v>0</v>
      </c>
      <c r="U38" s="96">
        <f t="shared" si="0"/>
        <v>0</v>
      </c>
    </row>
    <row r="39" spans="1:21" ht="25.5" customHeight="1" x14ac:dyDescent="0.2">
      <c r="A39" s="156">
        <v>15</v>
      </c>
      <c r="B39" s="158">
        <v>327</v>
      </c>
      <c r="C39" s="161" t="s">
        <v>29</v>
      </c>
      <c r="D39" s="43" t="s">
        <v>68</v>
      </c>
      <c r="E39" s="40"/>
      <c r="F39" s="41"/>
      <c r="G39" s="41"/>
      <c r="H39" s="42"/>
      <c r="I39" s="45"/>
      <c r="J39" s="46"/>
      <c r="K39" s="46">
        <v>1</v>
      </c>
      <c r="L39" s="46"/>
      <c r="M39" s="46">
        <v>1</v>
      </c>
      <c r="N39" s="46"/>
      <c r="O39" s="46"/>
      <c r="P39" s="46">
        <v>1</v>
      </c>
      <c r="Q39" s="46"/>
      <c r="R39" s="46"/>
      <c r="S39" s="46">
        <v>1</v>
      </c>
      <c r="T39" s="47"/>
      <c r="U39" s="64">
        <f t="shared" si="0"/>
        <v>4</v>
      </c>
    </row>
    <row r="40" spans="1:21" ht="25.5" customHeight="1" thickBot="1" x14ac:dyDescent="0.25">
      <c r="A40" s="160"/>
      <c r="B40" s="159"/>
      <c r="C40" s="162"/>
      <c r="D40" s="65" t="s">
        <v>69</v>
      </c>
      <c r="E40" s="40">
        <f>IF('ГИС_осн_ЛОТ_1 лист1'!F89=0,,'ГИС_осн_ЛОТ_1 лист1'!F89/'ГИС_осн_ЛОТ_1 лист1'!F88)</f>
        <v>0</v>
      </c>
      <c r="F40" s="41">
        <f>IF('ГИС_осн_ЛОТ_1 лист1'!G89=0,,'ГИС_осн_ЛОТ_1 лист1'!G89/'ГИС_осн_ЛОТ_1 лист1'!G88)</f>
        <v>0</v>
      </c>
      <c r="G40" s="41">
        <f>IF('ГИС_осн_ЛОТ_1 лист1'!H89=0,,'ГИС_осн_ЛОТ_1 лист1'!H89/'ГИС_осн_ЛОТ_1 лист1'!H88)</f>
        <v>0</v>
      </c>
      <c r="H40" s="42">
        <f>IF('ГИС_осн_ЛОТ_1 лист1'!I89=0,,'ГИС_осн_ЛОТ_1 лист1'!I89/'ГИС_осн_ЛОТ_1 лист1'!I88)</f>
        <v>0</v>
      </c>
      <c r="I40" s="93">
        <f>I39*$E40</f>
        <v>0</v>
      </c>
      <c r="J40" s="94">
        <f>J39*$E40</f>
        <v>0</v>
      </c>
      <c r="K40" s="94">
        <f>K39*$F40</f>
        <v>0</v>
      </c>
      <c r="L40" s="94">
        <f>L39*$F40</f>
        <v>0</v>
      </c>
      <c r="M40" s="94">
        <f>M39*$F40</f>
        <v>0</v>
      </c>
      <c r="N40" s="94">
        <f>N39*$F40</f>
        <v>0</v>
      </c>
      <c r="O40" s="94">
        <f>O39*$G40</f>
        <v>0</v>
      </c>
      <c r="P40" s="94">
        <f>P39*$G40</f>
        <v>0</v>
      </c>
      <c r="Q40" s="94">
        <f>Q39*$G40</f>
        <v>0</v>
      </c>
      <c r="R40" s="94">
        <f>R39*$G40</f>
        <v>0</v>
      </c>
      <c r="S40" s="94">
        <f>S39*$H40</f>
        <v>0</v>
      </c>
      <c r="T40" s="95">
        <f>T39*$H40</f>
        <v>0</v>
      </c>
      <c r="U40" s="96">
        <f t="shared" si="0"/>
        <v>0</v>
      </c>
    </row>
    <row r="41" spans="1:21" ht="25.5" customHeight="1" x14ac:dyDescent="0.2">
      <c r="A41" s="156">
        <v>16</v>
      </c>
      <c r="B41" s="158">
        <v>328</v>
      </c>
      <c r="C41" s="161" t="s">
        <v>30</v>
      </c>
      <c r="D41" s="43" t="s">
        <v>68</v>
      </c>
      <c r="E41" s="40"/>
      <c r="F41" s="41"/>
      <c r="G41" s="41"/>
      <c r="H41" s="42"/>
      <c r="I41" s="45"/>
      <c r="J41" s="46"/>
      <c r="K41" s="46">
        <v>1</v>
      </c>
      <c r="L41" s="46"/>
      <c r="M41" s="46">
        <v>1</v>
      </c>
      <c r="N41" s="46"/>
      <c r="O41" s="46">
        <v>1</v>
      </c>
      <c r="P41" s="46"/>
      <c r="Q41" s="46"/>
      <c r="R41" s="46"/>
      <c r="S41" s="46">
        <v>1</v>
      </c>
      <c r="T41" s="47"/>
      <c r="U41" s="64">
        <f t="shared" si="0"/>
        <v>4</v>
      </c>
    </row>
    <row r="42" spans="1:21" ht="25.5" customHeight="1" thickBot="1" x14ac:dyDescent="0.25">
      <c r="A42" s="157"/>
      <c r="B42" s="159"/>
      <c r="C42" s="162"/>
      <c r="D42" s="65" t="s">
        <v>69</v>
      </c>
      <c r="E42" s="40">
        <f>IF('ГИС_осн_ЛОТ_1 лист1'!F94=0,,'ГИС_осн_ЛОТ_1 лист1'!F94/'ГИС_осн_ЛОТ_1 лист1'!F93)</f>
        <v>0</v>
      </c>
      <c r="F42" s="41">
        <f>IF('ГИС_осн_ЛОТ_1 лист1'!G94=0,,'ГИС_осн_ЛОТ_1 лист1'!G94/'ГИС_осн_ЛОТ_1 лист1'!G93)</f>
        <v>0</v>
      </c>
      <c r="G42" s="41">
        <f>IF('ГИС_осн_ЛОТ_1 лист1'!H94=0,,'ГИС_осн_ЛОТ_1 лист1'!H94/'ГИС_осн_ЛОТ_1 лист1'!H93)</f>
        <v>0</v>
      </c>
      <c r="H42" s="42">
        <f>IF('ГИС_осн_ЛОТ_1 лист1'!I94=0,,'ГИС_осн_ЛОТ_1 лист1'!I94/'ГИС_осн_ЛОТ_1 лист1'!I93)</f>
        <v>0</v>
      </c>
      <c r="I42" s="93">
        <f>I41*$E42</f>
        <v>0</v>
      </c>
      <c r="J42" s="94">
        <f>J41*$E42</f>
        <v>0</v>
      </c>
      <c r="K42" s="94">
        <f>K41*$F42</f>
        <v>0</v>
      </c>
      <c r="L42" s="94">
        <f>L41*$F42</f>
        <v>0</v>
      </c>
      <c r="M42" s="94">
        <f>M41*$F42</f>
        <v>0</v>
      </c>
      <c r="N42" s="94">
        <f>N41*$G42</f>
        <v>0</v>
      </c>
      <c r="O42" s="94">
        <f>O41*$G42</f>
        <v>0</v>
      </c>
      <c r="P42" s="94">
        <f>P41*$G42</f>
        <v>0</v>
      </c>
      <c r="Q42" s="94">
        <f>Q41*$G42</f>
        <v>0</v>
      </c>
      <c r="R42" s="94">
        <f>R41*$H42</f>
        <v>0</v>
      </c>
      <c r="S42" s="94">
        <f>S41*$H42</f>
        <v>0</v>
      </c>
      <c r="T42" s="95">
        <f>T41*$H42</f>
        <v>0</v>
      </c>
      <c r="U42" s="96">
        <f t="shared" si="0"/>
        <v>0</v>
      </c>
    </row>
    <row r="43" spans="1:21" ht="25.5" customHeight="1" x14ac:dyDescent="0.2">
      <c r="A43" s="156">
        <v>17</v>
      </c>
      <c r="B43" s="158">
        <v>329</v>
      </c>
      <c r="C43" s="161" t="s">
        <v>31</v>
      </c>
      <c r="D43" s="43" t="s">
        <v>68</v>
      </c>
      <c r="E43" s="40"/>
      <c r="F43" s="41"/>
      <c r="G43" s="41"/>
      <c r="H43" s="42"/>
      <c r="I43" s="45"/>
      <c r="J43" s="46"/>
      <c r="K43" s="46">
        <v>1</v>
      </c>
      <c r="L43" s="46"/>
      <c r="M43" s="46"/>
      <c r="N43" s="46">
        <v>1</v>
      </c>
      <c r="O43" s="46"/>
      <c r="P43" s="46"/>
      <c r="Q43" s="46">
        <v>1</v>
      </c>
      <c r="R43" s="46"/>
      <c r="S43" s="46"/>
      <c r="T43" s="47"/>
      <c r="U43" s="64">
        <f t="shared" ref="U43:U60" si="3">SUM(I43:T43)</f>
        <v>3</v>
      </c>
    </row>
    <row r="44" spans="1:21" ht="25.5" customHeight="1" thickBot="1" x14ac:dyDescent="0.25">
      <c r="A44" s="160"/>
      <c r="B44" s="159"/>
      <c r="C44" s="162"/>
      <c r="D44" s="65" t="s">
        <v>69</v>
      </c>
      <c r="E44" s="40">
        <f>IF('ГИС_осн_ЛОТ_1 лист1'!F99=0,,'ГИС_осн_ЛОТ_1 лист1'!F99/'ГИС_осн_ЛОТ_1 лист1'!F98)</f>
        <v>0</v>
      </c>
      <c r="F44" s="41">
        <f>IF('ГИС_осн_ЛОТ_1 лист1'!G99=0,,'ГИС_осн_ЛОТ_1 лист1'!G99/'ГИС_осн_ЛОТ_1 лист1'!G98)</f>
        <v>0</v>
      </c>
      <c r="G44" s="41">
        <f>IF('ГИС_осн_ЛОТ_1 лист1'!H99=0,,'ГИС_осн_ЛОТ_1 лист1'!H99/'ГИС_осн_ЛОТ_1 лист1'!H98)</f>
        <v>0</v>
      </c>
      <c r="H44" s="42">
        <f>IF('ГИС_осн_ЛОТ_1 лист1'!I99=0,,'ГИС_осн_ЛОТ_1 лист1'!I99/'ГИС_осн_ЛОТ_1 лист1'!I98)</f>
        <v>0</v>
      </c>
      <c r="I44" s="93">
        <f>I43*$E44</f>
        <v>0</v>
      </c>
      <c r="J44" s="94">
        <f>J43*$E44</f>
        <v>0</v>
      </c>
      <c r="K44" s="94">
        <f>K43*$F44</f>
        <v>0</v>
      </c>
      <c r="L44" s="94">
        <f>L43*$F44</f>
        <v>0</v>
      </c>
      <c r="M44" s="94">
        <f>M43*$F44</f>
        <v>0</v>
      </c>
      <c r="N44" s="94">
        <f>N43*$G44</f>
        <v>0</v>
      </c>
      <c r="O44" s="94">
        <f>O43*$G44</f>
        <v>0</v>
      </c>
      <c r="P44" s="94">
        <f>P43*$F44</f>
        <v>0</v>
      </c>
      <c r="Q44" s="94">
        <f>Q43*$G44</f>
        <v>0</v>
      </c>
      <c r="R44" s="94">
        <f>R43*$G44</f>
        <v>0</v>
      </c>
      <c r="S44" s="94">
        <f>S43*$H44</f>
        <v>0</v>
      </c>
      <c r="T44" s="95">
        <f>T43*$H44</f>
        <v>0</v>
      </c>
      <c r="U44" s="96">
        <f t="shared" si="3"/>
        <v>0</v>
      </c>
    </row>
    <row r="45" spans="1:21" ht="25.5" customHeight="1" x14ac:dyDescent="0.2">
      <c r="A45" s="156">
        <v>18</v>
      </c>
      <c r="B45" s="158">
        <v>345</v>
      </c>
      <c r="C45" s="161" t="s">
        <v>32</v>
      </c>
      <c r="D45" s="43" t="s">
        <v>68</v>
      </c>
      <c r="E45" s="40"/>
      <c r="F45" s="41"/>
      <c r="G45" s="41"/>
      <c r="H45" s="42"/>
      <c r="I45" s="45">
        <v>1</v>
      </c>
      <c r="J45" s="46">
        <v>1</v>
      </c>
      <c r="K45" s="46">
        <v>1</v>
      </c>
      <c r="L45" s="46">
        <v>1</v>
      </c>
      <c r="M45" s="46">
        <v>1</v>
      </c>
      <c r="N45" s="46">
        <v>1</v>
      </c>
      <c r="O45" s="46">
        <v>1</v>
      </c>
      <c r="P45" s="46">
        <v>1</v>
      </c>
      <c r="Q45" s="46">
        <v>1</v>
      </c>
      <c r="R45" s="46">
        <v>1</v>
      </c>
      <c r="S45" s="46">
        <v>1</v>
      </c>
      <c r="T45" s="47">
        <v>1</v>
      </c>
      <c r="U45" s="64">
        <f t="shared" si="3"/>
        <v>12</v>
      </c>
    </row>
    <row r="46" spans="1:21" ht="25.5" customHeight="1" thickBot="1" x14ac:dyDescent="0.25">
      <c r="A46" s="157"/>
      <c r="B46" s="159"/>
      <c r="C46" s="162"/>
      <c r="D46" s="65" t="s">
        <v>69</v>
      </c>
      <c r="E46" s="40">
        <f>IF('ГИС_осн_ЛОТ_1 лист1'!F104=0,,'ГИС_осн_ЛОТ_1 лист1'!F104/'ГИС_осн_ЛОТ_1 лист1'!F103)</f>
        <v>0</v>
      </c>
      <c r="F46" s="41">
        <f>IF('ГИС_осн_ЛОТ_1 лист1'!G104=0,,'ГИС_осн_ЛОТ_1 лист1'!G104/'ГИС_осн_ЛОТ_1 лист1'!G103)</f>
        <v>0</v>
      </c>
      <c r="G46" s="41">
        <f>IF('ГИС_осн_ЛОТ_1 лист1'!H104=0,,'ГИС_осн_ЛОТ_1 лист1'!H104/'ГИС_осн_ЛОТ_1 лист1'!H103)</f>
        <v>0</v>
      </c>
      <c r="H46" s="42">
        <f>IF('ГИС_осн_ЛОТ_1 лист1'!I104=0,,'ГИС_осн_ЛОТ_1 лист1'!I104/'ГИС_осн_ЛОТ_1 лист1'!I103)</f>
        <v>0</v>
      </c>
      <c r="I46" s="93">
        <f>I45*$E46</f>
        <v>0</v>
      </c>
      <c r="J46" s="94">
        <f>J45*$F46</f>
        <v>0</v>
      </c>
      <c r="K46" s="94">
        <f>K45*$F46</f>
        <v>0</v>
      </c>
      <c r="L46" s="94">
        <f>L45*$F46</f>
        <v>0</v>
      </c>
      <c r="M46" s="94">
        <f>M45*$F46</f>
        <v>0</v>
      </c>
      <c r="N46" s="94">
        <f>N45*$F46</f>
        <v>0</v>
      </c>
      <c r="O46" s="94">
        <f>O45*$G46</f>
        <v>0</v>
      </c>
      <c r="P46" s="94">
        <f>P45*$G46</f>
        <v>0</v>
      </c>
      <c r="Q46" s="94">
        <f>Q45*$G46</f>
        <v>0</v>
      </c>
      <c r="R46" s="94">
        <f>R45*$G46</f>
        <v>0</v>
      </c>
      <c r="S46" s="94">
        <f>S45*$G46</f>
        <v>0</v>
      </c>
      <c r="T46" s="95">
        <f>T45*$H46</f>
        <v>0</v>
      </c>
      <c r="U46" s="96">
        <f t="shared" si="3"/>
        <v>0</v>
      </c>
    </row>
    <row r="47" spans="1:21" ht="25.5" customHeight="1" x14ac:dyDescent="0.2">
      <c r="A47" s="156">
        <v>19</v>
      </c>
      <c r="B47" s="158">
        <v>348</v>
      </c>
      <c r="C47" s="161" t="s">
        <v>33</v>
      </c>
      <c r="D47" s="43" t="s">
        <v>68</v>
      </c>
      <c r="E47" s="40"/>
      <c r="F47" s="41"/>
      <c r="G47" s="41"/>
      <c r="H47" s="42"/>
      <c r="I47" s="45">
        <v>1</v>
      </c>
      <c r="J47" s="46">
        <v>1</v>
      </c>
      <c r="K47" s="46"/>
      <c r="L47" s="46">
        <v>1</v>
      </c>
      <c r="M47" s="46"/>
      <c r="N47" s="46">
        <v>1</v>
      </c>
      <c r="O47" s="46">
        <v>1</v>
      </c>
      <c r="P47" s="46">
        <v>1</v>
      </c>
      <c r="Q47" s="46"/>
      <c r="R47" s="46">
        <v>1</v>
      </c>
      <c r="S47" s="46">
        <v>1</v>
      </c>
      <c r="T47" s="47"/>
      <c r="U47" s="64">
        <f t="shared" si="3"/>
        <v>8</v>
      </c>
    </row>
    <row r="48" spans="1:21" ht="25.5" customHeight="1" thickBot="1" x14ac:dyDescent="0.25">
      <c r="A48" s="160"/>
      <c r="B48" s="159"/>
      <c r="C48" s="162"/>
      <c r="D48" s="65" t="s">
        <v>69</v>
      </c>
      <c r="E48" s="40">
        <f>IF('ГИС_осн_ЛОТ_1 лист1'!F109=0,,'ГИС_осн_ЛОТ_1 лист1'!F109/'ГИС_осн_ЛОТ_1 лист1'!F108)</f>
        <v>0</v>
      </c>
      <c r="F48" s="41">
        <f>IF('ГИС_осн_ЛОТ_1 лист1'!G109=0,,'ГИС_осн_ЛОТ_1 лист1'!G109/'ГИС_осн_ЛОТ_1 лист1'!G108)</f>
        <v>0</v>
      </c>
      <c r="G48" s="41">
        <f>IF('ГИС_осн_ЛОТ_1 лист1'!H109=0,,'ГИС_осн_ЛОТ_1 лист1'!H109/'ГИС_осн_ЛОТ_1 лист1'!H108)</f>
        <v>0</v>
      </c>
      <c r="H48" s="42">
        <f>IF('ГИС_осн_ЛОТ_1 лист1'!I109=0,,'ГИС_осн_ЛОТ_1 лист1'!I109/'ГИС_осн_ЛОТ_1 лист1'!I108)</f>
        <v>0</v>
      </c>
      <c r="I48" s="93">
        <f>I47*$E48</f>
        <v>0</v>
      </c>
      <c r="J48" s="94">
        <f>J47*$F48</f>
        <v>0</v>
      </c>
      <c r="K48" s="94">
        <f>K47*$E48</f>
        <v>0</v>
      </c>
      <c r="L48" s="94">
        <f>L47*$F48</f>
        <v>0</v>
      </c>
      <c r="M48" s="94">
        <f>M47*$F48</f>
        <v>0</v>
      </c>
      <c r="N48" s="94">
        <f>N47*$F48</f>
        <v>0</v>
      </c>
      <c r="O48" s="94">
        <f>O47*$G48</f>
        <v>0</v>
      </c>
      <c r="P48" s="94">
        <f>P47*$G48</f>
        <v>0</v>
      </c>
      <c r="Q48" s="94">
        <f>Q47*$G48</f>
        <v>0</v>
      </c>
      <c r="R48" s="94">
        <f>R47*$G48</f>
        <v>0</v>
      </c>
      <c r="S48" s="94">
        <f>S47*$H48</f>
        <v>0</v>
      </c>
      <c r="T48" s="95">
        <f>T47*$H48</f>
        <v>0</v>
      </c>
      <c r="U48" s="96">
        <f t="shared" si="3"/>
        <v>0</v>
      </c>
    </row>
    <row r="49" spans="1:21" ht="25.5" customHeight="1" x14ac:dyDescent="0.2">
      <c r="A49" s="156">
        <v>20</v>
      </c>
      <c r="B49" s="158">
        <v>354</v>
      </c>
      <c r="C49" s="161" t="s">
        <v>34</v>
      </c>
      <c r="D49" s="43" t="s">
        <v>68</v>
      </c>
      <c r="E49" s="40"/>
      <c r="F49" s="41"/>
      <c r="G49" s="41"/>
      <c r="H49" s="42"/>
      <c r="I49" s="45"/>
      <c r="J49" s="46">
        <v>1</v>
      </c>
      <c r="K49" s="46"/>
      <c r="L49" s="46"/>
      <c r="M49" s="46">
        <v>1</v>
      </c>
      <c r="N49" s="46"/>
      <c r="O49" s="46"/>
      <c r="P49" s="46">
        <v>1</v>
      </c>
      <c r="Q49" s="46"/>
      <c r="R49" s="46"/>
      <c r="S49" s="46"/>
      <c r="T49" s="47"/>
      <c r="U49" s="64">
        <f t="shared" si="3"/>
        <v>3</v>
      </c>
    </row>
    <row r="50" spans="1:21" ht="25.5" customHeight="1" thickBot="1" x14ac:dyDescent="0.25">
      <c r="A50" s="157"/>
      <c r="B50" s="159"/>
      <c r="C50" s="162"/>
      <c r="D50" s="65" t="s">
        <v>69</v>
      </c>
      <c r="E50" s="40">
        <f>IF('ГИС_осн_ЛОТ_1 лист1'!F114=0,,'ГИС_осн_ЛОТ_1 лист1'!F114/'ГИС_осн_ЛОТ_1 лист1'!F113)</f>
        <v>0</v>
      </c>
      <c r="F50" s="41">
        <f>IF('ГИС_осн_ЛОТ_1 лист1'!G114=0,,'ГИС_осн_ЛОТ_1 лист1'!G114/'ГИС_осн_ЛОТ_1 лист1'!G113)</f>
        <v>0</v>
      </c>
      <c r="G50" s="41">
        <f>IF('ГИС_осн_ЛОТ_1 лист1'!H114=0,,'ГИС_осн_ЛОТ_1 лист1'!H114/'ГИС_осн_ЛОТ_1 лист1'!H113)</f>
        <v>0</v>
      </c>
      <c r="H50" s="42">
        <f>IF('ГИС_осн_ЛОТ_1 лист1'!I114=0,,'ГИС_осн_ЛОТ_1 лист1'!I114/'ГИС_осн_ЛОТ_1 лист1'!I113)</f>
        <v>0</v>
      </c>
      <c r="I50" s="93">
        <f>I49*$E50</f>
        <v>0</v>
      </c>
      <c r="J50" s="94">
        <f>J49*$F50</f>
        <v>0</v>
      </c>
      <c r="K50" s="94">
        <f>K49*$F50</f>
        <v>0</v>
      </c>
      <c r="L50" s="94">
        <f>L49*$F50</f>
        <v>0</v>
      </c>
      <c r="M50" s="94">
        <f>M49*$F50</f>
        <v>0</v>
      </c>
      <c r="N50" s="94">
        <f>N49*$G50</f>
        <v>0</v>
      </c>
      <c r="O50" s="94">
        <f>O49*$G50</f>
        <v>0</v>
      </c>
      <c r="P50" s="94">
        <f>P49*$G50</f>
        <v>0</v>
      </c>
      <c r="Q50" s="94">
        <f>Q49*$G50</f>
        <v>0</v>
      </c>
      <c r="R50" s="94">
        <f>R49*$H50</f>
        <v>0</v>
      </c>
      <c r="S50" s="94">
        <f>S49*$H50</f>
        <v>0</v>
      </c>
      <c r="T50" s="95">
        <f>T49*$H50</f>
        <v>0</v>
      </c>
      <c r="U50" s="96">
        <f t="shared" si="3"/>
        <v>0</v>
      </c>
    </row>
    <row r="51" spans="1:21" ht="25.5" customHeight="1" x14ac:dyDescent="0.2">
      <c r="A51" s="156">
        <v>21</v>
      </c>
      <c r="B51" s="163">
        <v>372</v>
      </c>
      <c r="C51" s="165" t="s">
        <v>70</v>
      </c>
      <c r="D51" s="43" t="s">
        <v>68</v>
      </c>
      <c r="E51" s="40"/>
      <c r="F51" s="41"/>
      <c r="G51" s="41"/>
      <c r="H51" s="42"/>
      <c r="I51" s="45"/>
      <c r="J51" s="46"/>
      <c r="K51" s="46">
        <v>1</v>
      </c>
      <c r="L51" s="46"/>
      <c r="M51" s="46">
        <v>1</v>
      </c>
      <c r="N51" s="46">
        <v>1</v>
      </c>
      <c r="O51" s="46"/>
      <c r="P51" s="46">
        <v>1</v>
      </c>
      <c r="Q51" s="46">
        <v>1</v>
      </c>
      <c r="R51" s="46">
        <v>1</v>
      </c>
      <c r="S51" s="46"/>
      <c r="T51" s="47"/>
      <c r="U51" s="64">
        <f t="shared" si="3"/>
        <v>6</v>
      </c>
    </row>
    <row r="52" spans="1:21" ht="25.5" customHeight="1" thickBot="1" x14ac:dyDescent="0.25">
      <c r="A52" s="160"/>
      <c r="B52" s="164"/>
      <c r="C52" s="166"/>
      <c r="D52" s="65" t="s">
        <v>69</v>
      </c>
      <c r="E52" s="40">
        <f>IF('ГИС_осн_ЛОТ_1 лист1'!F119=0,,'ГИС_осн_ЛОТ_1 лист1'!F119/'ГИС_осн_ЛОТ_1 лист1'!F118)</f>
        <v>0</v>
      </c>
      <c r="F52" s="41">
        <f>IF('ГИС_осн_ЛОТ_1 лист1'!G119=0,,'ГИС_осн_ЛОТ_1 лист1'!G119/'ГИС_осн_ЛОТ_1 лист1'!G118)</f>
        <v>0</v>
      </c>
      <c r="G52" s="41">
        <f>IF('ГИС_осн_ЛОТ_1 лист1'!H119=0,,'ГИС_осн_ЛОТ_1 лист1'!H119/'ГИС_осн_ЛОТ_1 лист1'!H118)</f>
        <v>0</v>
      </c>
      <c r="H52" s="42">
        <f>IF('ГИС_осн_ЛОТ_1 лист1'!I119=0,,'ГИС_осн_ЛОТ_1 лист1'!I119/'ГИС_осн_ЛОТ_1 лист1'!I118)</f>
        <v>0</v>
      </c>
      <c r="I52" s="93">
        <f>I51*$E52</f>
        <v>0</v>
      </c>
      <c r="J52" s="94">
        <f>J51*$E52</f>
        <v>0</v>
      </c>
      <c r="K52" s="94">
        <f>K51*$F52</f>
        <v>0</v>
      </c>
      <c r="L52" s="94">
        <f>L51*$F52</f>
        <v>0</v>
      </c>
      <c r="M52" s="94">
        <f>M51*$F52</f>
        <v>0</v>
      </c>
      <c r="N52" s="94">
        <f>N51*$G52</f>
        <v>0</v>
      </c>
      <c r="O52" s="94">
        <f>O51*$G52</f>
        <v>0</v>
      </c>
      <c r="P52" s="94">
        <f>P51*$G52</f>
        <v>0</v>
      </c>
      <c r="Q52" s="94">
        <f>Q51*$G52</f>
        <v>0</v>
      </c>
      <c r="R52" s="94">
        <f>R51*$H52</f>
        <v>0</v>
      </c>
      <c r="S52" s="94">
        <f>S51*$H52</f>
        <v>0</v>
      </c>
      <c r="T52" s="95">
        <f>T51*$H52</f>
        <v>0</v>
      </c>
      <c r="U52" s="96">
        <f t="shared" si="3"/>
        <v>0</v>
      </c>
    </row>
    <row r="53" spans="1:21" ht="25.5" customHeight="1" x14ac:dyDescent="0.2">
      <c r="A53" s="156">
        <v>22</v>
      </c>
      <c r="B53" s="158">
        <v>373</v>
      </c>
      <c r="C53" s="161" t="s">
        <v>71</v>
      </c>
      <c r="D53" s="43" t="s">
        <v>68</v>
      </c>
      <c r="E53" s="40"/>
      <c r="F53" s="41"/>
      <c r="G53" s="41"/>
      <c r="H53" s="42"/>
      <c r="I53" s="45"/>
      <c r="J53" s="46"/>
      <c r="K53" s="46">
        <v>1</v>
      </c>
      <c r="L53" s="46"/>
      <c r="M53" s="46">
        <v>1</v>
      </c>
      <c r="N53" s="46">
        <v>1</v>
      </c>
      <c r="O53" s="46"/>
      <c r="P53" s="46">
        <v>1</v>
      </c>
      <c r="Q53" s="46">
        <v>1</v>
      </c>
      <c r="R53" s="46">
        <v>1</v>
      </c>
      <c r="S53" s="46"/>
      <c r="T53" s="47"/>
      <c r="U53" s="64">
        <f t="shared" si="3"/>
        <v>6</v>
      </c>
    </row>
    <row r="54" spans="1:21" ht="25.5" customHeight="1" thickBot="1" x14ac:dyDescent="0.25">
      <c r="A54" s="157"/>
      <c r="B54" s="159"/>
      <c r="C54" s="162"/>
      <c r="D54" s="65" t="s">
        <v>69</v>
      </c>
      <c r="E54" s="40">
        <f>IF('ГИС_осн_ЛОТ_1 лист1'!F124=0,,'ГИС_осн_ЛОТ_1 лист1'!F124/'ГИС_осн_ЛОТ_1 лист1'!F123)</f>
        <v>0</v>
      </c>
      <c r="F54" s="41">
        <f>IF('ГИС_осн_ЛОТ_1 лист1'!G124=0,,'ГИС_осн_ЛОТ_1 лист1'!G124/'ГИС_осн_ЛОТ_1 лист1'!G123)</f>
        <v>0</v>
      </c>
      <c r="G54" s="41">
        <f>IF('ГИС_осн_ЛОТ_1 лист1'!H124=0,,'ГИС_осн_ЛОТ_1 лист1'!H124/'ГИС_осн_ЛОТ_1 лист1'!H123)</f>
        <v>0</v>
      </c>
      <c r="H54" s="42">
        <f>IF('ГИС_осн_ЛОТ_1 лист1'!I124=0,,'ГИС_осн_ЛОТ_1 лист1'!I124/'ГИС_осн_ЛОТ_1 лист1'!I123)</f>
        <v>0</v>
      </c>
      <c r="I54" s="93">
        <f>I53*$E54</f>
        <v>0</v>
      </c>
      <c r="J54" s="94">
        <f>J53*$E54</f>
        <v>0</v>
      </c>
      <c r="K54" s="94">
        <f>K53*$F54</f>
        <v>0</v>
      </c>
      <c r="L54" s="94">
        <f>L53*$F54</f>
        <v>0</v>
      </c>
      <c r="M54" s="94">
        <f>M53*$F54</f>
        <v>0</v>
      </c>
      <c r="N54" s="94">
        <f>N53*$G54</f>
        <v>0</v>
      </c>
      <c r="O54" s="94">
        <f>O53*$G54</f>
        <v>0</v>
      </c>
      <c r="P54" s="94">
        <f>P53*$G54</f>
        <v>0</v>
      </c>
      <c r="Q54" s="94">
        <f>Q53*$G54</f>
        <v>0</v>
      </c>
      <c r="R54" s="94">
        <f>R53*$H54</f>
        <v>0</v>
      </c>
      <c r="S54" s="94">
        <f>S53*$H54</f>
        <v>0</v>
      </c>
      <c r="T54" s="95">
        <f>T53*$H54</f>
        <v>0</v>
      </c>
      <c r="U54" s="96">
        <f t="shared" si="3"/>
        <v>0</v>
      </c>
    </row>
    <row r="55" spans="1:21" ht="25.5" customHeight="1" x14ac:dyDescent="0.2">
      <c r="A55" s="156">
        <v>23</v>
      </c>
      <c r="B55" s="158">
        <v>598</v>
      </c>
      <c r="C55" s="161" t="s">
        <v>37</v>
      </c>
      <c r="D55" s="43" t="s">
        <v>72</v>
      </c>
      <c r="E55" s="40"/>
      <c r="F55" s="41"/>
      <c r="G55" s="41"/>
      <c r="H55" s="42"/>
      <c r="I55" s="45"/>
      <c r="J55" s="46"/>
      <c r="K55" s="46">
        <v>39</v>
      </c>
      <c r="L55" s="46"/>
      <c r="M55" s="46">
        <v>39</v>
      </c>
      <c r="N55" s="46">
        <v>39</v>
      </c>
      <c r="O55" s="46"/>
      <c r="P55" s="46">
        <v>39</v>
      </c>
      <c r="Q55" s="46">
        <v>39</v>
      </c>
      <c r="R55" s="46">
        <v>39</v>
      </c>
      <c r="S55" s="46"/>
      <c r="T55" s="47"/>
      <c r="U55" s="64">
        <f t="shared" si="3"/>
        <v>234</v>
      </c>
    </row>
    <row r="56" spans="1:21" ht="25.5" customHeight="1" thickBot="1" x14ac:dyDescent="0.25">
      <c r="A56" s="160"/>
      <c r="B56" s="159"/>
      <c r="C56" s="162"/>
      <c r="D56" s="65" t="s">
        <v>69</v>
      </c>
      <c r="E56" s="40">
        <f>IF('ГИС_осн_ЛОТ_1 лист1'!F131=0,,'ГИС_осн_ЛОТ_1 лист1'!F131/'ГИС_осн_ЛОТ_1 лист1'!F130)</f>
        <v>0</v>
      </c>
      <c r="F56" s="41">
        <f>IF('ГИС_осн_ЛОТ_1 лист1'!G131=0,,'ГИС_осн_ЛОТ_1 лист1'!G131/'ГИС_осн_ЛОТ_1 лист1'!G130)</f>
        <v>0</v>
      </c>
      <c r="G56" s="41">
        <f>IF('ГИС_осн_ЛОТ_1 лист1'!H131=0,,'ГИС_осн_ЛОТ_1 лист1'!H131/'ГИС_осн_ЛОТ_1 лист1'!H130)</f>
        <v>0</v>
      </c>
      <c r="H56" s="42">
        <f>IF('ГИС_осн_ЛОТ_1 лист1'!I131=0,,'ГИС_осн_ЛОТ_1 лист1'!I131/'ГИС_осн_ЛОТ_1 лист1'!I130)</f>
        <v>0</v>
      </c>
      <c r="I56" s="93">
        <f>I55*$E56</f>
        <v>0</v>
      </c>
      <c r="J56" s="94">
        <f>J55*$E56</f>
        <v>0</v>
      </c>
      <c r="K56" s="94">
        <f>K55*$F56</f>
        <v>0</v>
      </c>
      <c r="L56" s="94">
        <f>L55*$F56</f>
        <v>0</v>
      </c>
      <c r="M56" s="94">
        <f>M55*$F56</f>
        <v>0</v>
      </c>
      <c r="N56" s="94">
        <f>N55*$G56</f>
        <v>0</v>
      </c>
      <c r="O56" s="94">
        <f>O55*$G56</f>
        <v>0</v>
      </c>
      <c r="P56" s="94">
        <f>P55*$G56</f>
        <v>0</v>
      </c>
      <c r="Q56" s="94">
        <f>Q55*$G56</f>
        <v>0</v>
      </c>
      <c r="R56" s="94">
        <f>R55*$H56</f>
        <v>0</v>
      </c>
      <c r="S56" s="94">
        <f>S55*$H56</f>
        <v>0</v>
      </c>
      <c r="T56" s="95">
        <f>T55*$H56</f>
        <v>0</v>
      </c>
      <c r="U56" s="96">
        <f t="shared" si="3"/>
        <v>0</v>
      </c>
    </row>
    <row r="57" spans="1:21" ht="25.5" customHeight="1" x14ac:dyDescent="0.2">
      <c r="A57" s="156">
        <v>24</v>
      </c>
      <c r="B57" s="158">
        <v>390</v>
      </c>
      <c r="C57" s="150" t="s">
        <v>73</v>
      </c>
      <c r="D57" s="43" t="s">
        <v>68</v>
      </c>
      <c r="E57" s="40"/>
      <c r="F57" s="41"/>
      <c r="G57" s="41"/>
      <c r="H57" s="42"/>
      <c r="I57" s="45"/>
      <c r="J57" s="46"/>
      <c r="K57" s="46">
        <v>1</v>
      </c>
      <c r="L57" s="46"/>
      <c r="M57" s="46"/>
      <c r="N57" s="46"/>
      <c r="O57" s="46">
        <v>1</v>
      </c>
      <c r="P57" s="46"/>
      <c r="Q57" s="46"/>
      <c r="R57" s="46">
        <v>1</v>
      </c>
      <c r="S57" s="46"/>
      <c r="T57" s="47"/>
      <c r="U57" s="64">
        <f t="shared" si="3"/>
        <v>3</v>
      </c>
    </row>
    <row r="58" spans="1:21" ht="25.5" customHeight="1" thickBot="1" x14ac:dyDescent="0.25">
      <c r="A58" s="157"/>
      <c r="B58" s="159"/>
      <c r="C58" s="151"/>
      <c r="D58" s="65" t="s">
        <v>69</v>
      </c>
      <c r="E58" s="40">
        <f>IF('ГИС_осн_ЛОТ_1 лист1'!F136=0,,'ГИС_осн_ЛОТ_1 лист1'!F136/'ГИС_осн_ЛОТ_1 лист1'!F135)</f>
        <v>0</v>
      </c>
      <c r="F58" s="41">
        <f>IF('ГИС_осн_ЛОТ_1 лист1'!G136=0,,'ГИС_осн_ЛОТ_1 лист1'!G136/'ГИС_осн_ЛОТ_1 лист1'!G135)</f>
        <v>0</v>
      </c>
      <c r="G58" s="41">
        <f>IF('ГИС_осн_ЛОТ_1 лист1'!H136=0,,'ГИС_осн_ЛОТ_1 лист1'!H136/'ГИС_осн_ЛОТ_1 лист1'!H135)</f>
        <v>0</v>
      </c>
      <c r="H58" s="42">
        <f>IF('ГИС_осн_ЛОТ_1 лист1'!I136=0,,'ГИС_осн_ЛОТ_1 лист1'!I136/'ГИС_осн_ЛОТ_1 лист1'!I135)</f>
        <v>0</v>
      </c>
      <c r="I58" s="93">
        <f>I57*$E58</f>
        <v>0</v>
      </c>
      <c r="J58" s="94">
        <f>J57*$E58</f>
        <v>0</v>
      </c>
      <c r="K58" s="94">
        <f>K57*$F58</f>
        <v>0</v>
      </c>
      <c r="L58" s="94">
        <f>L57*$F58</f>
        <v>0</v>
      </c>
      <c r="M58" s="94">
        <f>M57*$F58</f>
        <v>0</v>
      </c>
      <c r="N58" s="94">
        <f>N57*$F58</f>
        <v>0</v>
      </c>
      <c r="O58" s="94">
        <f>O57*$G58</f>
        <v>0</v>
      </c>
      <c r="P58" s="94">
        <f>P57*$G58</f>
        <v>0</v>
      </c>
      <c r="Q58" s="94">
        <f>Q57*$G58</f>
        <v>0</v>
      </c>
      <c r="R58" s="94">
        <f>R57*$G58</f>
        <v>0</v>
      </c>
      <c r="S58" s="94">
        <f>S57*$H58</f>
        <v>0</v>
      </c>
      <c r="T58" s="95">
        <f>T57*$H58</f>
        <v>0</v>
      </c>
      <c r="U58" s="96">
        <f t="shared" si="3"/>
        <v>0</v>
      </c>
    </row>
    <row r="59" spans="1:21" ht="25.5" customHeight="1" x14ac:dyDescent="0.2">
      <c r="A59" s="156">
        <v>25</v>
      </c>
      <c r="B59" s="158">
        <v>391</v>
      </c>
      <c r="C59" s="150" t="s">
        <v>74</v>
      </c>
      <c r="D59" s="43" t="s">
        <v>68</v>
      </c>
      <c r="E59" s="40"/>
      <c r="F59" s="41"/>
      <c r="G59" s="41"/>
      <c r="H59" s="42"/>
      <c r="I59" s="45">
        <v>1</v>
      </c>
      <c r="J59" s="46"/>
      <c r="K59" s="46"/>
      <c r="L59" s="46"/>
      <c r="M59" s="46"/>
      <c r="N59" s="46">
        <v>1</v>
      </c>
      <c r="O59" s="46"/>
      <c r="P59" s="46"/>
      <c r="Q59" s="46"/>
      <c r="R59" s="46"/>
      <c r="S59" s="46">
        <v>1</v>
      </c>
      <c r="T59" s="47"/>
      <c r="U59" s="64">
        <f t="shared" si="3"/>
        <v>3</v>
      </c>
    </row>
    <row r="60" spans="1:21" ht="25.5" customHeight="1" thickBot="1" x14ac:dyDescent="0.25">
      <c r="A60" s="160"/>
      <c r="B60" s="159"/>
      <c r="C60" s="151"/>
      <c r="D60" s="65" t="s">
        <v>69</v>
      </c>
      <c r="E60" s="40">
        <f>IF('ГИС_осн_ЛОТ_1 лист1'!F141=0,,'ГИС_осн_ЛОТ_1 лист1'!F141/'ГИС_осн_ЛОТ_1 лист1'!F140)</f>
        <v>0</v>
      </c>
      <c r="F60" s="41">
        <f>IF('ГИС_осн_ЛОТ_1 лист1'!G141=0,,'ГИС_осн_ЛОТ_1 лист1'!G141/'ГИС_осн_ЛОТ_1 лист1'!G140)</f>
        <v>0</v>
      </c>
      <c r="G60" s="41">
        <f>IF('ГИС_осн_ЛОТ_1 лист1'!H141=0,,'ГИС_осн_ЛОТ_1 лист1'!H141/'ГИС_осн_ЛОТ_1 лист1'!H140)</f>
        <v>0</v>
      </c>
      <c r="H60" s="42">
        <f>IF('ГИС_осн_ЛОТ_1 лист1'!I141=0,,'ГИС_осн_ЛОТ_1 лист1'!I141/'ГИС_осн_ЛОТ_1 лист1'!I140)</f>
        <v>0</v>
      </c>
      <c r="I60" s="93">
        <f>I59*$F60</f>
        <v>0</v>
      </c>
      <c r="J60" s="94">
        <f>J59*$F60</f>
        <v>0</v>
      </c>
      <c r="K60" s="94">
        <f>K59*$E60</f>
        <v>0</v>
      </c>
      <c r="L60" s="94">
        <f>L59*$F60</f>
        <v>0</v>
      </c>
      <c r="M60" s="94">
        <f>M59*$F60</f>
        <v>0</v>
      </c>
      <c r="N60" s="94">
        <f t="shared" ref="N60:S60" si="4">N59*$G60</f>
        <v>0</v>
      </c>
      <c r="O60" s="94">
        <f t="shared" si="4"/>
        <v>0</v>
      </c>
      <c r="P60" s="94">
        <f t="shared" si="4"/>
        <v>0</v>
      </c>
      <c r="Q60" s="94">
        <f t="shared" si="4"/>
        <v>0</v>
      </c>
      <c r="R60" s="94">
        <f t="shared" si="4"/>
        <v>0</v>
      </c>
      <c r="S60" s="94">
        <f t="shared" si="4"/>
        <v>0</v>
      </c>
      <c r="T60" s="95">
        <f>T59*$H60</f>
        <v>0</v>
      </c>
      <c r="U60" s="96">
        <f t="shared" si="3"/>
        <v>0</v>
      </c>
    </row>
    <row r="61" spans="1:21" ht="25.5" customHeight="1" x14ac:dyDescent="0.2">
      <c r="A61" s="156">
        <v>26</v>
      </c>
      <c r="B61" s="158">
        <v>5715</v>
      </c>
      <c r="C61" s="150" t="s">
        <v>40</v>
      </c>
      <c r="D61" s="43" t="s">
        <v>72</v>
      </c>
      <c r="E61" s="40"/>
      <c r="F61" s="41"/>
      <c r="G61" s="41"/>
      <c r="H61" s="42"/>
      <c r="I61" s="45">
        <v>1</v>
      </c>
      <c r="J61" s="46"/>
      <c r="K61" s="46">
        <v>1</v>
      </c>
      <c r="L61" s="46">
        <v>1</v>
      </c>
      <c r="M61" s="46">
        <v>1</v>
      </c>
      <c r="N61" s="46">
        <v>1</v>
      </c>
      <c r="O61" s="46">
        <v>1</v>
      </c>
      <c r="P61" s="46">
        <v>1</v>
      </c>
      <c r="Q61" s="46">
        <v>1</v>
      </c>
      <c r="R61" s="46">
        <v>1</v>
      </c>
      <c r="S61" s="46">
        <v>1</v>
      </c>
      <c r="T61" s="47">
        <v>1</v>
      </c>
      <c r="U61" s="64">
        <f t="shared" ref="U61:U66" si="5">SUM(I61:T61)</f>
        <v>11</v>
      </c>
    </row>
    <row r="62" spans="1:21" ht="25.5" customHeight="1" thickBot="1" x14ac:dyDescent="0.25">
      <c r="A62" s="157"/>
      <c r="B62" s="159"/>
      <c r="C62" s="151"/>
      <c r="D62" s="65" t="s">
        <v>69</v>
      </c>
      <c r="E62" s="40">
        <f>IF('ГИС_осн_ЛОТ_1 лист1'!F146=0,,'ГИС_осн_ЛОТ_1 лист1'!F146/'ГИС_осн_ЛОТ_1 лист1'!F145)</f>
        <v>0</v>
      </c>
      <c r="F62" s="41">
        <f>IF('ГИС_осн_ЛОТ_1 лист1'!G146=0,,'ГИС_осн_ЛОТ_1 лист1'!G146/'ГИС_осн_ЛОТ_1 лист1'!G145)</f>
        <v>0</v>
      </c>
      <c r="G62" s="41">
        <f>IF('ГИС_осн_ЛОТ_1 лист1'!H146=0,,'ГИС_осн_ЛОТ_1 лист1'!H146/'ГИС_осн_ЛОТ_1 лист1'!H145)</f>
        <v>0</v>
      </c>
      <c r="H62" s="42">
        <f>IF('ГИС_осн_ЛОТ_1 лист1'!I146=0,,'ГИС_осн_ЛОТ_1 лист1'!I146/'ГИС_осн_ЛОТ_1 лист1'!I145)</f>
        <v>0</v>
      </c>
      <c r="I62" s="93">
        <f>I61*$E62</f>
        <v>0</v>
      </c>
      <c r="J62" s="94">
        <f>J61*$E62</f>
        <v>0</v>
      </c>
      <c r="K62" s="94">
        <f>K61*$E62</f>
        <v>0</v>
      </c>
      <c r="L62" s="94">
        <f>L61*$F62</f>
        <v>0</v>
      </c>
      <c r="M62" s="94">
        <f>M61*$F62</f>
        <v>0</v>
      </c>
      <c r="N62" s="94">
        <f>N61*$F62</f>
        <v>0</v>
      </c>
      <c r="O62" s="94">
        <f>O61*$G62</f>
        <v>0</v>
      </c>
      <c r="P62" s="94">
        <f>P61*$G62</f>
        <v>0</v>
      </c>
      <c r="Q62" s="94">
        <f>Q61*$G62</f>
        <v>0</v>
      </c>
      <c r="R62" s="94">
        <f>R61*$H62</f>
        <v>0</v>
      </c>
      <c r="S62" s="94">
        <f>S61*$H62</f>
        <v>0</v>
      </c>
      <c r="T62" s="95">
        <f>T61*$H62</f>
        <v>0</v>
      </c>
      <c r="U62" s="96">
        <f t="shared" si="5"/>
        <v>0</v>
      </c>
    </row>
    <row r="63" spans="1:21" ht="25.5" customHeight="1" x14ac:dyDescent="0.2">
      <c r="A63" s="156">
        <v>27</v>
      </c>
      <c r="B63" s="158" t="s">
        <v>41</v>
      </c>
      <c r="C63" s="150" t="s">
        <v>42</v>
      </c>
      <c r="D63" s="43" t="s">
        <v>68</v>
      </c>
      <c r="E63" s="40"/>
      <c r="F63" s="41"/>
      <c r="G63" s="41"/>
      <c r="H63" s="42"/>
      <c r="I63" s="45">
        <v>1</v>
      </c>
      <c r="J63" s="46"/>
      <c r="K63" s="46"/>
      <c r="L63" s="46">
        <v>1</v>
      </c>
      <c r="M63" s="46"/>
      <c r="N63" s="46">
        <v>1</v>
      </c>
      <c r="O63" s="46"/>
      <c r="P63" s="46"/>
      <c r="Q63" s="46">
        <v>1</v>
      </c>
      <c r="R63" s="46"/>
      <c r="S63" s="46"/>
      <c r="T63" s="47">
        <v>1</v>
      </c>
      <c r="U63" s="64">
        <f t="shared" si="5"/>
        <v>5</v>
      </c>
    </row>
    <row r="64" spans="1:21" ht="25.5" customHeight="1" thickBot="1" x14ac:dyDescent="0.25">
      <c r="A64" s="160"/>
      <c r="B64" s="159"/>
      <c r="C64" s="151"/>
      <c r="D64" s="65" t="s">
        <v>69</v>
      </c>
      <c r="E64" s="40">
        <f>IF('ГИС_осн_ЛОТ_1 лист1'!F151=0,,'ГИС_осн_ЛОТ_1 лист1'!F151/'ГИС_осн_ЛОТ_1 лист1'!F150)</f>
        <v>0</v>
      </c>
      <c r="F64" s="41">
        <f>IF('ГИС_осн_ЛОТ_1 лист1'!G151=0,,'ГИС_осн_ЛОТ_1 лист1'!G151/'ГИС_осн_ЛОТ_1 лист1'!G150)</f>
        <v>0</v>
      </c>
      <c r="G64" s="41">
        <f>IF('ГИС_осн_ЛОТ_1 лист1'!H151=0,,'ГИС_осн_ЛОТ_1 лист1'!H151/'ГИС_осн_ЛОТ_1 лист1'!H150)</f>
        <v>0</v>
      </c>
      <c r="H64" s="42">
        <f>IF('ГИС_осн_ЛОТ_1 лист1'!I151=0,,'ГИС_осн_ЛОТ_1 лист1'!I151/'ГИС_осн_ЛОТ_1 лист1'!I150)</f>
        <v>0</v>
      </c>
      <c r="I64" s="93">
        <f>I63*$F64</f>
        <v>0</v>
      </c>
      <c r="J64" s="94">
        <f>J63*$E64</f>
        <v>0</v>
      </c>
      <c r="K64" s="94">
        <f>K63*$F64</f>
        <v>0</v>
      </c>
      <c r="L64" s="94">
        <f>L63*$F64</f>
        <v>0</v>
      </c>
      <c r="M64" s="94">
        <f>M63*$F64</f>
        <v>0</v>
      </c>
      <c r="N64" s="94">
        <f>N63*$F64</f>
        <v>0</v>
      </c>
      <c r="O64" s="94">
        <f>O63*$G64</f>
        <v>0</v>
      </c>
      <c r="P64" s="94">
        <f>P63*$G64</f>
        <v>0</v>
      </c>
      <c r="Q64" s="94">
        <f>Q63*$G64</f>
        <v>0</v>
      </c>
      <c r="R64" s="94">
        <f>R63*$H64</f>
        <v>0</v>
      </c>
      <c r="S64" s="94">
        <f>S63*$H64</f>
        <v>0</v>
      </c>
      <c r="T64" s="95">
        <f>T63*$H64</f>
        <v>0</v>
      </c>
      <c r="U64" s="96">
        <f t="shared" si="5"/>
        <v>0</v>
      </c>
    </row>
    <row r="65" spans="1:21" ht="25.5" customHeight="1" x14ac:dyDescent="0.2">
      <c r="A65" s="156">
        <v>28</v>
      </c>
      <c r="B65" s="158" t="s">
        <v>41</v>
      </c>
      <c r="C65" s="150" t="s">
        <v>43</v>
      </c>
      <c r="D65" s="43" t="s">
        <v>68</v>
      </c>
      <c r="E65" s="40"/>
      <c r="F65" s="41"/>
      <c r="G65" s="41"/>
      <c r="H65" s="42"/>
      <c r="I65" s="45">
        <v>1</v>
      </c>
      <c r="J65" s="46"/>
      <c r="K65" s="46"/>
      <c r="L65" s="46">
        <v>1</v>
      </c>
      <c r="M65" s="46">
        <v>1</v>
      </c>
      <c r="N65" s="46"/>
      <c r="O65" s="46">
        <v>1</v>
      </c>
      <c r="P65" s="46"/>
      <c r="Q65" s="46"/>
      <c r="R65" s="46"/>
      <c r="S65" s="46"/>
      <c r="T65" s="47">
        <v>1</v>
      </c>
      <c r="U65" s="64">
        <f t="shared" si="5"/>
        <v>5</v>
      </c>
    </row>
    <row r="66" spans="1:21" ht="25.5" customHeight="1" thickBot="1" x14ac:dyDescent="0.25">
      <c r="A66" s="157"/>
      <c r="B66" s="159"/>
      <c r="C66" s="151"/>
      <c r="D66" s="65" t="s">
        <v>69</v>
      </c>
      <c r="E66" s="40">
        <f>IF('ГИС_осн_ЛОТ_1 лист1'!F156=0,,'ГИС_осн_ЛОТ_1 лист1'!F156/'ГИС_осн_ЛОТ_1 лист1'!F155)</f>
        <v>0</v>
      </c>
      <c r="F66" s="41">
        <f>IF('ГИС_осн_ЛОТ_1 лист1'!G156=0,,'ГИС_осн_ЛОТ_1 лист1'!G156/'ГИС_осн_ЛОТ_1 лист1'!G155)</f>
        <v>0</v>
      </c>
      <c r="G66" s="41">
        <f>IF('ГИС_осн_ЛОТ_1 лист1'!H156=0,,'ГИС_осн_ЛОТ_1 лист1'!H156/'ГИС_осн_ЛОТ_1 лист1'!H155)</f>
        <v>0</v>
      </c>
      <c r="H66" s="42">
        <f>IF('ГИС_осн_ЛОТ_1 лист1'!I156=0,,'ГИС_осн_ЛОТ_1 лист1'!I156/'ГИС_осн_ЛОТ_1 лист1'!I155)</f>
        <v>0</v>
      </c>
      <c r="I66" s="93">
        <f>I65*$F66</f>
        <v>0</v>
      </c>
      <c r="J66" s="94">
        <f>J65*$E66</f>
        <v>0</v>
      </c>
      <c r="K66" s="94">
        <f>K65*$E66</f>
        <v>0</v>
      </c>
      <c r="L66" s="94">
        <f>L65*$F66</f>
        <v>0</v>
      </c>
      <c r="M66" s="94">
        <f>M65*$F66</f>
        <v>0</v>
      </c>
      <c r="N66" s="94">
        <f>N65*$F66</f>
        <v>0</v>
      </c>
      <c r="O66" s="94">
        <f>O65*$G66</f>
        <v>0</v>
      </c>
      <c r="P66" s="94">
        <f>P65*$G66</f>
        <v>0</v>
      </c>
      <c r="Q66" s="94">
        <f>Q65*$G66</f>
        <v>0</v>
      </c>
      <c r="R66" s="94">
        <f>R65*$G66</f>
        <v>0</v>
      </c>
      <c r="S66" s="94">
        <f>S65*$H66</f>
        <v>0</v>
      </c>
      <c r="T66" s="95">
        <f>T65*$H66</f>
        <v>0</v>
      </c>
      <c r="U66" s="96">
        <f t="shared" si="5"/>
        <v>0</v>
      </c>
    </row>
    <row r="67" spans="1:21" ht="13.5" thickBot="1" x14ac:dyDescent="0.25">
      <c r="A67" s="152" t="s">
        <v>75</v>
      </c>
      <c r="B67" s="153"/>
      <c r="C67" s="153"/>
      <c r="D67" s="66" t="s">
        <v>68</v>
      </c>
      <c r="E67" s="67"/>
      <c r="F67" s="68"/>
      <c r="G67" s="68"/>
      <c r="H67" s="69"/>
      <c r="I67" s="70">
        <f>I11+I13+I15+I17+I19+I21+I23+I25+I27+I29+I31+I33+I35+I37+I39+I41+I43+I45+I47+I49+I51+I53+I57+I59+I61+I63+I65</f>
        <v>23</v>
      </c>
      <c r="J67" s="70">
        <f t="shared" ref="J67:T67" si="6">J11+J13+J15+J17+J19+J21+J23+J25+J27+J29+J31+J33+J35+J37+J39+J41+J43+J45+J47+J49+J51+J53+J57+J59+J61+J63+J65</f>
        <v>31</v>
      </c>
      <c r="K67" s="70">
        <f t="shared" si="6"/>
        <v>30</v>
      </c>
      <c r="L67" s="70">
        <f t="shared" si="6"/>
        <v>29</v>
      </c>
      <c r="M67" s="70">
        <f t="shared" si="6"/>
        <v>30</v>
      </c>
      <c r="N67" s="70">
        <f t="shared" si="6"/>
        <v>33</v>
      </c>
      <c r="O67" s="70">
        <f t="shared" si="6"/>
        <v>29</v>
      </c>
      <c r="P67" s="70">
        <f t="shared" si="6"/>
        <v>32</v>
      </c>
      <c r="Q67" s="70">
        <f t="shared" si="6"/>
        <v>32</v>
      </c>
      <c r="R67" s="70">
        <f t="shared" si="6"/>
        <v>32</v>
      </c>
      <c r="S67" s="70">
        <f t="shared" si="6"/>
        <v>30</v>
      </c>
      <c r="T67" s="70">
        <f t="shared" si="6"/>
        <v>30</v>
      </c>
      <c r="U67" s="71">
        <f>SUM(I67:T67)</f>
        <v>361</v>
      </c>
    </row>
    <row r="68" spans="1:21" ht="13.5" thickBot="1" x14ac:dyDescent="0.25">
      <c r="A68" s="154"/>
      <c r="B68" s="155"/>
      <c r="C68" s="155"/>
      <c r="D68" s="72" t="s">
        <v>69</v>
      </c>
      <c r="E68" s="73"/>
      <c r="F68" s="74"/>
      <c r="G68" s="74"/>
      <c r="H68" s="75"/>
      <c r="I68" s="98">
        <f>I12+I14+I16+I18+I20+I22+I24+I26+I28+I30+I32+I34+I36+I38+I40+I42+I44+I46+I48+I50+I52+I54+I58+I60+I62+I64+I66+I56</f>
        <v>0</v>
      </c>
      <c r="J68" s="99">
        <f t="shared" ref="J68:T68" si="7">J12+J14+J16+J18+J20+J22+J24+J26+J28+J30+J32+J34+J36+J38+J40+J42+J44+J46+J48+J50+J52+J54+J58+J60+J62+J64+J66+J56</f>
        <v>0</v>
      </c>
      <c r="K68" s="99">
        <f t="shared" si="7"/>
        <v>0</v>
      </c>
      <c r="L68" s="99">
        <f t="shared" si="7"/>
        <v>0</v>
      </c>
      <c r="M68" s="99">
        <f t="shared" si="7"/>
        <v>0</v>
      </c>
      <c r="N68" s="99">
        <f t="shared" si="7"/>
        <v>0</v>
      </c>
      <c r="O68" s="99">
        <f t="shared" si="7"/>
        <v>0</v>
      </c>
      <c r="P68" s="99">
        <f t="shared" si="7"/>
        <v>0</v>
      </c>
      <c r="Q68" s="99">
        <f t="shared" si="7"/>
        <v>0</v>
      </c>
      <c r="R68" s="99">
        <f t="shared" si="7"/>
        <v>0</v>
      </c>
      <c r="S68" s="99">
        <f t="shared" si="7"/>
        <v>0</v>
      </c>
      <c r="T68" s="100">
        <f t="shared" si="7"/>
        <v>0</v>
      </c>
      <c r="U68" s="101">
        <f>SUM(I68:T68)</f>
        <v>0</v>
      </c>
    </row>
    <row r="70" spans="1:21" ht="20.25" x14ac:dyDescent="0.2">
      <c r="A70" s="76"/>
      <c r="B70" s="119" t="s">
        <v>86</v>
      </c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77"/>
      <c r="U70" s="76"/>
    </row>
    <row r="71" spans="1:21" ht="20.25" x14ac:dyDescent="0.2">
      <c r="A71" s="76"/>
      <c r="B71" s="119" t="s">
        <v>87</v>
      </c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78"/>
      <c r="U71" s="80"/>
    </row>
    <row r="72" spans="1:21" ht="20.25" x14ac:dyDescent="0.2">
      <c r="A72" s="76"/>
      <c r="B72" s="116" t="s">
        <v>88</v>
      </c>
      <c r="C72" s="116"/>
      <c r="D72" s="115"/>
      <c r="E72" s="117" t="s">
        <v>89</v>
      </c>
      <c r="F72" s="117"/>
      <c r="G72" s="115"/>
      <c r="H72" s="115"/>
      <c r="I72" s="114"/>
      <c r="J72" s="112"/>
      <c r="K72" s="111"/>
      <c r="L72" s="111"/>
      <c r="M72" s="112"/>
      <c r="N72" s="112"/>
      <c r="O72" s="113"/>
      <c r="P72" s="113"/>
      <c r="Q72" s="113"/>
      <c r="R72" s="112"/>
      <c r="S72" s="112"/>
      <c r="T72" s="85"/>
      <c r="U72" s="76"/>
    </row>
    <row r="73" spans="1:21" ht="15.75" x14ac:dyDescent="0.25">
      <c r="C73" s="81"/>
      <c r="D73" s="82"/>
      <c r="E73" s="82"/>
      <c r="F73" s="80"/>
      <c r="G73" s="80"/>
      <c r="H73" s="80"/>
      <c r="I73" s="83"/>
      <c r="J73" s="52"/>
      <c r="M73" s="52"/>
      <c r="N73" s="52"/>
      <c r="O73" s="79"/>
      <c r="P73" s="79"/>
      <c r="Q73" s="79"/>
      <c r="R73" s="52"/>
      <c r="S73" s="52"/>
      <c r="T73" s="52"/>
      <c r="U73" s="82"/>
    </row>
    <row r="74" spans="1:21" ht="15.75" x14ac:dyDescent="0.25">
      <c r="C74" s="84"/>
      <c r="D74" s="84"/>
      <c r="E74" s="84"/>
      <c r="F74" s="84"/>
      <c r="G74" s="84"/>
      <c r="H74" s="84"/>
      <c r="I74" s="84"/>
      <c r="J74" s="52"/>
      <c r="M74" s="52"/>
      <c r="N74" s="52"/>
      <c r="O74" s="83"/>
      <c r="P74" s="83"/>
      <c r="Q74" s="83"/>
      <c r="R74" s="52"/>
      <c r="S74" s="52"/>
      <c r="T74" s="52"/>
      <c r="U74" s="84"/>
    </row>
  </sheetData>
  <mergeCells count="97">
    <mergeCell ref="T2:U2"/>
    <mergeCell ref="S1:U1"/>
    <mergeCell ref="B9:T9"/>
    <mergeCell ref="B4:T4"/>
    <mergeCell ref="B7:T7"/>
    <mergeCell ref="A8:U8"/>
    <mergeCell ref="B5:T5"/>
    <mergeCell ref="B6:T6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A33:A34"/>
    <mergeCell ref="B33:B34"/>
    <mergeCell ref="C33:C34"/>
    <mergeCell ref="A35:A36"/>
    <mergeCell ref="B35:B36"/>
    <mergeCell ref="C35:C36"/>
    <mergeCell ref="A37:A38"/>
    <mergeCell ref="B37:B38"/>
    <mergeCell ref="C37:C38"/>
    <mergeCell ref="A39:A40"/>
    <mergeCell ref="B39:B40"/>
    <mergeCell ref="C39:C40"/>
    <mergeCell ref="A41:A42"/>
    <mergeCell ref="B41:B42"/>
    <mergeCell ref="C41:C42"/>
    <mergeCell ref="A43:A44"/>
    <mergeCell ref="B43:B44"/>
    <mergeCell ref="C43:C44"/>
    <mergeCell ref="A45:A46"/>
    <mergeCell ref="B45:B46"/>
    <mergeCell ref="C45:C46"/>
    <mergeCell ref="A47:A48"/>
    <mergeCell ref="B47:B48"/>
    <mergeCell ref="C47:C48"/>
    <mergeCell ref="A49:A50"/>
    <mergeCell ref="B49:B50"/>
    <mergeCell ref="C49:C50"/>
    <mergeCell ref="A51:A52"/>
    <mergeCell ref="B51:B52"/>
    <mergeCell ref="C51:C52"/>
    <mergeCell ref="A53:A54"/>
    <mergeCell ref="B53:B54"/>
    <mergeCell ref="C53:C54"/>
    <mergeCell ref="A61:A62"/>
    <mergeCell ref="B61:B62"/>
    <mergeCell ref="C61:C62"/>
    <mergeCell ref="A63:A64"/>
    <mergeCell ref="A59:A60"/>
    <mergeCell ref="B59:B60"/>
    <mergeCell ref="C59:C60"/>
    <mergeCell ref="B63:B64"/>
    <mergeCell ref="C63:C64"/>
    <mergeCell ref="A55:A56"/>
    <mergeCell ref="B55:B56"/>
    <mergeCell ref="C55:C56"/>
    <mergeCell ref="A57:A58"/>
    <mergeCell ref="B57:B58"/>
    <mergeCell ref="C57:C58"/>
    <mergeCell ref="B72:C72"/>
    <mergeCell ref="E72:F72"/>
    <mergeCell ref="B70:S70"/>
    <mergeCell ref="B71:S71"/>
    <mergeCell ref="C65:C66"/>
    <mergeCell ref="A67:C68"/>
    <mergeCell ref="A65:A66"/>
    <mergeCell ref="B65:B66"/>
  </mergeCells>
  <pageMargins left="0.7" right="0.7" top="0.75" bottom="0.75" header="0.3" footer="0.3"/>
  <pageSetup paperSize="9" scale="59" fitToHeight="0" orientation="landscape" r:id="rId1"/>
  <rowBreaks count="2" manualBreakCount="2">
    <brk id="36" max="20" man="1"/>
    <brk id="7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ГИС_осн_ЛОТ_1 лист1</vt:lpstr>
      <vt:lpstr>План объем_ЛОТ_1 лист1</vt:lpstr>
      <vt:lpstr>'ГИС_осн_ЛОТ_1 лист1'!Заголовки_для_печати</vt:lpstr>
      <vt:lpstr>'ГИС_осн_ЛОТ_1 лист1'!Область_печати</vt:lpstr>
      <vt:lpstr>'План объем_ЛОТ_1 лист1'!Область_печати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Александр Ефимович Шохин</cp:lastModifiedBy>
  <cp:lastPrinted>2015-07-27T11:33:50Z</cp:lastPrinted>
  <dcterms:created xsi:type="dcterms:W3CDTF">2015-07-04T06:15:41Z</dcterms:created>
  <dcterms:modified xsi:type="dcterms:W3CDTF">2015-09-08T13:39:10Z</dcterms:modified>
</cp:coreProperties>
</file>