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275" windowHeight="10290"/>
  </bookViews>
  <sheets>
    <sheet name="№лот2" sheetId="1" r:id="rId1"/>
  </sheets>
  <definedNames>
    <definedName name="_xlnm.Print_Area" localSheetId="0">№лот2!$A$1:$P$256</definedName>
  </definedNames>
  <calcPr calcId="145621" iterateDelta="0"/>
</workbook>
</file>

<file path=xl/calcChain.xml><?xml version="1.0" encoding="utf-8"?>
<calcChain xmlns="http://schemas.openxmlformats.org/spreadsheetml/2006/main">
  <c r="K81" i="1" l="1"/>
  <c r="O157" i="1"/>
  <c r="N157" i="1"/>
  <c r="M157" i="1"/>
  <c r="L157" i="1"/>
  <c r="K157" i="1"/>
  <c r="J157" i="1"/>
  <c r="I157" i="1"/>
  <c r="H157" i="1"/>
  <c r="G157" i="1"/>
  <c r="F157" i="1"/>
  <c r="E157" i="1"/>
  <c r="D157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J76" i="1"/>
  <c r="I76" i="1"/>
  <c r="H76" i="1"/>
  <c r="G76" i="1"/>
  <c r="F76" i="1"/>
  <c r="E76" i="1"/>
  <c r="D76" i="1"/>
  <c r="J49" i="1"/>
  <c r="I49" i="1"/>
  <c r="H49" i="1"/>
  <c r="G49" i="1"/>
  <c r="F49" i="1"/>
  <c r="E49" i="1"/>
  <c r="D49" i="1"/>
  <c r="D23" i="1"/>
  <c r="E23" i="1"/>
  <c r="F23" i="1"/>
  <c r="G23" i="1"/>
  <c r="H23" i="1"/>
  <c r="I23" i="1"/>
  <c r="J23" i="1"/>
  <c r="D22" i="1" l="1"/>
  <c r="E22" i="1"/>
  <c r="F22" i="1"/>
  <c r="G22" i="1"/>
  <c r="H22" i="1"/>
  <c r="I22" i="1"/>
  <c r="J22" i="1"/>
  <c r="K22" i="1" l="1"/>
  <c r="N162" i="1"/>
  <c r="M162" i="1"/>
  <c r="L162" i="1"/>
  <c r="K162" i="1"/>
  <c r="J162" i="1"/>
  <c r="N161" i="1"/>
  <c r="M161" i="1"/>
  <c r="L161" i="1"/>
  <c r="K161" i="1"/>
  <c r="J161" i="1"/>
  <c r="N159" i="1"/>
  <c r="M159" i="1"/>
  <c r="L159" i="1"/>
  <c r="K159" i="1"/>
  <c r="J159" i="1"/>
  <c r="P153" i="1"/>
  <c r="P155" i="1"/>
  <c r="P154" i="1" s="1"/>
  <c r="M156" i="1"/>
  <c r="M163" i="1" s="1"/>
  <c r="M165" i="1" s="1"/>
  <c r="M164" i="1" s="1"/>
  <c r="O156" i="1"/>
  <c r="N156" i="1"/>
  <c r="N163" i="1" s="1"/>
  <c r="N165" i="1" s="1"/>
  <c r="N164" i="1" s="1"/>
  <c r="L156" i="1" l="1"/>
  <c r="L163" i="1" s="1"/>
  <c r="L165" i="1" s="1"/>
  <c r="L164" i="1" s="1"/>
  <c r="K156" i="1" l="1"/>
  <c r="K163" i="1" s="1"/>
  <c r="K165" i="1" s="1"/>
  <c r="K164" i="1" s="1"/>
  <c r="P126" i="1"/>
  <c r="P128" i="1"/>
  <c r="N139" i="1"/>
  <c r="M139" i="1"/>
  <c r="L139" i="1"/>
  <c r="K139" i="1"/>
  <c r="J139" i="1"/>
  <c r="N135" i="1"/>
  <c r="M135" i="1"/>
  <c r="L135" i="1"/>
  <c r="K135" i="1"/>
  <c r="J135" i="1"/>
  <c r="N134" i="1"/>
  <c r="M134" i="1"/>
  <c r="L134" i="1"/>
  <c r="K134" i="1"/>
  <c r="J134" i="1"/>
  <c r="N132" i="1"/>
  <c r="M132" i="1"/>
  <c r="L132" i="1"/>
  <c r="K132" i="1"/>
  <c r="J132" i="1"/>
  <c r="I129" i="1"/>
  <c r="N129" i="1"/>
  <c r="N136" i="1" s="1"/>
  <c r="N138" i="1" s="1"/>
  <c r="N137" i="1" s="1"/>
  <c r="E103" i="1"/>
  <c r="D103" i="1"/>
  <c r="M113" i="1"/>
  <c r="L113" i="1"/>
  <c r="K113" i="1"/>
  <c r="J113" i="1"/>
  <c r="M109" i="1"/>
  <c r="L109" i="1"/>
  <c r="K109" i="1"/>
  <c r="J109" i="1"/>
  <c r="M108" i="1"/>
  <c r="L108" i="1"/>
  <c r="K108" i="1"/>
  <c r="J108" i="1"/>
  <c r="M106" i="1"/>
  <c r="L106" i="1"/>
  <c r="K106" i="1"/>
  <c r="J106" i="1"/>
  <c r="M103" i="1"/>
  <c r="M110" i="1" s="1"/>
  <c r="M112" i="1" s="1"/>
  <c r="M111" i="1" s="1"/>
  <c r="F103" i="1"/>
  <c r="G103" i="1"/>
  <c r="H103" i="1"/>
  <c r="I103" i="1"/>
  <c r="N103" i="1"/>
  <c r="O103" i="1"/>
  <c r="N113" i="1"/>
  <c r="N108" i="1"/>
  <c r="N106" i="1"/>
  <c r="P127" i="1" l="1"/>
  <c r="J156" i="1"/>
  <c r="J163" i="1" s="1"/>
  <c r="J165" i="1" s="1"/>
  <c r="J164" i="1" s="1"/>
  <c r="M129" i="1"/>
  <c r="M136" i="1" s="1"/>
  <c r="M138" i="1" s="1"/>
  <c r="M137" i="1" s="1"/>
  <c r="L103" i="1"/>
  <c r="L110" i="1" s="1"/>
  <c r="L112" i="1" s="1"/>
  <c r="L111" i="1" s="1"/>
  <c r="D156" i="1" l="1"/>
  <c r="I156" i="1"/>
  <c r="L129" i="1"/>
  <c r="L136" i="1" s="1"/>
  <c r="L138" i="1" s="1"/>
  <c r="L137" i="1" s="1"/>
  <c r="K103" i="1"/>
  <c r="K110" i="1" s="1"/>
  <c r="K112" i="1" s="1"/>
  <c r="K111" i="1" s="1"/>
  <c r="J103" i="1"/>
  <c r="J110" i="1" l="1"/>
  <c r="J112" i="1" s="1"/>
  <c r="J111" i="1" s="1"/>
  <c r="P103" i="1"/>
  <c r="K129" i="1"/>
  <c r="K136" i="1" s="1"/>
  <c r="K138" i="1" s="1"/>
  <c r="K137" i="1" s="1"/>
  <c r="J129" i="1"/>
  <c r="J136" i="1" s="1"/>
  <c r="J138" i="1" s="1"/>
  <c r="J137" i="1" s="1"/>
  <c r="G169" i="1" l="1"/>
  <c r="P162" i="1"/>
  <c r="O161" i="1"/>
  <c r="I161" i="1"/>
  <c r="H161" i="1"/>
  <c r="G161" i="1"/>
  <c r="F161" i="1"/>
  <c r="E161" i="1"/>
  <c r="D161" i="1"/>
  <c r="O159" i="1"/>
  <c r="I159" i="1"/>
  <c r="H159" i="1"/>
  <c r="G159" i="1"/>
  <c r="F159" i="1"/>
  <c r="E159" i="1"/>
  <c r="D159" i="1"/>
  <c r="P158" i="1"/>
  <c r="P166" i="1" s="1"/>
  <c r="P161" i="1"/>
  <c r="P159" i="1"/>
  <c r="G142" i="1"/>
  <c r="I142" i="1" s="1"/>
  <c r="O139" i="1"/>
  <c r="I139" i="1"/>
  <c r="H139" i="1"/>
  <c r="G139" i="1"/>
  <c r="F139" i="1"/>
  <c r="E139" i="1"/>
  <c r="D139" i="1"/>
  <c r="P135" i="1"/>
  <c r="O134" i="1"/>
  <c r="I134" i="1"/>
  <c r="H134" i="1"/>
  <c r="G134" i="1"/>
  <c r="F134" i="1"/>
  <c r="E134" i="1"/>
  <c r="D134" i="1"/>
  <c r="O132" i="1"/>
  <c r="I132" i="1"/>
  <c r="H132" i="1"/>
  <c r="G132" i="1"/>
  <c r="F132" i="1"/>
  <c r="E132" i="1"/>
  <c r="D132" i="1"/>
  <c r="P131" i="1"/>
  <c r="P139" i="1" s="1"/>
  <c r="O135" i="1"/>
  <c r="P134" i="1"/>
  <c r="P132" i="1"/>
  <c r="G116" i="1"/>
  <c r="L116" i="1" s="1"/>
  <c r="O113" i="1"/>
  <c r="I113" i="1"/>
  <c r="H113" i="1"/>
  <c r="G113" i="1"/>
  <c r="F113" i="1"/>
  <c r="E113" i="1"/>
  <c r="D113" i="1"/>
  <c r="P109" i="1"/>
  <c r="O108" i="1"/>
  <c r="I108" i="1"/>
  <c r="H108" i="1"/>
  <c r="G108" i="1"/>
  <c r="F108" i="1"/>
  <c r="E108" i="1"/>
  <c r="D108" i="1"/>
  <c r="O106" i="1"/>
  <c r="I106" i="1"/>
  <c r="H106" i="1"/>
  <c r="G106" i="1"/>
  <c r="F106" i="1"/>
  <c r="E106" i="1"/>
  <c r="D106" i="1"/>
  <c r="P105" i="1"/>
  <c r="P113" i="1" s="1"/>
  <c r="P102" i="1"/>
  <c r="P108" i="1" s="1"/>
  <c r="P100" i="1"/>
  <c r="K77" i="1"/>
  <c r="K74" i="1"/>
  <c r="K72" i="1"/>
  <c r="K50" i="1"/>
  <c r="K47" i="1"/>
  <c r="K45" i="1"/>
  <c r="K19" i="1"/>
  <c r="K21" i="1"/>
  <c r="K24" i="1"/>
  <c r="J80" i="1"/>
  <c r="J78" i="1"/>
  <c r="J51" i="1"/>
  <c r="J53" i="1"/>
  <c r="J58" i="1"/>
  <c r="J32" i="1"/>
  <c r="I32" i="1"/>
  <c r="J25" i="1"/>
  <c r="J27" i="1"/>
  <c r="I25" i="1"/>
  <c r="L169" i="1" l="1"/>
  <c r="I169" i="1"/>
  <c r="P101" i="1"/>
  <c r="O109" i="1"/>
  <c r="I109" i="1"/>
  <c r="O129" i="1"/>
  <c r="O136" i="1" s="1"/>
  <c r="O138" i="1" s="1"/>
  <c r="O137" i="1" s="1"/>
  <c r="K73" i="1"/>
  <c r="K20" i="1"/>
  <c r="I116" i="1"/>
  <c r="I135" i="1"/>
  <c r="J75" i="1"/>
  <c r="J82" i="1" s="1"/>
  <c r="J84" i="1" s="1"/>
  <c r="J83" i="1" s="1"/>
  <c r="O162" i="1"/>
  <c r="O163" i="1"/>
  <c r="O165" i="1" s="1"/>
  <c r="O164" i="1" s="1"/>
  <c r="J54" i="1"/>
  <c r="O110" i="1"/>
  <c r="O112" i="1" s="1"/>
  <c r="O111" i="1" s="1"/>
  <c r="H135" i="1"/>
  <c r="P106" i="1"/>
  <c r="O127" i="1"/>
  <c r="N127" i="1" s="1"/>
  <c r="L142" i="1"/>
  <c r="I163" i="1"/>
  <c r="I165" i="1" s="1"/>
  <c r="I164" i="1" s="1"/>
  <c r="I48" i="1"/>
  <c r="J81" i="1"/>
  <c r="J48" i="1"/>
  <c r="J55" i="1" s="1"/>
  <c r="J57" i="1" s="1"/>
  <c r="J56" i="1" s="1"/>
  <c r="K46" i="1"/>
  <c r="J46" i="1" s="1"/>
  <c r="J52" i="1" s="1"/>
  <c r="M127" i="1" l="1"/>
  <c r="N133" i="1"/>
  <c r="P107" i="1"/>
  <c r="O101" i="1"/>
  <c r="I101" i="1" s="1"/>
  <c r="N109" i="1"/>
  <c r="N110" i="1"/>
  <c r="N112" i="1" s="1"/>
  <c r="N111" i="1" s="1"/>
  <c r="I110" i="1"/>
  <c r="I112" i="1" s="1"/>
  <c r="I111" i="1" s="1"/>
  <c r="I75" i="1"/>
  <c r="H129" i="1"/>
  <c r="H136" i="1" s="1"/>
  <c r="H138" i="1" s="1"/>
  <c r="H137" i="1" s="1"/>
  <c r="I46" i="1"/>
  <c r="H46" i="1" s="1"/>
  <c r="G46" i="1" s="1"/>
  <c r="F46" i="1" s="1"/>
  <c r="E46" i="1" s="1"/>
  <c r="D46" i="1" s="1"/>
  <c r="I136" i="1"/>
  <c r="I138" i="1" s="1"/>
  <c r="I137" i="1" s="1"/>
  <c r="G135" i="1"/>
  <c r="I162" i="1"/>
  <c r="H156" i="1"/>
  <c r="H163" i="1" s="1"/>
  <c r="H165" i="1" s="1"/>
  <c r="H164" i="1" s="1"/>
  <c r="P160" i="1"/>
  <c r="O154" i="1"/>
  <c r="N154" i="1" s="1"/>
  <c r="P133" i="1"/>
  <c r="J29" i="1"/>
  <c r="J31" i="1" s="1"/>
  <c r="J30" i="1" s="1"/>
  <c r="J28" i="1"/>
  <c r="H48" i="1"/>
  <c r="M154" i="1" l="1"/>
  <c r="N160" i="1"/>
  <c r="L127" i="1"/>
  <c r="M133" i="1"/>
  <c r="O107" i="1"/>
  <c r="H101" i="1"/>
  <c r="G101" i="1" s="1"/>
  <c r="F101" i="1" s="1"/>
  <c r="E101" i="1" s="1"/>
  <c r="D101" i="1" s="1"/>
  <c r="N101" i="1"/>
  <c r="M101" i="1" s="1"/>
  <c r="H110" i="1"/>
  <c r="H112" i="1" s="1"/>
  <c r="H111" i="1" s="1"/>
  <c r="H109" i="1"/>
  <c r="I107" i="1"/>
  <c r="G129" i="1"/>
  <c r="G136" i="1" s="1"/>
  <c r="G138" i="1" s="1"/>
  <c r="G137" i="1" s="1"/>
  <c r="H75" i="1"/>
  <c r="I29" i="1"/>
  <c r="F129" i="1"/>
  <c r="F136" i="1" s="1"/>
  <c r="F138" i="1" s="1"/>
  <c r="F137" i="1" s="1"/>
  <c r="I127" i="1"/>
  <c r="O133" i="1"/>
  <c r="G109" i="1"/>
  <c r="G110" i="1"/>
  <c r="G112" i="1" s="1"/>
  <c r="G111" i="1" s="1"/>
  <c r="I154" i="1"/>
  <c r="O160" i="1"/>
  <c r="G156" i="1"/>
  <c r="G163" i="1" s="1"/>
  <c r="G165" i="1" s="1"/>
  <c r="G164" i="1" s="1"/>
  <c r="H162" i="1"/>
  <c r="G48" i="1"/>
  <c r="L154" i="1" l="1"/>
  <c r="M160" i="1"/>
  <c r="K127" i="1"/>
  <c r="L133" i="1"/>
  <c r="L101" i="1"/>
  <c r="M107" i="1"/>
  <c r="N107" i="1"/>
  <c r="H107" i="1"/>
  <c r="F135" i="1"/>
  <c r="G75" i="1"/>
  <c r="H154" i="1"/>
  <c r="I160" i="1"/>
  <c r="D129" i="1"/>
  <c r="E135" i="1"/>
  <c r="E129" i="1"/>
  <c r="E136" i="1" s="1"/>
  <c r="E138" i="1" s="1"/>
  <c r="E137" i="1" s="1"/>
  <c r="G162" i="1"/>
  <c r="F156" i="1"/>
  <c r="F163" i="1" s="1"/>
  <c r="F165" i="1" s="1"/>
  <c r="F164" i="1" s="1"/>
  <c r="F109" i="1"/>
  <c r="F110" i="1"/>
  <c r="F112" i="1" s="1"/>
  <c r="F111" i="1" s="1"/>
  <c r="I133" i="1"/>
  <c r="H127" i="1"/>
  <c r="F48" i="1"/>
  <c r="P129" i="1" l="1"/>
  <c r="K154" i="1"/>
  <c r="L160" i="1"/>
  <c r="K133" i="1"/>
  <c r="J127" i="1"/>
  <c r="J133" i="1" s="1"/>
  <c r="L107" i="1"/>
  <c r="K101" i="1"/>
  <c r="F75" i="1"/>
  <c r="H133" i="1"/>
  <c r="G127" i="1"/>
  <c r="F162" i="1"/>
  <c r="E156" i="1"/>
  <c r="D135" i="1"/>
  <c r="G154" i="1"/>
  <c r="H160" i="1"/>
  <c r="E110" i="1"/>
  <c r="E112" i="1" s="1"/>
  <c r="E111" i="1" s="1"/>
  <c r="E109" i="1"/>
  <c r="D48" i="1"/>
  <c r="E48" i="1"/>
  <c r="J154" i="1" l="1"/>
  <c r="J160" i="1" s="1"/>
  <c r="K160" i="1"/>
  <c r="E163" i="1"/>
  <c r="E165" i="1" s="1"/>
  <c r="E164" i="1" s="1"/>
  <c r="P156" i="1"/>
  <c r="J101" i="1"/>
  <c r="J107" i="1" s="1"/>
  <c r="K107" i="1"/>
  <c r="G107" i="1"/>
  <c r="D75" i="1"/>
  <c r="E75" i="1"/>
  <c r="D109" i="1"/>
  <c r="G160" i="1"/>
  <c r="F154" i="1"/>
  <c r="D136" i="1"/>
  <c r="D138" i="1" s="1"/>
  <c r="D137" i="1" s="1"/>
  <c r="P136" i="1"/>
  <c r="P138" i="1" s="1"/>
  <c r="P137" i="1" s="1"/>
  <c r="G133" i="1"/>
  <c r="F127" i="1"/>
  <c r="F107" i="1"/>
  <c r="E162" i="1"/>
  <c r="K48" i="1"/>
  <c r="K78" i="1"/>
  <c r="D162" i="1" l="1"/>
  <c r="K75" i="1"/>
  <c r="K82" i="1" s="1"/>
  <c r="D110" i="1"/>
  <c r="D112" i="1" s="1"/>
  <c r="D111" i="1" s="1"/>
  <c r="P110" i="1"/>
  <c r="P112" i="1" s="1"/>
  <c r="P111" i="1" s="1"/>
  <c r="E107" i="1"/>
  <c r="D107" i="1"/>
  <c r="E127" i="1"/>
  <c r="F133" i="1"/>
  <c r="E154" i="1"/>
  <c r="F160" i="1"/>
  <c r="P163" i="1" l="1"/>
  <c r="P165" i="1" s="1"/>
  <c r="P164" i="1" s="1"/>
  <c r="D163" i="1"/>
  <c r="D165" i="1" s="1"/>
  <c r="D164" i="1" s="1"/>
  <c r="D154" i="1"/>
  <c r="D160" i="1" s="1"/>
  <c r="E160" i="1"/>
  <c r="D127" i="1"/>
  <c r="D133" i="1" s="1"/>
  <c r="E133" i="1"/>
  <c r="K79" i="1"/>
  <c r="J73" i="1"/>
  <c r="J20" i="1"/>
  <c r="K32" i="1"/>
  <c r="J79" i="1" l="1"/>
  <c r="I73" i="1"/>
  <c r="H73" i="1" s="1"/>
  <c r="G73" i="1" s="1"/>
  <c r="F73" i="1" s="1"/>
  <c r="E73" i="1" s="1"/>
  <c r="D73" i="1" s="1"/>
  <c r="I20" i="1"/>
  <c r="H20" i="1" s="1"/>
  <c r="G20" i="1" s="1"/>
  <c r="F20" i="1" s="1"/>
  <c r="E20" i="1" s="1"/>
  <c r="D20" i="1" s="1"/>
  <c r="J26" i="1"/>
  <c r="G52" i="1" l="1"/>
  <c r="D52" i="1"/>
  <c r="E52" i="1"/>
  <c r="H52" i="1"/>
  <c r="K55" i="1"/>
  <c r="K57" i="1" s="1"/>
  <c r="K56" i="1" s="1"/>
  <c r="G61" i="1"/>
  <c r="L61" i="1" s="1"/>
  <c r="I58" i="1"/>
  <c r="H58" i="1"/>
  <c r="G58" i="1"/>
  <c r="F58" i="1"/>
  <c r="E58" i="1"/>
  <c r="D58" i="1"/>
  <c r="I55" i="1"/>
  <c r="I57" i="1" s="1"/>
  <c r="I56" i="1" s="1"/>
  <c r="H55" i="1"/>
  <c r="H57" i="1" s="1"/>
  <c r="H56" i="1" s="1"/>
  <c r="G55" i="1"/>
  <c r="G57" i="1" s="1"/>
  <c r="G56" i="1" s="1"/>
  <c r="F55" i="1"/>
  <c r="F57" i="1" s="1"/>
  <c r="F56" i="1" s="1"/>
  <c r="E55" i="1"/>
  <c r="E57" i="1" s="1"/>
  <c r="E56" i="1" s="1"/>
  <c r="D55" i="1"/>
  <c r="D57" i="1" s="1"/>
  <c r="D56" i="1" s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F52" i="1"/>
  <c r="I51" i="1"/>
  <c r="H51" i="1"/>
  <c r="G51" i="1"/>
  <c r="F51" i="1"/>
  <c r="E51" i="1"/>
  <c r="D51" i="1"/>
  <c r="K54" i="1"/>
  <c r="K58" i="1" l="1"/>
  <c r="K51" i="1"/>
  <c r="I61" i="1"/>
  <c r="K53" i="1"/>
  <c r="K52" i="1"/>
  <c r="K25" i="1" l="1"/>
  <c r="I82" i="1" l="1"/>
  <c r="I84" i="1" s="1"/>
  <c r="I83" i="1" s="1"/>
  <c r="H82" i="1"/>
  <c r="H84" i="1" s="1"/>
  <c r="H83" i="1" s="1"/>
  <c r="G82" i="1"/>
  <c r="G84" i="1" s="1"/>
  <c r="G83" i="1" s="1"/>
  <c r="F82" i="1"/>
  <c r="F84" i="1" s="1"/>
  <c r="F83" i="1" s="1"/>
  <c r="E82" i="1"/>
  <c r="E84" i="1" s="1"/>
  <c r="E83" i="1" s="1"/>
  <c r="D82" i="1"/>
  <c r="D84" i="1" s="1"/>
  <c r="D83" i="1" s="1"/>
  <c r="I81" i="1"/>
  <c r="H81" i="1"/>
  <c r="G81" i="1"/>
  <c r="F81" i="1"/>
  <c r="E81" i="1"/>
  <c r="D81" i="1"/>
  <c r="I80" i="1"/>
  <c r="H80" i="1"/>
  <c r="G80" i="1"/>
  <c r="F80" i="1"/>
  <c r="E80" i="1"/>
  <c r="D80" i="1"/>
  <c r="I78" i="1"/>
  <c r="H78" i="1"/>
  <c r="G78" i="1"/>
  <c r="F78" i="1"/>
  <c r="E78" i="1"/>
  <c r="D78" i="1"/>
  <c r="K28" i="1"/>
  <c r="K85" i="1"/>
  <c r="K84" i="1"/>
  <c r="K83" i="1" s="1"/>
  <c r="E32" i="1"/>
  <c r="F32" i="1"/>
  <c r="G32" i="1"/>
  <c r="H32" i="1"/>
  <c r="D32" i="1"/>
  <c r="E29" i="1"/>
  <c r="E31" i="1" s="1"/>
  <c r="E30" i="1" s="1"/>
  <c r="F29" i="1"/>
  <c r="F31" i="1" s="1"/>
  <c r="F30" i="1" s="1"/>
  <c r="G29" i="1"/>
  <c r="G31" i="1" s="1"/>
  <c r="G30" i="1" s="1"/>
  <c r="H29" i="1"/>
  <c r="H31" i="1" s="1"/>
  <c r="H30" i="1" s="1"/>
  <c r="I31" i="1"/>
  <c r="I30" i="1" s="1"/>
  <c r="D29" i="1"/>
  <c r="D31" i="1" s="1"/>
  <c r="D30" i="1" s="1"/>
  <c r="E28" i="1"/>
  <c r="F28" i="1"/>
  <c r="G28" i="1"/>
  <c r="H28" i="1"/>
  <c r="I28" i="1"/>
  <c r="D28" i="1"/>
  <c r="E27" i="1"/>
  <c r="F27" i="1"/>
  <c r="G27" i="1"/>
  <c r="H27" i="1"/>
  <c r="I27" i="1"/>
  <c r="D27" i="1"/>
  <c r="E25" i="1"/>
  <c r="F25" i="1"/>
  <c r="G25" i="1"/>
  <c r="H25" i="1"/>
  <c r="D25" i="1"/>
  <c r="K29" i="1"/>
  <c r="K31" i="1" s="1"/>
  <c r="K30" i="1" s="1"/>
  <c r="K27" i="1"/>
  <c r="G35" i="1" l="1"/>
  <c r="L35" i="1" s="1"/>
  <c r="G88" i="1"/>
  <c r="L88" i="1" s="1"/>
  <c r="K80" i="1"/>
  <c r="I79" i="1" l="1"/>
  <c r="E79" i="1"/>
  <c r="H79" i="1"/>
  <c r="D79" i="1"/>
  <c r="G79" i="1"/>
  <c r="F79" i="1"/>
  <c r="I35" i="1"/>
  <c r="I88" i="1"/>
  <c r="K26" i="1"/>
  <c r="I26" i="1" l="1"/>
  <c r="H26" i="1" l="1"/>
  <c r="G26" i="1" l="1"/>
  <c r="F26" i="1" l="1"/>
  <c r="D26" i="1" l="1"/>
  <c r="E26" i="1"/>
</calcChain>
</file>

<file path=xl/sharedStrings.xml><?xml version="1.0" encoding="utf-8"?>
<sst xmlns="http://schemas.openxmlformats.org/spreadsheetml/2006/main" count="339" uniqueCount="139">
  <si>
    <t>* Затраты на технологические НКТ</t>
  </si>
  <si>
    <t>* Затраты на завоз-вывоз фондовой НКТ.</t>
  </si>
  <si>
    <t>* Затраты на обеспечение бригад технической водой и нефтью для проведения работ по ТРС;</t>
  </si>
  <si>
    <t>* Затраты на услуги по канатным работам при ТРС (отбивки забоя, привязки и т.д.);</t>
  </si>
  <si>
    <t>* Прочие расходы (Затраты на утилизацию отходов производства, ГСМ, ПБ и ООС, природоохранные мероприятия и т.д.).</t>
  </si>
  <si>
    <t>* Арендные платежи;</t>
  </si>
  <si>
    <t>* Затраты на обустройство базы (производственного участка), проживание;</t>
  </si>
  <si>
    <t>* Затраты на мобилизацию/демобилизацию материалов и оборудования Подрядчика до лицензионного участка ОАО «СН-МНГ»;</t>
  </si>
  <si>
    <t>*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</si>
  <si>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* Затраты на привлечение специализированного сервиса и оборудования, а так же приобретение всех необходимых материалов при проведении работ по ТРС;</t>
  </si>
  <si>
    <t>* Затраты на услуги связи, информационно-технологические услуги и услуги по обслуживанию АСУ и оргтехники;</t>
  </si>
  <si>
    <t>* Затраты на обеспечение баз Подрядчика и АБК электроэнергией и тепло водоснабжением;</t>
  </si>
  <si>
    <t>* Затраты на услуги технологического транспорта и спец. техники (ЦА-320, ППУ, и т.п.), необходимой для проведения технологических операций при ТРС;</t>
  </si>
  <si>
    <t>* Затраты на глушение скважин (без стоимости солевых растворов и их приготовления);</t>
  </si>
  <si>
    <t>* Затраты на приобретение и предоставление всех необходимых материалов и оборудования, всех типоразмеров по номенклатуре ТРС для проведения работ;</t>
  </si>
  <si>
    <t>* Затраты на обеспечение бригад технической водой и нефтью для проведения работ по КРС и освоению скважин со станка;</t>
  </si>
  <si>
    <t>* Затраты на услуги по канатным работам при КРС (отбивки забоя, привязки и т.д.);</t>
  </si>
  <si>
    <t>* Затраты на привлечение специализированного сервиса и оборудования, а так же приобретение всех необходимых материалов при проведении работ по КРС;</t>
  </si>
  <si>
    <t>* Затраты на услуги технологического транспорта и спец. техники (ЦА-320, ППУ, компрессорная установка и т.п.), необходимой для проведения технологических операций при КРС;</t>
  </si>
  <si>
    <t>* Затраты на приобретение и предоставление всех необходимых материалов и оборудования, всех типоразмеров по номенклатуре КРС для проведения работ;</t>
  </si>
  <si>
    <t>* Затраты на утилизацию нефтешлама (отходы производства работ).</t>
  </si>
  <si>
    <t xml:space="preserve">   - Динамическая кислотная ванна при устранении солеотложений;</t>
  </si>
  <si>
    <t xml:space="preserve">   - Кислотная обработка для увеличения приемистости при ремонтно-изоляционных работах;</t>
  </si>
  <si>
    <t xml:space="preserve">   - Кислотная обработка для увеличения приемистости нагнетательной скважины;</t>
  </si>
  <si>
    <t xml:space="preserve">   - Установка кислотной ванны;</t>
  </si>
  <si>
    <t>Работы выполняются согласно условий технического задания и стандартного договора на проведение работ по капитальному, текущему ремонту и освоению скважин после бурения</t>
  </si>
  <si>
    <t>7.</t>
  </si>
  <si>
    <t>6.</t>
  </si>
  <si>
    <t>5.</t>
  </si>
  <si>
    <t>4.</t>
  </si>
  <si>
    <t>3.</t>
  </si>
  <si>
    <t>2.</t>
  </si>
  <si>
    <t>1.</t>
  </si>
  <si>
    <t>Примечание:</t>
  </si>
  <si>
    <t>Жидкость технологическая (вода очищенная без хим. реагентов)</t>
  </si>
  <si>
    <t>Жидкость глушения CaCl2</t>
  </si>
  <si>
    <t>Жидкость глушения KCl</t>
  </si>
  <si>
    <t>Жидкость глушения NaCl</t>
  </si>
  <si>
    <t>Ед. измер.</t>
  </si>
  <si>
    <t>Плотность жидкости  /  Наименование</t>
  </si>
  <si>
    <t>Ставка жидкости глушения</t>
  </si>
  <si>
    <t>за ед. в сутки</t>
  </si>
  <si>
    <t>Противовыбросовое оборудование</t>
  </si>
  <si>
    <t>за 1 м в сутки</t>
  </si>
  <si>
    <t>Дизельный генератор</t>
  </si>
  <si>
    <t>Ставка, руб.</t>
  </si>
  <si>
    <t>Тип оборудования</t>
  </si>
  <si>
    <t>Ставка оборудования</t>
  </si>
  <si>
    <t>Ставка демобилизации бригады</t>
  </si>
  <si>
    <t>Ставка мобилизации бригады</t>
  </si>
  <si>
    <t>Наименование</t>
  </si>
  <si>
    <t>Дополнительные ставки</t>
  </si>
  <si>
    <t>Ставка ожидания по метеоусловиям, руб./час.
(2/3 от полной стоимости)</t>
  </si>
  <si>
    <t>Объект проведения работ</t>
  </si>
  <si>
    <t>Количество бригад, шт.</t>
  </si>
  <si>
    <t>Стоимость работ (с НДС), руб.</t>
  </si>
  <si>
    <t>Сумма НДС, руб.</t>
  </si>
  <si>
    <t>Стоимость работ (без НДС), руб.</t>
  </si>
  <si>
    <t>Продолжительность, час.</t>
  </si>
  <si>
    <t>Средняя продолжительность ремонта, час.</t>
  </si>
  <si>
    <t>Количество ремонтов, шт.</t>
  </si>
  <si>
    <t>Итого ОАО "СН-МНГ"</t>
  </si>
  <si>
    <t>Показатели</t>
  </si>
  <si>
    <t>Территория производства работ</t>
  </si>
  <si>
    <t>№ п/п</t>
  </si>
  <si>
    <t>Итого 
2016 год</t>
  </si>
  <si>
    <t>территория производства работ ( месторождение или нефтепромысел )</t>
  </si>
  <si>
    <t>Вид работ:</t>
  </si>
  <si>
    <t>Тип сделки:</t>
  </si>
  <si>
    <t>Раздел:</t>
  </si>
  <si>
    <t>Стоиомость 1 бр/часа КРС</t>
  </si>
  <si>
    <t>Ставка КРС, руб.</t>
  </si>
  <si>
    <t>Капитальный ремонт скважин</t>
  </si>
  <si>
    <t>Стоиомость 1 бр/часа ТРС</t>
  </si>
  <si>
    <t>Ставка ТРС, руб.</t>
  </si>
  <si>
    <t>Текущий ремонт скважин</t>
  </si>
  <si>
    <t>601. Текущий ремонт скважин</t>
  </si>
  <si>
    <t>предприятие</t>
  </si>
  <si>
    <t>Открытое Акционерное Общество "Славнефть-Мегионнефтегаз"</t>
  </si>
  <si>
    <t>602. Капитальный ремонт скважин.</t>
  </si>
  <si>
    <t>Капитальный ремонт  скважин.</t>
  </si>
  <si>
    <t>Ставки</t>
  </si>
  <si>
    <t xml:space="preserve">Ставка аренды оборудования, руб./сутки. </t>
  </si>
  <si>
    <t xml:space="preserve">Ставка КРС, руб./час. </t>
  </si>
  <si>
    <t xml:space="preserve">Ставка ТРС, руб./час. </t>
  </si>
  <si>
    <t>за 1 км</t>
  </si>
  <si>
    <t>* Ремонтно-изоляционные работы кроме высокотехнологичных;</t>
  </si>
  <si>
    <t>* Операции по закачке кислоты в том числе:</t>
  </si>
  <si>
    <t>В сервисную ставку Текущего ремонта скважин входит:</t>
  </si>
  <si>
    <t>В сервисную ставку Текущего ремонта скважин не входит:</t>
  </si>
  <si>
    <t xml:space="preserve"> Текущий и капитальный ремонт скважин</t>
  </si>
  <si>
    <t>Тайлаковский участок</t>
  </si>
  <si>
    <t>5. Освоение и тестирование скважин</t>
  </si>
  <si>
    <t>506. Освоение скважин со станка</t>
  </si>
  <si>
    <t>Освоение скважин со станка ТКРС</t>
  </si>
  <si>
    <t>Ставка освоения, руб.</t>
  </si>
  <si>
    <t xml:space="preserve">Ставка освоения, руб./час. </t>
  </si>
  <si>
    <r>
      <rPr>
        <sz val="12"/>
        <rFont val="Times New Roman"/>
        <family val="1"/>
        <charset val="204"/>
      </rPr>
      <t xml:space="preserve">Тайлаковский участок включает: </t>
    </r>
    <r>
      <rPr>
        <b/>
        <i/>
        <sz val="12"/>
        <rFont val="Times New Roman"/>
        <family val="1"/>
        <charset val="204"/>
      </rPr>
      <t>Тайлаковское месторождение.</t>
    </r>
  </si>
  <si>
    <t>Настоящий лот является неделимым.</t>
  </si>
  <si>
    <t>В сервисную ставку Капитального ремонта и освоения скважин после бурения входит:</t>
  </si>
  <si>
    <t>В сервиснут ставку Капитального ремонта и освоения скважин после бурения не входит:</t>
  </si>
  <si>
    <t>НКТ</t>
  </si>
  <si>
    <t>1. Объём и номенклатура работ по освоению скважин после бурения на 2016 год:</t>
  </si>
  <si>
    <t>1. Объём и номенклатура работ по капитальному ремонту скважин 2016 год:</t>
  </si>
  <si>
    <t>2. Объём и номенклатура работ по текущему ремонту скважин на 2016 год:</t>
  </si>
  <si>
    <t>2. Объём и номенклатура работ по текущему ремонту скважин на 2017 год:</t>
  </si>
  <si>
    <t>Итого 
2017год</t>
  </si>
  <si>
    <t>Итого 
2017 год</t>
  </si>
  <si>
    <t>1. Объём и номенклатура работ по капитальному ремонту скважин 2017 год:</t>
  </si>
  <si>
    <t>ЛОТ № 2016-2017гг.</t>
  </si>
  <si>
    <t>1. Объём и номенклатура работ по освоению скважин после бурения на 2017 год:</t>
  </si>
  <si>
    <r>
      <t>жидкость уд. весом 1,01-1,015 г/см</t>
    </r>
    <r>
      <rPr>
        <vertAlign val="superscript"/>
        <sz val="11"/>
        <rFont val="Times New Roman"/>
        <family val="1"/>
        <charset val="204"/>
      </rPr>
      <t>3</t>
    </r>
  </si>
  <si>
    <r>
      <t>руб./м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</si>
  <si>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1,02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</si>
  <si>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</si>
  <si>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1,04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</si>
  <si>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1,05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</si>
  <si>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1,06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</si>
  <si>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1,07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</si>
  <si>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1,08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</si>
  <si>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1,09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</si>
  <si>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1,10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</si>
  <si>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1,11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</si>
  <si>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1,12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</si>
  <si>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</si>
  <si>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1,14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</si>
  <si>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1,15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</si>
  <si>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1,16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</si>
  <si>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1,17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</si>
  <si>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1,18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</si>
  <si>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</si>
  <si>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1,32 г/см</t>
    </r>
    <r>
      <rPr>
        <vertAlign val="superscript"/>
        <sz val="11"/>
        <rFont val="Times New Roman"/>
        <family val="1"/>
        <charset val="204"/>
      </rPr>
      <t>3</t>
    </r>
  </si>
  <si>
    <t>Форма 4</t>
  </si>
  <si>
    <t>Руководитель предприятия _____________________________________________________________________________________________ФИО</t>
  </si>
  <si>
    <t>КАЛЬКУЛЯЦИЯ с расшифровками по статьям затрат прилагается на каждую ставку!</t>
  </si>
  <si>
    <t>Все стоимости должны быть указаны с отображением двух знаков после запятой!</t>
  </si>
  <si>
    <t>Данные для расчета ставок за дополнительное оборудование должны быть подтверждены бухгалтерской справкой формы ОС-1.</t>
  </si>
  <si>
    <t>Ставка мобилизации/
демобилизации</t>
  </si>
  <si>
    <t>КАЛЬКУЛЯЦИЯ стоимости бригадо-часа ТРС, КРС и освоения скважин после бурения заполняется в соответствии с ПОЛОЖЕНИЕМ "Формирование стоимости работ по текущему, капитальному ремонту скважин и освоению скважин после бурения" (Форма № 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</si>
</sst>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  <numFmt numFmtId="165" formatCode="_-* #,##0.0_р_._-;\-* #,##0.0_р_._-;_-* &quot;-&quot;?_р_._-;_-@_-"/>
    <numFmt numFmtId="166" formatCode="_-* #,##0.0_р_._-;\-* #,##0.0_р_._-;_-* &quot;-&quot;_р_._-;_-@_-"/>
    <numFmt numFmtId="167" formatCode="_-* #,##0.00_р_._-;\-* #,##0.00_р_._-;_-* &quot;-&quot;_р_._-;_-@_-"/>
    <numFmt numFmtId="168" formatCode="_-* #,##0_р_._-;\-* #,##0_р_._-;_-* &quot;-&quot;??_р_._-;_-@_-"/>
    <numFmt numFmtId="169" formatCode="0.0"/>
    <numFmt numFmtId="170" formatCode="_-* #,##0.0_р_._-;\-* #,##0.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u/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rgb="FFFF000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hair">
        <color auto="1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 tint="-0.499984740745262"/>
      </top>
      <bottom style="hair">
        <color auto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232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49" fontId="5" fillId="0" borderId="0" xfId="0" applyNumberFormat="1" applyFont="1"/>
    <xf numFmtId="0" fontId="6" fillId="0" borderId="0" xfId="0" applyFont="1" applyFill="1" applyAlignment="1"/>
    <xf numFmtId="49" fontId="7" fillId="0" borderId="0" xfId="0" applyNumberFormat="1" applyFont="1" applyAlignment="1">
      <alignment horizontal="left"/>
    </xf>
    <xf numFmtId="49" fontId="8" fillId="0" borderId="0" xfId="0" applyNumberFormat="1" applyFont="1"/>
    <xf numFmtId="49" fontId="5" fillId="0" borderId="0" xfId="0" applyNumberFormat="1" applyFont="1" applyAlignment="1">
      <alignment vertical="top"/>
    </xf>
    <xf numFmtId="164" fontId="7" fillId="0" borderId="0" xfId="0" applyNumberFormat="1" applyFont="1" applyFill="1" applyBorder="1"/>
    <xf numFmtId="165" fontId="9" fillId="0" borderId="0" xfId="0" applyNumberFormat="1" applyFont="1" applyFill="1" applyBorder="1"/>
    <xf numFmtId="43" fontId="9" fillId="4" borderId="3" xfId="0" applyNumberFormat="1" applyFont="1" applyFill="1" applyBorder="1"/>
    <xf numFmtId="167" fontId="9" fillId="4" borderId="9" xfId="0" applyNumberFormat="1" applyFont="1" applyFill="1" applyBorder="1"/>
    <xf numFmtId="165" fontId="9" fillId="0" borderId="7" xfId="0" applyNumberFormat="1" applyFont="1" applyBorder="1"/>
    <xf numFmtId="165" fontId="9" fillId="0" borderId="7" xfId="0" applyNumberFormat="1" applyFont="1" applyFill="1" applyBorder="1"/>
    <xf numFmtId="43" fontId="9" fillId="0" borderId="3" xfId="0" applyNumberFormat="1" applyFont="1" applyBorder="1"/>
    <xf numFmtId="43" fontId="9" fillId="0" borderId="3" xfId="0" applyNumberFormat="1" applyFont="1" applyFill="1" applyBorder="1"/>
    <xf numFmtId="167" fontId="9" fillId="0" borderId="9" xfId="0" applyNumberFormat="1" applyFont="1" applyBorder="1"/>
    <xf numFmtId="168" fontId="9" fillId="0" borderId="3" xfId="0" applyNumberFormat="1" applyFont="1" applyFill="1" applyBorder="1"/>
    <xf numFmtId="0" fontId="12" fillId="0" borderId="8" xfId="0" applyFont="1" applyBorder="1"/>
    <xf numFmtId="0" fontId="12" fillId="0" borderId="12" xfId="0" applyFont="1" applyBorder="1"/>
    <xf numFmtId="0" fontId="12" fillId="0" borderId="12" xfId="0" applyFont="1" applyBorder="1" applyAlignment="1">
      <alignment horizontal="left"/>
    </xf>
    <xf numFmtId="0" fontId="12" fillId="0" borderId="0" xfId="0" applyFont="1"/>
    <xf numFmtId="165" fontId="9" fillId="4" borderId="0" xfId="0" applyNumberFormat="1" applyFont="1" applyFill="1" applyBorder="1"/>
    <xf numFmtId="165" fontId="9" fillId="5" borderId="0" xfId="0" applyNumberFormat="1" applyFont="1" applyFill="1" applyBorder="1"/>
    <xf numFmtId="0" fontId="13" fillId="0" borderId="0" xfId="0" applyFont="1"/>
    <xf numFmtId="41" fontId="9" fillId="4" borderId="9" xfId="0" applyNumberFormat="1" applyFont="1" applyFill="1" applyBorder="1"/>
    <xf numFmtId="167" fontId="9" fillId="4" borderId="3" xfId="0" applyNumberFormat="1" applyFont="1" applyFill="1" applyBorder="1"/>
    <xf numFmtId="43" fontId="9" fillId="6" borderId="4" xfId="0" applyNumberFormat="1" applyFont="1" applyFill="1" applyBorder="1"/>
    <xf numFmtId="43" fontId="9" fillId="6" borderId="6" xfId="0" applyNumberFormat="1" applyFont="1" applyFill="1" applyBorder="1"/>
    <xf numFmtId="43" fontId="9" fillId="6" borderId="1" xfId="0" applyNumberFormat="1" applyFont="1" applyFill="1" applyBorder="1"/>
    <xf numFmtId="0" fontId="14" fillId="0" borderId="0" xfId="0" applyFont="1" applyFill="1" applyBorder="1" applyAlignment="1"/>
    <xf numFmtId="165" fontId="9" fillId="5" borderId="7" xfId="0" applyNumberFormat="1" applyFont="1" applyFill="1" applyBorder="1"/>
    <xf numFmtId="167" fontId="9" fillId="0" borderId="19" xfId="0" applyNumberFormat="1" applyFont="1" applyBorder="1"/>
    <xf numFmtId="43" fontId="9" fillId="0" borderId="21" xfId="0" applyNumberFormat="1" applyFont="1" applyBorder="1"/>
    <xf numFmtId="167" fontId="9" fillId="4" borderId="19" xfId="0" applyNumberFormat="1" applyFont="1" applyFill="1" applyBorder="1"/>
    <xf numFmtId="165" fontId="9" fillId="0" borderId="23" xfId="0" applyNumberFormat="1" applyFont="1" applyBorder="1"/>
    <xf numFmtId="43" fontId="9" fillId="4" borderId="21" xfId="0" applyNumberFormat="1" applyFont="1" applyFill="1" applyBorder="1"/>
    <xf numFmtId="43" fontId="9" fillId="6" borderId="24" xfId="0" applyNumberFormat="1" applyFont="1" applyFill="1" applyBorder="1"/>
    <xf numFmtId="43" fontId="9" fillId="6" borderId="25" xfId="0" applyNumberFormat="1" applyFont="1" applyFill="1" applyBorder="1"/>
    <xf numFmtId="43" fontId="9" fillId="6" borderId="26" xfId="0" applyNumberFormat="1" applyFont="1" applyFill="1" applyBorder="1"/>
    <xf numFmtId="165" fontId="9" fillId="4" borderId="30" xfId="0" applyNumberFormat="1" applyFont="1" applyFill="1" applyBorder="1"/>
    <xf numFmtId="168" fontId="9" fillId="0" borderId="9" xfId="0" applyNumberFormat="1" applyFont="1" applyFill="1" applyBorder="1"/>
    <xf numFmtId="43" fontId="9" fillId="0" borderId="9" xfId="0" applyNumberFormat="1" applyFont="1" applyFill="1" applyBorder="1"/>
    <xf numFmtId="166" fontId="9" fillId="4" borderId="29" xfId="0" applyNumberFormat="1" applyFont="1" applyFill="1" applyBorder="1"/>
    <xf numFmtId="169" fontId="9" fillId="0" borderId="3" xfId="0" applyNumberFormat="1" applyFont="1" applyFill="1" applyBorder="1"/>
    <xf numFmtId="169" fontId="9" fillId="0" borderId="23" xfId="0" applyNumberFormat="1" applyFont="1" applyBorder="1" applyAlignment="1">
      <alignment horizontal="center" wrapText="1"/>
    </xf>
    <xf numFmtId="0" fontId="16" fillId="0" borderId="8" xfId="0" applyFont="1" applyBorder="1" applyAlignment="1"/>
    <xf numFmtId="0" fontId="10" fillId="0" borderId="0" xfId="0" applyFont="1"/>
    <xf numFmtId="0" fontId="13" fillId="0" borderId="11" xfId="0" applyFont="1" applyBorder="1" applyAlignment="1"/>
    <xf numFmtId="0" fontId="17" fillId="0" borderId="8" xfId="0" applyFont="1" applyBorder="1" applyAlignment="1"/>
    <xf numFmtId="0" fontId="18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0" fillId="0" borderId="0" xfId="0" applyFont="1" applyFill="1"/>
    <xf numFmtId="0" fontId="18" fillId="0" borderId="8" xfId="0" applyFont="1" applyBorder="1" applyAlignment="1"/>
    <xf numFmtId="0" fontId="13" fillId="0" borderId="0" xfId="0" applyFont="1" applyAlignment="1">
      <alignment horizontal="center"/>
    </xf>
    <xf numFmtId="0" fontId="9" fillId="6" borderId="13" xfId="1" applyFont="1" applyFill="1" applyBorder="1" applyAlignment="1">
      <alignment horizontal="center" vertical="center"/>
    </xf>
    <xf numFmtId="0" fontId="9" fillId="6" borderId="14" xfId="1" applyFont="1" applyFill="1" applyBorder="1" applyAlignment="1">
      <alignment horizontal="center" vertical="center" wrapText="1"/>
    </xf>
    <xf numFmtId="0" fontId="9" fillId="6" borderId="14" xfId="1" applyFont="1" applyFill="1" applyBorder="1" applyAlignment="1">
      <alignment horizontal="center" vertical="center"/>
    </xf>
    <xf numFmtId="17" fontId="9" fillId="6" borderId="14" xfId="1" applyNumberFormat="1" applyFont="1" applyFill="1" applyBorder="1" applyAlignment="1">
      <alignment horizontal="center" vertical="center"/>
    </xf>
    <xf numFmtId="0" fontId="9" fillId="6" borderId="1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/>
    <xf numFmtId="41" fontId="9" fillId="0" borderId="19" xfId="0" applyNumberFormat="1" applyFont="1" applyBorder="1"/>
    <xf numFmtId="0" fontId="9" fillId="0" borderId="20" xfId="0" applyFont="1" applyBorder="1" applyAlignment="1">
      <alignment horizontal="center" vertical="center"/>
    </xf>
    <xf numFmtId="0" fontId="9" fillId="0" borderId="9" xfId="0" applyFont="1" applyBorder="1"/>
    <xf numFmtId="0" fontId="9" fillId="0" borderId="20" xfId="0" applyFont="1" applyBorder="1"/>
    <xf numFmtId="0" fontId="9" fillId="0" borderId="3" xfId="0" applyFont="1" applyBorder="1"/>
    <xf numFmtId="0" fontId="9" fillId="0" borderId="22" xfId="0" applyFont="1" applyBorder="1"/>
    <xf numFmtId="0" fontId="9" fillId="0" borderId="7" xfId="0" applyFont="1" applyBorder="1"/>
    <xf numFmtId="0" fontId="10" fillId="4" borderId="18" xfId="0" applyFont="1" applyFill="1" applyBorder="1" applyAlignment="1">
      <alignment horizontal="center" vertical="center"/>
    </xf>
    <xf numFmtId="0" fontId="9" fillId="4" borderId="10" xfId="0" applyFont="1" applyFill="1" applyBorder="1"/>
    <xf numFmtId="41" fontId="9" fillId="4" borderId="19" xfId="0" applyNumberFormat="1" applyFont="1" applyFill="1" applyBorder="1"/>
    <xf numFmtId="0" fontId="10" fillId="4" borderId="20" xfId="0" applyFont="1" applyFill="1" applyBorder="1" applyAlignment="1">
      <alignment horizontal="center" vertical="center"/>
    </xf>
    <xf numFmtId="0" fontId="9" fillId="4" borderId="9" xfId="0" applyFont="1" applyFill="1" applyBorder="1"/>
    <xf numFmtId="0" fontId="10" fillId="4" borderId="20" xfId="0" applyFont="1" applyFill="1" applyBorder="1"/>
    <xf numFmtId="0" fontId="9" fillId="4" borderId="3" xfId="0" applyFont="1" applyFill="1" applyBorder="1"/>
    <xf numFmtId="43" fontId="10" fillId="0" borderId="0" xfId="0" applyNumberFormat="1" applyFont="1"/>
    <xf numFmtId="167" fontId="9" fillId="4" borderId="21" xfId="0" applyNumberFormat="1" applyFont="1" applyFill="1" applyBorder="1"/>
    <xf numFmtId="0" fontId="9" fillId="6" borderId="4" xfId="0" applyFont="1" applyFill="1" applyBorder="1"/>
    <xf numFmtId="0" fontId="9" fillId="6" borderId="6" xfId="0" applyFont="1" applyFill="1" applyBorder="1"/>
    <xf numFmtId="0" fontId="9" fillId="6" borderId="1" xfId="0" applyFont="1" applyFill="1" applyBorder="1"/>
    <xf numFmtId="0" fontId="10" fillId="4" borderId="27" xfId="0" applyFont="1" applyFill="1" applyBorder="1"/>
    <xf numFmtId="0" fontId="9" fillId="4" borderId="29" xfId="0" applyFont="1" applyFill="1" applyBorder="1"/>
    <xf numFmtId="166" fontId="9" fillId="4" borderId="30" xfId="0" applyNumberFormat="1" applyFont="1" applyFill="1" applyBorder="1"/>
    <xf numFmtId="0" fontId="10" fillId="0" borderId="0" xfId="0" applyFont="1" applyFill="1" applyBorder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/>
    <xf numFmtId="166" fontId="9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center" vertical="center"/>
    </xf>
    <xf numFmtId="166" fontId="9" fillId="6" borderId="5" xfId="0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left" vertical="top"/>
    </xf>
    <xf numFmtId="0" fontId="10" fillId="4" borderId="3" xfId="0" applyFont="1" applyFill="1" applyBorder="1"/>
    <xf numFmtId="166" fontId="10" fillId="4" borderId="3" xfId="0" applyNumberFormat="1" applyFont="1" applyFill="1" applyBorder="1" applyAlignment="1"/>
    <xf numFmtId="166" fontId="9" fillId="4" borderId="3" xfId="0" applyNumberFormat="1" applyFont="1" applyFill="1" applyBorder="1" applyAlignment="1"/>
    <xf numFmtId="0" fontId="10" fillId="5" borderId="0" xfId="0" applyFont="1" applyFill="1" applyBorder="1"/>
    <xf numFmtId="0" fontId="10" fillId="5" borderId="0" xfId="0" applyFont="1" applyFill="1" applyBorder="1" applyAlignment="1">
      <alignment horizontal="left" vertical="top"/>
    </xf>
    <xf numFmtId="166" fontId="10" fillId="5" borderId="0" xfId="0" applyNumberFormat="1" applyFont="1" applyFill="1" applyBorder="1" applyAlignment="1"/>
    <xf numFmtId="166" fontId="9" fillId="5" borderId="0" xfId="0" applyNumberFormat="1" applyFont="1" applyFill="1" applyBorder="1" applyAlignment="1"/>
    <xf numFmtId="43" fontId="9" fillId="5" borderId="0" xfId="0" applyNumberFormat="1" applyFont="1" applyFill="1" applyBorder="1" applyAlignment="1"/>
    <xf numFmtId="166" fontId="9" fillId="5" borderId="0" xfId="0" applyNumberFormat="1" applyFont="1" applyFill="1" applyBorder="1"/>
    <xf numFmtId="0" fontId="15" fillId="0" borderId="0" xfId="0" applyNumberFormat="1" applyFont="1" applyFill="1" applyBorder="1" applyAlignment="1"/>
    <xf numFmtId="0" fontId="12" fillId="0" borderId="8" xfId="0" applyFont="1" applyBorder="1" applyAlignment="1"/>
    <xf numFmtId="0" fontId="19" fillId="0" borderId="0" xfId="0" applyFont="1"/>
    <xf numFmtId="0" fontId="12" fillId="0" borderId="12" xfId="0" applyFont="1" applyBorder="1" applyAlignment="1"/>
    <xf numFmtId="0" fontId="12" fillId="0" borderId="12" xfId="0" applyNumberFormat="1" applyFont="1" applyFill="1" applyBorder="1" applyAlignment="1"/>
    <xf numFmtId="43" fontId="10" fillId="0" borderId="0" xfId="0" applyNumberFormat="1" applyFont="1" applyFill="1" applyBorder="1"/>
    <xf numFmtId="41" fontId="9" fillId="0" borderId="9" xfId="0" applyNumberFormat="1" applyFont="1" applyFill="1" applyBorder="1"/>
    <xf numFmtId="41" fontId="9" fillId="0" borderId="9" xfId="0" applyNumberFormat="1" applyFont="1" applyBorder="1"/>
    <xf numFmtId="0" fontId="10" fillId="4" borderId="0" xfId="0" applyFont="1" applyFill="1" applyBorder="1"/>
    <xf numFmtId="0" fontId="9" fillId="4" borderId="0" xfId="0" applyFont="1" applyFill="1" applyBorder="1" applyAlignment="1">
      <alignment horizontal="left" vertical="top"/>
    </xf>
    <xf numFmtId="0" fontId="9" fillId="4" borderId="0" xfId="0" applyFont="1" applyFill="1" applyBorder="1"/>
    <xf numFmtId="166" fontId="9" fillId="4" borderId="0" xfId="0" applyNumberFormat="1" applyFont="1" applyFill="1" applyBorder="1"/>
    <xf numFmtId="0" fontId="12" fillId="0" borderId="8" xfId="0" applyNumberFormat="1" applyFont="1" applyFill="1" applyBorder="1" applyAlignment="1"/>
    <xf numFmtId="0" fontId="9" fillId="6" borderId="31" xfId="0" applyFont="1" applyFill="1" applyBorder="1" applyAlignment="1">
      <alignment horizontal="left" vertical="center"/>
    </xf>
    <xf numFmtId="0" fontId="9" fillId="6" borderId="32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left" vertical="top"/>
    </xf>
    <xf numFmtId="166" fontId="10" fillId="4" borderId="0" xfId="0" applyNumberFormat="1" applyFont="1" applyFill="1" applyBorder="1" applyAlignment="1"/>
    <xf numFmtId="166" fontId="9" fillId="4" borderId="0" xfId="0" applyNumberFormat="1" applyFont="1" applyFill="1" applyBorder="1" applyAlignment="1"/>
    <xf numFmtId="43" fontId="9" fillId="4" borderId="0" xfId="0" applyNumberFormat="1" applyFont="1" applyFill="1" applyBorder="1" applyAlignment="1"/>
    <xf numFmtId="0" fontId="9" fillId="6" borderId="35" xfId="1" applyFont="1" applyFill="1" applyBorder="1" applyAlignment="1">
      <alignment horizontal="center" vertical="center"/>
    </xf>
    <xf numFmtId="0" fontId="9" fillId="6" borderId="36" xfId="1" applyFont="1" applyFill="1" applyBorder="1" applyAlignment="1">
      <alignment horizontal="center" vertical="center" wrapText="1"/>
    </xf>
    <xf numFmtId="0" fontId="9" fillId="6" borderId="36" xfId="1" applyFont="1" applyFill="1" applyBorder="1" applyAlignment="1">
      <alignment horizontal="center" vertical="center"/>
    </xf>
    <xf numFmtId="17" fontId="9" fillId="6" borderId="36" xfId="1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top"/>
    </xf>
    <xf numFmtId="166" fontId="10" fillId="0" borderId="3" xfId="0" applyNumberFormat="1" applyFont="1" applyFill="1" applyBorder="1" applyAlignment="1"/>
    <xf numFmtId="166" fontId="9" fillId="0" borderId="3" xfId="0" applyNumberFormat="1" applyFont="1" applyFill="1" applyBorder="1" applyAlignment="1"/>
    <xf numFmtId="0" fontId="10" fillId="0" borderId="3" xfId="0" applyFont="1" applyFill="1" applyBorder="1"/>
    <xf numFmtId="166" fontId="9" fillId="0" borderId="3" xfId="0" applyNumberFormat="1" applyFont="1" applyFill="1" applyBorder="1"/>
    <xf numFmtId="0" fontId="10" fillId="6" borderId="5" xfId="0" applyFont="1" applyFill="1" applyBorder="1" applyAlignment="1">
      <alignment vertical="center"/>
    </xf>
    <xf numFmtId="0" fontId="18" fillId="6" borderId="33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vertical="center"/>
    </xf>
    <xf numFmtId="166" fontId="9" fillId="6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8" fillId="0" borderId="3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166" fontId="9" fillId="0" borderId="5" xfId="0" applyNumberFormat="1" applyFont="1" applyFill="1" applyBorder="1" applyAlignment="1">
      <alignment vertical="center"/>
    </xf>
    <xf numFmtId="0" fontId="9" fillId="6" borderId="33" xfId="0" applyFont="1" applyFill="1" applyBorder="1" applyAlignment="1">
      <alignment horizontal="left" vertical="center"/>
    </xf>
    <xf numFmtId="0" fontId="10" fillId="4" borderId="4" xfId="0" applyFont="1" applyFill="1" applyBorder="1"/>
    <xf numFmtId="166" fontId="10" fillId="4" borderId="4" xfId="0" applyNumberFormat="1" applyFont="1" applyFill="1" applyBorder="1"/>
    <xf numFmtId="166" fontId="9" fillId="4" borderId="4" xfId="0" applyNumberFormat="1" applyFont="1" applyFill="1" applyBorder="1"/>
    <xf numFmtId="166" fontId="10" fillId="4" borderId="3" xfId="0" applyNumberFormat="1" applyFont="1" applyFill="1" applyBorder="1"/>
    <xf numFmtId="166" fontId="9" fillId="4" borderId="3" xfId="0" applyNumberFormat="1" applyFont="1" applyFill="1" applyBorder="1"/>
    <xf numFmtId="0" fontId="10" fillId="4" borderId="34" xfId="0" applyFont="1" applyFill="1" applyBorder="1" applyAlignment="1">
      <alignment horizontal="left" vertical="top"/>
    </xf>
    <xf numFmtId="0" fontId="10" fillId="4" borderId="1" xfId="0" applyFont="1" applyFill="1" applyBorder="1"/>
    <xf numFmtId="166" fontId="9" fillId="4" borderId="1" xfId="0" applyNumberFormat="1" applyFont="1" applyFill="1" applyBorder="1"/>
    <xf numFmtId="0" fontId="9" fillId="6" borderId="3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 wrapText="1"/>
    </xf>
    <xf numFmtId="166" fontId="10" fillId="6" borderId="2" xfId="0" applyNumberFormat="1" applyFont="1" applyFill="1" applyBorder="1"/>
    <xf numFmtId="166" fontId="10" fillId="4" borderId="4" xfId="0" applyNumberFormat="1" applyFont="1" applyFill="1" applyBorder="1" applyAlignment="1"/>
    <xf numFmtId="0" fontId="10" fillId="0" borderId="2" xfId="0" applyFont="1" applyFill="1" applyBorder="1"/>
    <xf numFmtId="0" fontId="10" fillId="4" borderId="27" xfId="0" applyFont="1" applyFill="1" applyBorder="1" applyAlignment="1">
      <alignment horizontal="left" vertical="top"/>
    </xf>
    <xf numFmtId="0" fontId="10" fillId="4" borderId="29" xfId="0" applyFont="1" applyFill="1" applyBorder="1"/>
    <xf numFmtId="166" fontId="10" fillId="4" borderId="29" xfId="0" applyNumberFormat="1" applyFont="1" applyFill="1" applyBorder="1" applyAlignment="1"/>
    <xf numFmtId="0" fontId="21" fillId="4" borderId="0" xfId="0" applyFont="1" applyFill="1"/>
    <xf numFmtId="0" fontId="15" fillId="4" borderId="0" xfId="0" applyFont="1" applyFill="1"/>
    <xf numFmtId="49" fontId="15" fillId="0" borderId="0" xfId="0" applyNumberFormat="1" applyFont="1"/>
    <xf numFmtId="49" fontId="15" fillId="4" borderId="0" xfId="0" applyNumberFormat="1" applyFont="1" applyFill="1"/>
    <xf numFmtId="0" fontId="12" fillId="4" borderId="0" xfId="0" applyFont="1" applyFill="1"/>
    <xf numFmtId="0" fontId="22" fillId="3" borderId="0" xfId="0" applyFont="1" applyFill="1"/>
    <xf numFmtId="0" fontId="15" fillId="0" borderId="0" xfId="0" applyFont="1" applyAlignment="1">
      <alignment vertical="center"/>
    </xf>
    <xf numFmtId="4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/>
    <xf numFmtId="0" fontId="23" fillId="0" borderId="0" xfId="0" applyFont="1"/>
    <xf numFmtId="165" fontId="9" fillId="4" borderId="29" xfId="0" applyNumberFormat="1" applyFont="1" applyFill="1" applyBorder="1"/>
    <xf numFmtId="0" fontId="16" fillId="0" borderId="0" xfId="0" applyFont="1" applyBorder="1" applyAlignment="1"/>
    <xf numFmtId="0" fontId="13" fillId="0" borderId="0" xfId="0" applyFont="1" applyBorder="1" applyAlignment="1"/>
    <xf numFmtId="0" fontId="17" fillId="0" borderId="0" xfId="0" applyFont="1" applyBorder="1" applyAlignment="1"/>
    <xf numFmtId="0" fontId="10" fillId="0" borderId="0" xfId="0" applyFont="1" applyBorder="1"/>
    <xf numFmtId="0" fontId="18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165" fontId="9" fillId="6" borderId="0" xfId="0" applyNumberFormat="1" applyFont="1" applyFill="1" applyBorder="1" applyAlignment="1">
      <alignment horizontal="center" vertical="center"/>
    </xf>
    <xf numFmtId="43" fontId="10" fillId="0" borderId="0" xfId="0" applyNumberFormat="1" applyFont="1" applyBorder="1"/>
    <xf numFmtId="165" fontId="9" fillId="6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5" fontId="10" fillId="6" borderId="0" xfId="0" applyNumberFormat="1" applyFont="1" applyFill="1" applyBorder="1"/>
    <xf numFmtId="0" fontId="15" fillId="4" borderId="0" xfId="0" applyFont="1" applyFill="1" applyBorder="1"/>
    <xf numFmtId="0" fontId="15" fillId="0" borderId="0" xfId="0" applyFont="1" applyBorder="1"/>
    <xf numFmtId="0" fontId="6" fillId="0" borderId="0" xfId="0" applyFont="1" applyFill="1" applyBorder="1" applyAlignment="1"/>
    <xf numFmtId="0" fontId="15" fillId="0" borderId="0" xfId="0" applyFont="1" applyBorder="1" applyAlignment="1">
      <alignment vertical="center"/>
    </xf>
    <xf numFmtId="0" fontId="4" fillId="0" borderId="0" xfId="0" applyFont="1" applyBorder="1" applyAlignment="1"/>
    <xf numFmtId="0" fontId="23" fillId="0" borderId="0" xfId="0" applyFont="1" applyBorder="1"/>
    <xf numFmtId="0" fontId="12" fillId="0" borderId="0" xfId="0" applyNumberFormat="1" applyFont="1" applyFill="1" applyBorder="1" applyAlignment="1"/>
    <xf numFmtId="43" fontId="9" fillId="7" borderId="3" xfId="0" applyNumberFormat="1" applyFont="1" applyFill="1" applyBorder="1"/>
    <xf numFmtId="43" fontId="9" fillId="7" borderId="21" xfId="0" applyNumberFormat="1" applyFont="1" applyFill="1" applyBorder="1"/>
    <xf numFmtId="0" fontId="24" fillId="0" borderId="0" xfId="0" applyFont="1"/>
    <xf numFmtId="0" fontId="15" fillId="0" borderId="0" xfId="0" applyFont="1" applyAlignment="1"/>
    <xf numFmtId="170" fontId="9" fillId="0" borderId="3" xfId="0" applyNumberFormat="1" applyFont="1" applyFill="1" applyBorder="1"/>
    <xf numFmtId="170" fontId="9" fillId="0" borderId="7" xfId="0" applyNumberFormat="1" applyFont="1" applyBorder="1" applyAlignment="1">
      <alignment horizontal="center" wrapText="1"/>
    </xf>
    <xf numFmtId="0" fontId="9" fillId="6" borderId="33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166" fontId="9" fillId="4" borderId="29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66" fontId="9" fillId="4" borderId="3" xfId="0" applyNumberFormat="1" applyFont="1" applyFill="1" applyBorder="1" applyAlignment="1">
      <alignment horizontal="center"/>
    </xf>
    <xf numFmtId="166" fontId="9" fillId="4" borderId="4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 vertical="center" wrapText="1"/>
    </xf>
    <xf numFmtId="166" fontId="9" fillId="6" borderId="5" xfId="0" applyNumberFormat="1" applyFont="1" applyFill="1" applyBorder="1" applyAlignment="1">
      <alignment horizontal="center" vertical="center" wrapText="1"/>
    </xf>
    <xf numFmtId="166" fontId="9" fillId="6" borderId="5" xfId="0" applyNumberFormat="1" applyFont="1" applyFill="1" applyBorder="1" applyAlignment="1">
      <alignment horizontal="center" vertical="center"/>
    </xf>
    <xf numFmtId="166" fontId="9" fillId="4" borderId="4" xfId="0" applyNumberFormat="1" applyFont="1" applyFill="1" applyBorder="1"/>
    <xf numFmtId="166" fontId="9" fillId="4" borderId="3" xfId="0" applyNumberFormat="1" applyFont="1" applyFill="1" applyBorder="1"/>
    <xf numFmtId="166" fontId="9" fillId="4" borderId="1" xfId="0" applyNumberFormat="1" applyFont="1" applyFill="1" applyBorder="1"/>
    <xf numFmtId="43" fontId="9" fillId="0" borderId="3" xfId="0" applyNumberFormat="1" applyFont="1" applyFill="1" applyBorder="1" applyAlignment="1">
      <alignment horizontal="center"/>
    </xf>
    <xf numFmtId="0" fontId="10" fillId="0" borderId="3" xfId="0" applyFont="1" applyFill="1" applyBorder="1"/>
    <xf numFmtId="43" fontId="9" fillId="4" borderId="3" xfId="0" applyNumberFormat="1" applyFont="1" applyFill="1" applyBorder="1" applyAlignment="1"/>
    <xf numFmtId="166" fontId="9" fillId="6" borderId="32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/>
    </xf>
    <xf numFmtId="0" fontId="9" fillId="4" borderId="0" xfId="0" applyFont="1" applyFill="1" applyBorder="1" applyAlignment="1">
      <alignment horizontal="left" vertical="top"/>
    </xf>
    <xf numFmtId="0" fontId="9" fillId="4" borderId="28" xfId="0" applyFont="1" applyFill="1" applyBorder="1" applyAlignment="1">
      <alignment horizontal="left" vertical="top"/>
    </xf>
    <xf numFmtId="166" fontId="9" fillId="6" borderId="32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/>
    <xf numFmtId="0" fontId="12" fillId="0" borderId="0" xfId="0" applyNumberFormat="1" applyFont="1" applyFill="1" applyBorder="1" applyAlignment="1"/>
  </cellXfs>
  <cellStyles count="4">
    <cellStyle name="20% - Акцент1" xfId="1" builtinId="30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tabSelected="1" view="pageBreakPreview" topLeftCell="A226" zoomScale="80" zoomScaleNormal="90" zoomScaleSheetLayoutView="80" workbookViewId="0">
      <selection activeCell="D248" sqref="D248"/>
    </sheetView>
  </sheetViews>
  <sheetFormatPr defaultColWidth="9.140625" defaultRowHeight="15" outlineLevelRow="1" x14ac:dyDescent="0.25"/>
  <cols>
    <col min="1" max="1" width="11.42578125" style="49" customWidth="1"/>
    <col min="2" max="2" width="25.42578125" style="49" customWidth="1"/>
    <col min="3" max="3" width="43.42578125" style="49" customWidth="1"/>
    <col min="4" max="4" width="20.85546875" style="49" customWidth="1"/>
    <col min="5" max="16" width="18.5703125" style="49" customWidth="1"/>
    <col min="17" max="17" width="18.85546875" style="180" customWidth="1"/>
    <col min="18" max="18" width="20.28515625" style="49" customWidth="1"/>
    <col min="19" max="19" width="16.7109375" style="49" bestFit="1" customWidth="1"/>
    <col min="20" max="16384" width="9.140625" style="49"/>
  </cols>
  <sheetData>
    <row r="1" spans="1:17" ht="20.25" x14ac:dyDescent="0.3">
      <c r="O1" s="175" t="s">
        <v>132</v>
      </c>
    </row>
    <row r="2" spans="1:17" ht="25.5" x14ac:dyDescent="0.35">
      <c r="A2" s="207" t="s">
        <v>78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48"/>
      <c r="O2" s="48"/>
      <c r="P2" s="48"/>
      <c r="Q2" s="177"/>
    </row>
    <row r="3" spans="1:17" x14ac:dyDescent="0.25">
      <c r="A3" s="210" t="s">
        <v>77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50"/>
      <c r="O3" s="50"/>
      <c r="P3" s="50"/>
      <c r="Q3" s="178"/>
    </row>
    <row r="4" spans="1:17" ht="7.5" customHeight="1" x14ac:dyDescent="0.25">
      <c r="Q4" s="102"/>
    </row>
    <row r="5" spans="1:17" ht="22.5" x14ac:dyDescent="0.3">
      <c r="A5" s="208" t="s">
        <v>109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51"/>
      <c r="O5" s="51"/>
      <c r="P5" s="51"/>
      <c r="Q5" s="179"/>
    </row>
    <row r="6" spans="1:17" ht="18.75" x14ac:dyDescent="0.3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2"/>
    </row>
    <row r="7" spans="1:17" x14ac:dyDescent="0.25">
      <c r="B7" s="54"/>
    </row>
    <row r="8" spans="1:17" ht="18.75" outlineLevel="1" x14ac:dyDescent="0.3">
      <c r="A8" s="209" t="s">
        <v>91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55"/>
      <c r="O8" s="55"/>
      <c r="P8" s="55"/>
      <c r="Q8" s="181"/>
    </row>
    <row r="9" spans="1:17" outlineLevel="1" x14ac:dyDescent="0.25">
      <c r="A9" s="210" t="s">
        <v>66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50"/>
      <c r="O9" s="50"/>
      <c r="P9" s="50"/>
      <c r="Q9" s="178"/>
    </row>
    <row r="10" spans="1:17" outlineLevel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182"/>
    </row>
    <row r="11" spans="1:17" ht="15.75" outlineLevel="1" x14ac:dyDescent="0.25">
      <c r="A11" s="26" t="s">
        <v>69</v>
      </c>
      <c r="B11" s="20" t="s">
        <v>72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183"/>
    </row>
    <row r="12" spans="1:17" ht="15.75" outlineLevel="1" x14ac:dyDescent="0.25">
      <c r="A12" s="26" t="s">
        <v>68</v>
      </c>
      <c r="B12" s="21" t="s">
        <v>79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183"/>
    </row>
    <row r="13" spans="1:17" ht="15.75" outlineLevel="1" x14ac:dyDescent="0.25">
      <c r="A13" s="26" t="s">
        <v>67</v>
      </c>
      <c r="B13" s="22" t="s">
        <v>80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84"/>
    </row>
    <row r="14" spans="1:17" outlineLevel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182"/>
    </row>
    <row r="15" spans="1:17" ht="15.75" outlineLevel="1" x14ac:dyDescent="0.25">
      <c r="A15" s="23" t="s">
        <v>103</v>
      </c>
    </row>
    <row r="16" spans="1:17" ht="15.75" outlineLevel="1" thickBot="1" x14ac:dyDescent="0.3"/>
    <row r="17" spans="1:17" s="62" customFormat="1" ht="28.5" outlineLevel="1" x14ac:dyDescent="0.25">
      <c r="A17" s="57" t="s">
        <v>64</v>
      </c>
      <c r="B17" s="58" t="s">
        <v>63</v>
      </c>
      <c r="C17" s="59" t="s">
        <v>62</v>
      </c>
      <c r="D17" s="60">
        <v>42522</v>
      </c>
      <c r="E17" s="60">
        <v>42552</v>
      </c>
      <c r="F17" s="60">
        <v>42583</v>
      </c>
      <c r="G17" s="60">
        <v>42614</v>
      </c>
      <c r="H17" s="60">
        <v>42644</v>
      </c>
      <c r="I17" s="60">
        <v>42675</v>
      </c>
      <c r="J17" s="60">
        <v>42705</v>
      </c>
      <c r="K17" s="61" t="s">
        <v>65</v>
      </c>
      <c r="Q17" s="185"/>
    </row>
    <row r="18" spans="1:17" s="62" customFormat="1" outlineLevel="1" x14ac:dyDescent="0.25">
      <c r="A18" s="63">
        <v>1</v>
      </c>
      <c r="B18" s="64">
        <v>2</v>
      </c>
      <c r="C18" s="64">
        <v>3</v>
      </c>
      <c r="D18" s="64">
        <v>4</v>
      </c>
      <c r="E18" s="64">
        <v>5</v>
      </c>
      <c r="F18" s="64">
        <v>6</v>
      </c>
      <c r="G18" s="64">
        <v>7</v>
      </c>
      <c r="H18" s="64">
        <v>8</v>
      </c>
      <c r="I18" s="64">
        <v>9</v>
      </c>
      <c r="J18" s="64">
        <v>10</v>
      </c>
      <c r="K18" s="65">
        <v>11</v>
      </c>
      <c r="Q18" s="185"/>
    </row>
    <row r="19" spans="1:17" s="62" customFormat="1" outlineLevel="1" x14ac:dyDescent="0.2">
      <c r="A19" s="66">
        <v>1</v>
      </c>
      <c r="B19" s="223" t="s">
        <v>91</v>
      </c>
      <c r="C19" s="67" t="s">
        <v>60</v>
      </c>
      <c r="D19" s="19">
        <v>15</v>
      </c>
      <c r="E19" s="19">
        <v>15</v>
      </c>
      <c r="F19" s="19">
        <v>15</v>
      </c>
      <c r="G19" s="19">
        <v>15</v>
      </c>
      <c r="H19" s="19">
        <v>15</v>
      </c>
      <c r="I19" s="19">
        <v>15</v>
      </c>
      <c r="J19" s="43">
        <v>15</v>
      </c>
      <c r="K19" s="68">
        <f>SUM(D19:J19)</f>
        <v>105</v>
      </c>
      <c r="Q19" s="185"/>
    </row>
    <row r="20" spans="1:17" s="62" customFormat="1" outlineLevel="1" x14ac:dyDescent="0.2">
      <c r="A20" s="69"/>
      <c r="B20" s="224"/>
      <c r="C20" s="70" t="s">
        <v>59</v>
      </c>
      <c r="D20" s="44">
        <f t="shared" ref="D20:G20" si="0">E20</f>
        <v>318.9452380952381</v>
      </c>
      <c r="E20" s="44">
        <f t="shared" si="0"/>
        <v>318.9452380952381</v>
      </c>
      <c r="F20" s="44">
        <f t="shared" si="0"/>
        <v>318.9452380952381</v>
      </c>
      <c r="G20" s="44">
        <f t="shared" si="0"/>
        <v>318.9452380952381</v>
      </c>
      <c r="H20" s="44">
        <f>I20</f>
        <v>318.9452380952381</v>
      </c>
      <c r="I20" s="44">
        <f>J20</f>
        <v>318.9452380952381</v>
      </c>
      <c r="J20" s="44">
        <f>K20</f>
        <v>318.9452380952381</v>
      </c>
      <c r="K20" s="34">
        <f>K21/K19</f>
        <v>318.9452380952381</v>
      </c>
      <c r="Q20" s="185"/>
    </row>
    <row r="21" spans="1:17" s="62" customFormat="1" outlineLevel="1" x14ac:dyDescent="0.2">
      <c r="A21" s="71"/>
      <c r="B21" s="224"/>
      <c r="C21" s="72" t="s">
        <v>58</v>
      </c>
      <c r="D21" s="17">
        <v>4694.75</v>
      </c>
      <c r="E21" s="17">
        <v>4851.25</v>
      </c>
      <c r="F21" s="17">
        <v>4851.25</v>
      </c>
      <c r="G21" s="17">
        <v>4694.75</v>
      </c>
      <c r="H21" s="17">
        <v>4851.25</v>
      </c>
      <c r="I21" s="17">
        <v>4694.75</v>
      </c>
      <c r="J21" s="17">
        <v>4851.25</v>
      </c>
      <c r="K21" s="35">
        <f>SUM(D21:J21)</f>
        <v>33489.25</v>
      </c>
      <c r="Q21" s="185"/>
    </row>
    <row r="22" spans="1:17" s="62" customFormat="1" outlineLevel="1" x14ac:dyDescent="0.2">
      <c r="A22" s="71"/>
      <c r="B22" s="224"/>
      <c r="C22" s="72" t="s">
        <v>57</v>
      </c>
      <c r="D22" s="17">
        <f>D21*D23</f>
        <v>0</v>
      </c>
      <c r="E22" s="17">
        <f t="shared" ref="E22:I22" si="1">E21*E23</f>
        <v>0</v>
      </c>
      <c r="F22" s="17">
        <f t="shared" si="1"/>
        <v>0</v>
      </c>
      <c r="G22" s="17">
        <f t="shared" si="1"/>
        <v>0</v>
      </c>
      <c r="H22" s="17">
        <f t="shared" si="1"/>
        <v>0</v>
      </c>
      <c r="I22" s="17">
        <f t="shared" si="1"/>
        <v>0</v>
      </c>
      <c r="J22" s="17">
        <f>J21*J23</f>
        <v>0</v>
      </c>
      <c r="K22" s="35">
        <f>SUM(D22:J22)</f>
        <v>0</v>
      </c>
      <c r="Q22" s="185"/>
    </row>
    <row r="23" spans="1:17" s="62" customFormat="1" outlineLevel="1" x14ac:dyDescent="0.2">
      <c r="A23" s="71"/>
      <c r="B23" s="224"/>
      <c r="C23" s="72" t="s">
        <v>71</v>
      </c>
      <c r="D23" s="17">
        <f>K23</f>
        <v>0</v>
      </c>
      <c r="E23" s="17">
        <f>K23</f>
        <v>0</v>
      </c>
      <c r="F23" s="17">
        <f>K23</f>
        <v>0</v>
      </c>
      <c r="G23" s="17">
        <f>K23</f>
        <v>0</v>
      </c>
      <c r="H23" s="17">
        <f>K23</f>
        <v>0</v>
      </c>
      <c r="I23" s="17">
        <f>K23</f>
        <v>0</v>
      </c>
      <c r="J23" s="17">
        <f>K23</f>
        <v>0</v>
      </c>
      <c r="K23" s="199"/>
      <c r="Q23" s="185"/>
    </row>
    <row r="24" spans="1:17" s="62" customFormat="1" outlineLevel="1" x14ac:dyDescent="0.2">
      <c r="A24" s="73"/>
      <c r="B24" s="225"/>
      <c r="C24" s="74" t="s">
        <v>54</v>
      </c>
      <c r="D24" s="46">
        <v>8.2727257824143088</v>
      </c>
      <c r="E24" s="46">
        <v>8.2727257824143088</v>
      </c>
      <c r="F24" s="46">
        <v>8.2727257824143088</v>
      </c>
      <c r="G24" s="46">
        <v>8.2727257824143088</v>
      </c>
      <c r="H24" s="46">
        <v>8.2727257824143088</v>
      </c>
      <c r="I24" s="46">
        <v>8.2727257824143088</v>
      </c>
      <c r="J24" s="46">
        <v>8.2727257824143088</v>
      </c>
      <c r="K24" s="47">
        <f>AVERAGE(D24:J24)</f>
        <v>8.2727257824143106</v>
      </c>
      <c r="Q24" s="185"/>
    </row>
    <row r="25" spans="1:17" outlineLevel="1" x14ac:dyDescent="0.25">
      <c r="A25" s="75"/>
      <c r="B25" s="226" t="s">
        <v>61</v>
      </c>
      <c r="C25" s="76" t="s">
        <v>60</v>
      </c>
      <c r="D25" s="27">
        <f>D19</f>
        <v>15</v>
      </c>
      <c r="E25" s="27">
        <f t="shared" ref="E25:H25" si="2">E19</f>
        <v>15</v>
      </c>
      <c r="F25" s="27">
        <f t="shared" si="2"/>
        <v>15</v>
      </c>
      <c r="G25" s="27">
        <f t="shared" si="2"/>
        <v>15</v>
      </c>
      <c r="H25" s="27">
        <f t="shared" si="2"/>
        <v>15</v>
      </c>
      <c r="I25" s="27">
        <f>I19</f>
        <v>15</v>
      </c>
      <c r="J25" s="27">
        <f>J19</f>
        <v>15</v>
      </c>
      <c r="K25" s="77">
        <f>K19</f>
        <v>105</v>
      </c>
    </row>
    <row r="26" spans="1:17" outlineLevel="1" x14ac:dyDescent="0.25">
      <c r="A26" s="78"/>
      <c r="B26" s="227"/>
      <c r="C26" s="79" t="s">
        <v>59</v>
      </c>
      <c r="D26" s="13">
        <f>D20</f>
        <v>318.9452380952381</v>
      </c>
      <c r="E26" s="13">
        <f t="shared" ref="E26:K26" si="3">E20</f>
        <v>318.9452380952381</v>
      </c>
      <c r="F26" s="13">
        <f t="shared" si="3"/>
        <v>318.9452380952381</v>
      </c>
      <c r="G26" s="13">
        <f t="shared" si="3"/>
        <v>318.9452380952381</v>
      </c>
      <c r="H26" s="13">
        <f t="shared" si="3"/>
        <v>318.9452380952381</v>
      </c>
      <c r="I26" s="13">
        <f t="shared" si="3"/>
        <v>318.9452380952381</v>
      </c>
      <c r="J26" s="13">
        <f t="shared" ref="J26" si="4">J20</f>
        <v>318.9452380952381</v>
      </c>
      <c r="K26" s="36">
        <f t="shared" si="3"/>
        <v>318.9452380952381</v>
      </c>
    </row>
    <row r="27" spans="1:17" outlineLevel="1" x14ac:dyDescent="0.25">
      <c r="A27" s="80"/>
      <c r="B27" s="227"/>
      <c r="C27" s="81" t="s">
        <v>58</v>
      </c>
      <c r="D27" s="12">
        <f>D21</f>
        <v>4694.75</v>
      </c>
      <c r="E27" s="12">
        <f t="shared" ref="E27:I27" si="5">E21</f>
        <v>4851.25</v>
      </c>
      <c r="F27" s="12">
        <f t="shared" si="5"/>
        <v>4851.25</v>
      </c>
      <c r="G27" s="12">
        <f t="shared" si="5"/>
        <v>4694.75</v>
      </c>
      <c r="H27" s="12">
        <f t="shared" si="5"/>
        <v>4851.25</v>
      </c>
      <c r="I27" s="12">
        <f t="shared" si="5"/>
        <v>4694.75</v>
      </c>
      <c r="J27" s="12">
        <f t="shared" ref="J27" si="6">J21</f>
        <v>4851.25</v>
      </c>
      <c r="K27" s="36">
        <f>K21</f>
        <v>33489.25</v>
      </c>
      <c r="L27" s="82"/>
    </row>
    <row r="28" spans="1:17" outlineLevel="1" x14ac:dyDescent="0.25">
      <c r="A28" s="80"/>
      <c r="B28" s="227"/>
      <c r="C28" s="81" t="s">
        <v>71</v>
      </c>
      <c r="D28" s="28">
        <f>D23</f>
        <v>0</v>
      </c>
      <c r="E28" s="28">
        <f t="shared" ref="E28:K28" si="7">E23</f>
        <v>0</v>
      </c>
      <c r="F28" s="28">
        <f t="shared" si="7"/>
        <v>0</v>
      </c>
      <c r="G28" s="28">
        <f t="shared" si="7"/>
        <v>0</v>
      </c>
      <c r="H28" s="28">
        <f t="shared" si="7"/>
        <v>0</v>
      </c>
      <c r="I28" s="28">
        <f t="shared" si="7"/>
        <v>0</v>
      </c>
      <c r="J28" s="28">
        <f t="shared" ref="J28" si="8">J23</f>
        <v>0</v>
      </c>
      <c r="K28" s="83">
        <f t="shared" si="7"/>
        <v>0</v>
      </c>
      <c r="L28" s="82"/>
    </row>
    <row r="29" spans="1:17" outlineLevel="1" x14ac:dyDescent="0.25">
      <c r="A29" s="80"/>
      <c r="B29" s="227"/>
      <c r="C29" s="84" t="s">
        <v>57</v>
      </c>
      <c r="D29" s="29">
        <f>D22</f>
        <v>0</v>
      </c>
      <c r="E29" s="29">
        <f t="shared" ref="E29:K29" si="9">E22</f>
        <v>0</v>
      </c>
      <c r="F29" s="29">
        <f t="shared" si="9"/>
        <v>0</v>
      </c>
      <c r="G29" s="29">
        <f t="shared" si="9"/>
        <v>0</v>
      </c>
      <c r="H29" s="29">
        <f t="shared" si="9"/>
        <v>0</v>
      </c>
      <c r="I29" s="29">
        <f>I22</f>
        <v>0</v>
      </c>
      <c r="J29" s="29">
        <f>J22</f>
        <v>0</v>
      </c>
      <c r="K29" s="39">
        <f t="shared" si="9"/>
        <v>0</v>
      </c>
      <c r="M29" s="82"/>
    </row>
    <row r="30" spans="1:17" outlineLevel="1" x14ac:dyDescent="0.25">
      <c r="A30" s="80"/>
      <c r="B30" s="227"/>
      <c r="C30" s="85" t="s">
        <v>56</v>
      </c>
      <c r="D30" s="30">
        <f>D31-D29</f>
        <v>0</v>
      </c>
      <c r="E30" s="30">
        <f t="shared" ref="E30:K30" si="10">E31-E29</f>
        <v>0</v>
      </c>
      <c r="F30" s="30">
        <f t="shared" si="10"/>
        <v>0</v>
      </c>
      <c r="G30" s="30">
        <f t="shared" si="10"/>
        <v>0</v>
      </c>
      <c r="H30" s="30">
        <f t="shared" si="10"/>
        <v>0</v>
      </c>
      <c r="I30" s="30">
        <f t="shared" si="10"/>
        <v>0</v>
      </c>
      <c r="J30" s="30">
        <f t="shared" ref="J30" si="11">J31-J29</f>
        <v>0</v>
      </c>
      <c r="K30" s="40">
        <f t="shared" si="10"/>
        <v>0</v>
      </c>
      <c r="M30" s="82"/>
    </row>
    <row r="31" spans="1:17" outlineLevel="1" x14ac:dyDescent="0.25">
      <c r="A31" s="80"/>
      <c r="B31" s="227"/>
      <c r="C31" s="86" t="s">
        <v>55</v>
      </c>
      <c r="D31" s="31">
        <f>D29*1.18</f>
        <v>0</v>
      </c>
      <c r="E31" s="31">
        <f t="shared" ref="E31:K31" si="12">E29*1.18</f>
        <v>0</v>
      </c>
      <c r="F31" s="31">
        <f t="shared" si="12"/>
        <v>0</v>
      </c>
      <c r="G31" s="31">
        <f t="shared" si="12"/>
        <v>0</v>
      </c>
      <c r="H31" s="31">
        <f t="shared" si="12"/>
        <v>0</v>
      </c>
      <c r="I31" s="31">
        <f t="shared" si="12"/>
        <v>0</v>
      </c>
      <c r="J31" s="31">
        <f t="shared" ref="J31" si="13">J29*1.18</f>
        <v>0</v>
      </c>
      <c r="K31" s="41">
        <f t="shared" si="12"/>
        <v>0</v>
      </c>
      <c r="M31" s="82"/>
    </row>
    <row r="32" spans="1:17" ht="15.75" outlineLevel="1" thickBot="1" x14ac:dyDescent="0.3">
      <c r="A32" s="87"/>
      <c r="B32" s="228"/>
      <c r="C32" s="88" t="s">
        <v>54</v>
      </c>
      <c r="D32" s="45">
        <f t="shared" ref="D32:H32" si="14">D24</f>
        <v>8.2727257824143088</v>
      </c>
      <c r="E32" s="45">
        <f t="shared" si="14"/>
        <v>8.2727257824143088</v>
      </c>
      <c r="F32" s="45">
        <f t="shared" si="14"/>
        <v>8.2727257824143088</v>
      </c>
      <c r="G32" s="45">
        <f t="shared" si="14"/>
        <v>8.2727257824143088</v>
      </c>
      <c r="H32" s="45">
        <f t="shared" si="14"/>
        <v>8.2727257824143088</v>
      </c>
      <c r="I32" s="45">
        <f>I24</f>
        <v>8.2727257824143088</v>
      </c>
      <c r="J32" s="45">
        <f>J24</f>
        <v>8.2727257824143088</v>
      </c>
      <c r="K32" s="89">
        <f>K24</f>
        <v>8.2727257824143106</v>
      </c>
    </row>
    <row r="33" spans="1:17" s="54" customFormat="1" outlineLevel="1" x14ac:dyDescent="0.25">
      <c r="A33" s="90"/>
      <c r="B33" s="91"/>
      <c r="C33" s="92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11"/>
    </row>
    <row r="34" spans="1:17" s="62" customFormat="1" ht="56.25" customHeight="1" outlineLevel="1" x14ac:dyDescent="0.25">
      <c r="A34" s="94"/>
      <c r="B34" s="95" t="s">
        <v>81</v>
      </c>
      <c r="C34" s="96" t="s">
        <v>50</v>
      </c>
      <c r="D34" s="215" t="s">
        <v>53</v>
      </c>
      <c r="E34" s="215"/>
      <c r="F34" s="215"/>
      <c r="G34" s="214" t="s">
        <v>83</v>
      </c>
      <c r="H34" s="214"/>
      <c r="I34" s="214" t="s">
        <v>52</v>
      </c>
      <c r="J34" s="214"/>
      <c r="K34" s="214"/>
      <c r="L34" s="214" t="s">
        <v>82</v>
      </c>
      <c r="M34" s="214"/>
      <c r="N34" s="97"/>
      <c r="O34" s="97"/>
      <c r="P34" s="97"/>
      <c r="Q34" s="186"/>
    </row>
    <row r="35" spans="1:17" outlineLevel="1" x14ac:dyDescent="0.25">
      <c r="A35" s="90"/>
      <c r="B35" s="98"/>
      <c r="C35" s="99" t="s">
        <v>70</v>
      </c>
      <c r="D35" s="100" t="s">
        <v>91</v>
      </c>
      <c r="E35" s="101"/>
      <c r="F35" s="101"/>
      <c r="G35" s="221">
        <f>K23</f>
        <v>0</v>
      </c>
      <c r="H35" s="221"/>
      <c r="I35" s="221">
        <f>IFERROR(ROUND(G35*2/3,2),0)</f>
        <v>0</v>
      </c>
      <c r="J35" s="221"/>
      <c r="K35" s="221"/>
      <c r="L35" s="221">
        <f>IFERROR(ROUND(G35*0.4,2),0)*24</f>
        <v>0</v>
      </c>
      <c r="M35" s="221"/>
      <c r="N35" s="152"/>
      <c r="O35" s="152"/>
      <c r="P35" s="152"/>
      <c r="Q35" s="24"/>
    </row>
    <row r="36" spans="1:17" outlineLevel="1" x14ac:dyDescent="0.25">
      <c r="A36" s="102"/>
      <c r="B36" s="103"/>
      <c r="C36" s="102"/>
      <c r="D36" s="104"/>
      <c r="E36" s="105"/>
      <c r="F36" s="105"/>
      <c r="G36" s="106"/>
      <c r="H36" s="106"/>
      <c r="I36" s="106"/>
      <c r="J36" s="106"/>
      <c r="K36" s="106"/>
      <c r="L36" s="106"/>
      <c r="M36" s="106"/>
      <c r="N36" s="107"/>
      <c r="O36" s="107"/>
      <c r="P36" s="107"/>
      <c r="Q36" s="25"/>
    </row>
    <row r="37" spans="1:17" s="110" customFormat="1" ht="15.75" x14ac:dyDescent="0.25">
      <c r="A37" s="108" t="s">
        <v>69</v>
      </c>
      <c r="B37" s="109" t="s">
        <v>92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97"/>
    </row>
    <row r="38" spans="1:17" s="110" customFormat="1" ht="15.75" x14ac:dyDescent="0.25">
      <c r="A38" s="108" t="s">
        <v>68</v>
      </c>
      <c r="B38" s="111" t="s">
        <v>93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97"/>
    </row>
    <row r="39" spans="1:17" s="110" customFormat="1" ht="15.75" x14ac:dyDescent="0.25">
      <c r="A39" s="108" t="s">
        <v>67</v>
      </c>
      <c r="B39" s="111" t="s">
        <v>94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97"/>
    </row>
    <row r="40" spans="1:17" s="54" customFormat="1" outlineLevel="1" x14ac:dyDescent="0.25">
      <c r="A40" s="90"/>
      <c r="B40" s="90"/>
      <c r="C40" s="90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</row>
    <row r="41" spans="1:17" ht="15.75" outlineLevel="1" x14ac:dyDescent="0.25">
      <c r="A41" s="23" t="s">
        <v>102</v>
      </c>
    </row>
    <row r="42" spans="1:17" ht="15.75" outlineLevel="1" thickBot="1" x14ac:dyDescent="0.3"/>
    <row r="43" spans="1:17" s="62" customFormat="1" ht="28.5" outlineLevel="1" x14ac:dyDescent="0.25">
      <c r="A43" s="57" t="s">
        <v>64</v>
      </c>
      <c r="B43" s="58" t="s">
        <v>63</v>
      </c>
      <c r="C43" s="59" t="s">
        <v>62</v>
      </c>
      <c r="D43" s="60">
        <v>42522</v>
      </c>
      <c r="E43" s="60">
        <v>42552</v>
      </c>
      <c r="F43" s="60">
        <v>42583</v>
      </c>
      <c r="G43" s="60">
        <v>42614</v>
      </c>
      <c r="H43" s="60">
        <v>42644</v>
      </c>
      <c r="I43" s="60">
        <v>42675</v>
      </c>
      <c r="J43" s="60">
        <v>42705</v>
      </c>
      <c r="K43" s="61" t="s">
        <v>65</v>
      </c>
      <c r="Q43" s="185"/>
    </row>
    <row r="44" spans="1:17" s="62" customFormat="1" outlineLevel="1" x14ac:dyDescent="0.25">
      <c r="A44" s="63">
        <v>1</v>
      </c>
      <c r="B44" s="64">
        <v>2</v>
      </c>
      <c r="C44" s="64">
        <v>3</v>
      </c>
      <c r="D44" s="64">
        <v>4</v>
      </c>
      <c r="E44" s="64">
        <v>5</v>
      </c>
      <c r="F44" s="64">
        <v>6</v>
      </c>
      <c r="G44" s="64">
        <v>7</v>
      </c>
      <c r="H44" s="64">
        <v>8</v>
      </c>
      <c r="I44" s="64">
        <v>9</v>
      </c>
      <c r="J44" s="64">
        <v>10</v>
      </c>
      <c r="K44" s="65">
        <v>11</v>
      </c>
      <c r="Q44" s="185"/>
    </row>
    <row r="45" spans="1:17" s="62" customFormat="1" ht="15" customHeight="1" outlineLevel="1" x14ac:dyDescent="0.2">
      <c r="A45" s="66">
        <v>1</v>
      </c>
      <c r="B45" s="223" t="s">
        <v>91</v>
      </c>
      <c r="C45" s="67" t="s">
        <v>60</v>
      </c>
      <c r="D45" s="114">
        <v>6</v>
      </c>
      <c r="E45" s="114">
        <v>6</v>
      </c>
      <c r="F45" s="114">
        <v>6</v>
      </c>
      <c r="G45" s="114">
        <v>6</v>
      </c>
      <c r="H45" s="115">
        <v>6</v>
      </c>
      <c r="I45" s="115">
        <v>6</v>
      </c>
      <c r="J45" s="115">
        <v>6</v>
      </c>
      <c r="K45" s="68">
        <f>SUM(D45:J45)</f>
        <v>42</v>
      </c>
      <c r="Q45" s="185"/>
    </row>
    <row r="46" spans="1:17" s="62" customFormat="1" outlineLevel="1" x14ac:dyDescent="0.2">
      <c r="A46" s="69"/>
      <c r="B46" s="224"/>
      <c r="C46" s="70" t="s">
        <v>59</v>
      </c>
      <c r="D46" s="18">
        <f t="shared" ref="D46:I46" si="15">E46</f>
        <v>310.01023809523809</v>
      </c>
      <c r="E46" s="18">
        <f t="shared" si="15"/>
        <v>310.01023809523809</v>
      </c>
      <c r="F46" s="18">
        <f t="shared" si="15"/>
        <v>310.01023809523809</v>
      </c>
      <c r="G46" s="18">
        <f t="shared" si="15"/>
        <v>310.01023809523809</v>
      </c>
      <c r="H46" s="18">
        <f t="shared" si="15"/>
        <v>310.01023809523809</v>
      </c>
      <c r="I46" s="18">
        <f t="shared" si="15"/>
        <v>310.01023809523809</v>
      </c>
      <c r="J46" s="18">
        <f>K46</f>
        <v>310.01023809523809</v>
      </c>
      <c r="K46" s="34">
        <f>K47/K45</f>
        <v>310.01023809523809</v>
      </c>
      <c r="Q46" s="185"/>
    </row>
    <row r="47" spans="1:17" s="62" customFormat="1" outlineLevel="1" x14ac:dyDescent="0.2">
      <c r="A47" s="71"/>
      <c r="B47" s="224"/>
      <c r="C47" s="72" t="s">
        <v>58</v>
      </c>
      <c r="D47" s="17">
        <v>1825.29</v>
      </c>
      <c r="E47" s="17">
        <v>1886.14</v>
      </c>
      <c r="F47" s="17">
        <v>1886.14</v>
      </c>
      <c r="G47" s="17">
        <v>1825.29</v>
      </c>
      <c r="H47" s="16">
        <v>1886.14</v>
      </c>
      <c r="I47" s="16">
        <v>1825.29</v>
      </c>
      <c r="J47" s="16">
        <v>1886.14</v>
      </c>
      <c r="K47" s="35">
        <f>SUM(D47:J47)</f>
        <v>13020.43</v>
      </c>
      <c r="Q47" s="185"/>
    </row>
    <row r="48" spans="1:17" s="62" customFormat="1" outlineLevel="1" x14ac:dyDescent="0.2">
      <c r="A48" s="71"/>
      <c r="B48" s="224"/>
      <c r="C48" s="72" t="s">
        <v>57</v>
      </c>
      <c r="D48" s="17">
        <f>D47*D49</f>
        <v>0</v>
      </c>
      <c r="E48" s="17">
        <f t="shared" ref="E48:J48" si="16">E47*E49</f>
        <v>0</v>
      </c>
      <c r="F48" s="17">
        <f t="shared" si="16"/>
        <v>0</v>
      </c>
      <c r="G48" s="17">
        <f t="shared" si="16"/>
        <v>0</v>
      </c>
      <c r="H48" s="17">
        <f t="shared" si="16"/>
        <v>0</v>
      </c>
      <c r="I48" s="17">
        <f t="shared" si="16"/>
        <v>0</v>
      </c>
      <c r="J48" s="17">
        <f t="shared" si="16"/>
        <v>0</v>
      </c>
      <c r="K48" s="35">
        <f>SUM(D48:J48)</f>
        <v>0</v>
      </c>
      <c r="Q48" s="185"/>
    </row>
    <row r="49" spans="1:17" s="62" customFormat="1" outlineLevel="1" x14ac:dyDescent="0.2">
      <c r="A49" s="71"/>
      <c r="B49" s="224"/>
      <c r="C49" s="72" t="s">
        <v>95</v>
      </c>
      <c r="D49" s="17">
        <f>K49</f>
        <v>0</v>
      </c>
      <c r="E49" s="17">
        <f>K49</f>
        <v>0</v>
      </c>
      <c r="F49" s="17">
        <f>K49</f>
        <v>0</v>
      </c>
      <c r="G49" s="17">
        <f>K49</f>
        <v>0</v>
      </c>
      <c r="H49" s="17">
        <f>K49</f>
        <v>0</v>
      </c>
      <c r="I49" s="17">
        <f>K49</f>
        <v>0</v>
      </c>
      <c r="J49" s="17">
        <f>K49</f>
        <v>0</v>
      </c>
      <c r="K49" s="199"/>
      <c r="Q49" s="185"/>
    </row>
    <row r="50" spans="1:17" s="62" customFormat="1" outlineLevel="1" x14ac:dyDescent="0.2">
      <c r="A50" s="73"/>
      <c r="B50" s="225"/>
      <c r="C50" s="74" t="s">
        <v>54</v>
      </c>
      <c r="D50" s="15">
        <v>3.2163863417515874</v>
      </c>
      <c r="E50" s="15">
        <v>3.2163863417515874</v>
      </c>
      <c r="F50" s="15">
        <v>3.2163863417515874</v>
      </c>
      <c r="G50" s="15">
        <v>3.2163863417515874</v>
      </c>
      <c r="H50" s="14">
        <v>3.2163863417515874</v>
      </c>
      <c r="I50" s="14">
        <v>3.2163863417515874</v>
      </c>
      <c r="J50" s="14">
        <v>3.2163863417515874</v>
      </c>
      <c r="K50" s="37">
        <f>AVERAGE(D50:J50)</f>
        <v>3.2163863417515874</v>
      </c>
      <c r="Q50" s="185"/>
    </row>
    <row r="51" spans="1:17" outlineLevel="1" x14ac:dyDescent="0.25">
      <c r="A51" s="75"/>
      <c r="B51" s="226" t="s">
        <v>61</v>
      </c>
      <c r="C51" s="76" t="s">
        <v>60</v>
      </c>
      <c r="D51" s="27">
        <f>D45</f>
        <v>6</v>
      </c>
      <c r="E51" s="27">
        <f t="shared" ref="E51:K53" si="17">E45</f>
        <v>6</v>
      </c>
      <c r="F51" s="27">
        <f t="shared" si="17"/>
        <v>6</v>
      </c>
      <c r="G51" s="27">
        <f t="shared" si="17"/>
        <v>6</v>
      </c>
      <c r="H51" s="27">
        <f t="shared" si="17"/>
        <v>6</v>
      </c>
      <c r="I51" s="27">
        <f t="shared" si="17"/>
        <v>6</v>
      </c>
      <c r="J51" s="27">
        <f t="shared" ref="J51" si="18">J45</f>
        <v>6</v>
      </c>
      <c r="K51" s="77">
        <f t="shared" si="17"/>
        <v>42</v>
      </c>
    </row>
    <row r="52" spans="1:17" outlineLevel="1" x14ac:dyDescent="0.25">
      <c r="A52" s="78"/>
      <c r="B52" s="227"/>
      <c r="C52" s="79" t="s">
        <v>59</v>
      </c>
      <c r="D52" s="13">
        <f>D46</f>
        <v>310.01023809523809</v>
      </c>
      <c r="E52" s="13">
        <f t="shared" si="17"/>
        <v>310.01023809523809</v>
      </c>
      <c r="F52" s="13">
        <f t="shared" si="17"/>
        <v>310.01023809523809</v>
      </c>
      <c r="G52" s="13">
        <f t="shared" si="17"/>
        <v>310.01023809523809</v>
      </c>
      <c r="H52" s="13">
        <f t="shared" si="17"/>
        <v>310.01023809523809</v>
      </c>
      <c r="I52" s="13">
        <f t="shared" si="17"/>
        <v>310.01023809523809</v>
      </c>
      <c r="J52" s="13">
        <f t="shared" ref="J52" si="19">J46</f>
        <v>310.01023809523809</v>
      </c>
      <c r="K52" s="34">
        <f t="shared" si="17"/>
        <v>310.01023809523809</v>
      </c>
    </row>
    <row r="53" spans="1:17" outlineLevel="1" x14ac:dyDescent="0.25">
      <c r="A53" s="80"/>
      <c r="B53" s="227"/>
      <c r="C53" s="81" t="s">
        <v>58</v>
      </c>
      <c r="D53" s="12">
        <f>D47</f>
        <v>1825.29</v>
      </c>
      <c r="E53" s="12">
        <f t="shared" si="17"/>
        <v>1886.14</v>
      </c>
      <c r="F53" s="12">
        <f t="shared" si="17"/>
        <v>1886.14</v>
      </c>
      <c r="G53" s="12">
        <f t="shared" si="17"/>
        <v>1825.29</v>
      </c>
      <c r="H53" s="12">
        <f t="shared" si="17"/>
        <v>1886.14</v>
      </c>
      <c r="I53" s="12">
        <f t="shared" si="17"/>
        <v>1825.29</v>
      </c>
      <c r="J53" s="12">
        <f t="shared" ref="J53" si="20">J47</f>
        <v>1886.14</v>
      </c>
      <c r="K53" s="35">
        <f>K47</f>
        <v>13020.43</v>
      </c>
      <c r="L53" s="82"/>
    </row>
    <row r="54" spans="1:17" outlineLevel="1" x14ac:dyDescent="0.25">
      <c r="A54" s="80"/>
      <c r="B54" s="227"/>
      <c r="C54" s="81" t="s">
        <v>95</v>
      </c>
      <c r="D54" s="28">
        <f>D49</f>
        <v>0</v>
      </c>
      <c r="E54" s="28">
        <f t="shared" ref="E54:K54" si="21">E49</f>
        <v>0</v>
      </c>
      <c r="F54" s="28">
        <f t="shared" si="21"/>
        <v>0</v>
      </c>
      <c r="G54" s="28">
        <f t="shared" si="21"/>
        <v>0</v>
      </c>
      <c r="H54" s="28">
        <f t="shared" si="21"/>
        <v>0</v>
      </c>
      <c r="I54" s="28">
        <f t="shared" si="21"/>
        <v>0</v>
      </c>
      <c r="J54" s="28">
        <f t="shared" ref="J54" si="22">J49</f>
        <v>0</v>
      </c>
      <c r="K54" s="38">
        <f t="shared" si="21"/>
        <v>0</v>
      </c>
      <c r="L54" s="82"/>
    </row>
    <row r="55" spans="1:17" outlineLevel="1" x14ac:dyDescent="0.25">
      <c r="A55" s="80"/>
      <c r="B55" s="227"/>
      <c r="C55" s="84" t="s">
        <v>57</v>
      </c>
      <c r="D55" s="29">
        <f>D48</f>
        <v>0</v>
      </c>
      <c r="E55" s="29">
        <f t="shared" ref="E55:K55" si="23">E48</f>
        <v>0</v>
      </c>
      <c r="F55" s="29">
        <f t="shared" si="23"/>
        <v>0</v>
      </c>
      <c r="G55" s="29">
        <f t="shared" si="23"/>
        <v>0</v>
      </c>
      <c r="H55" s="29">
        <f t="shared" si="23"/>
        <v>0</v>
      </c>
      <c r="I55" s="29">
        <f t="shared" si="23"/>
        <v>0</v>
      </c>
      <c r="J55" s="29">
        <f t="shared" ref="J55" si="24">J48</f>
        <v>0</v>
      </c>
      <c r="K55" s="39">
        <f t="shared" si="23"/>
        <v>0</v>
      </c>
      <c r="M55" s="82"/>
    </row>
    <row r="56" spans="1:17" outlineLevel="1" x14ac:dyDescent="0.25">
      <c r="A56" s="80"/>
      <c r="B56" s="227"/>
      <c r="C56" s="85" t="s">
        <v>56</v>
      </c>
      <c r="D56" s="30">
        <f>D57-D55</f>
        <v>0</v>
      </c>
      <c r="E56" s="30">
        <f t="shared" ref="E56:K56" si="25">E57-E55</f>
        <v>0</v>
      </c>
      <c r="F56" s="30">
        <f t="shared" si="25"/>
        <v>0</v>
      </c>
      <c r="G56" s="30">
        <f t="shared" si="25"/>
        <v>0</v>
      </c>
      <c r="H56" s="30">
        <f t="shared" si="25"/>
        <v>0</v>
      </c>
      <c r="I56" s="30">
        <f t="shared" si="25"/>
        <v>0</v>
      </c>
      <c r="J56" s="30">
        <f t="shared" ref="J56" si="26">J57-J55</f>
        <v>0</v>
      </c>
      <c r="K56" s="40">
        <f t="shared" si="25"/>
        <v>0</v>
      </c>
      <c r="M56" s="82"/>
    </row>
    <row r="57" spans="1:17" outlineLevel="1" x14ac:dyDescent="0.25">
      <c r="A57" s="80"/>
      <c r="B57" s="227"/>
      <c r="C57" s="86" t="s">
        <v>55</v>
      </c>
      <c r="D57" s="31">
        <f>D55*1.18</f>
        <v>0</v>
      </c>
      <c r="E57" s="31">
        <f t="shared" ref="E57:K57" si="27">E55*1.18</f>
        <v>0</v>
      </c>
      <c r="F57" s="31">
        <f t="shared" si="27"/>
        <v>0</v>
      </c>
      <c r="G57" s="31">
        <f t="shared" si="27"/>
        <v>0</v>
      </c>
      <c r="H57" s="31">
        <f t="shared" si="27"/>
        <v>0</v>
      </c>
      <c r="I57" s="31">
        <f t="shared" si="27"/>
        <v>0</v>
      </c>
      <c r="J57" s="31">
        <f t="shared" ref="J57" si="28">J55*1.18</f>
        <v>0</v>
      </c>
      <c r="K57" s="41">
        <f t="shared" si="27"/>
        <v>0</v>
      </c>
      <c r="M57" s="82"/>
    </row>
    <row r="58" spans="1:17" ht="15.75" outlineLevel="1" thickBot="1" x14ac:dyDescent="0.3">
      <c r="A58" s="87"/>
      <c r="B58" s="228"/>
      <c r="C58" s="88" t="s">
        <v>54</v>
      </c>
      <c r="D58" s="45">
        <f>D50</f>
        <v>3.2163863417515874</v>
      </c>
      <c r="E58" s="45">
        <f t="shared" ref="E58:I58" si="29">E50</f>
        <v>3.2163863417515874</v>
      </c>
      <c r="F58" s="45">
        <f t="shared" si="29"/>
        <v>3.2163863417515874</v>
      </c>
      <c r="G58" s="45">
        <f t="shared" si="29"/>
        <v>3.2163863417515874</v>
      </c>
      <c r="H58" s="45">
        <f t="shared" si="29"/>
        <v>3.2163863417515874</v>
      </c>
      <c r="I58" s="45">
        <f t="shared" si="29"/>
        <v>3.2163863417515874</v>
      </c>
      <c r="J58" s="45">
        <f t="shared" ref="J58" si="30">J50</f>
        <v>3.2163863417515874</v>
      </c>
      <c r="K58" s="42">
        <f>K50</f>
        <v>3.2163863417515874</v>
      </c>
    </row>
    <row r="59" spans="1:17" ht="14.25" customHeight="1" outlineLevel="1" x14ac:dyDescent="0.25">
      <c r="A59" s="116"/>
      <c r="B59" s="117"/>
      <c r="C59" s="118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24"/>
    </row>
    <row r="60" spans="1:17" s="62" customFormat="1" ht="43.5" customHeight="1" outlineLevel="1" x14ac:dyDescent="0.25">
      <c r="A60" s="94"/>
      <c r="B60" s="95" t="s">
        <v>81</v>
      </c>
      <c r="C60" s="96" t="s">
        <v>50</v>
      </c>
      <c r="D60" s="215" t="s">
        <v>53</v>
      </c>
      <c r="E60" s="215"/>
      <c r="F60" s="215"/>
      <c r="G60" s="214" t="s">
        <v>96</v>
      </c>
      <c r="H60" s="214"/>
      <c r="I60" s="214" t="s">
        <v>52</v>
      </c>
      <c r="J60" s="214"/>
      <c r="K60" s="214"/>
      <c r="L60" s="214" t="s">
        <v>82</v>
      </c>
      <c r="M60" s="214"/>
      <c r="N60" s="97"/>
      <c r="O60" s="97"/>
      <c r="P60" s="97"/>
      <c r="Q60" s="186"/>
    </row>
    <row r="61" spans="1:17" outlineLevel="1" x14ac:dyDescent="0.25">
      <c r="A61" s="90"/>
      <c r="B61" s="98"/>
      <c r="C61" s="99" t="s">
        <v>73</v>
      </c>
      <c r="D61" s="100" t="s">
        <v>91</v>
      </c>
      <c r="E61" s="101"/>
      <c r="F61" s="101"/>
      <c r="G61" s="221">
        <f>K49</f>
        <v>0</v>
      </c>
      <c r="H61" s="221"/>
      <c r="I61" s="221">
        <f t="shared" ref="I61" si="31">IFERROR(ROUND(G61*2/3,2),0)</f>
        <v>0</v>
      </c>
      <c r="J61" s="221"/>
      <c r="K61" s="221"/>
      <c r="L61" s="221">
        <f>IFERROR(ROUND(G61*0.4,2),0)*24</f>
        <v>0</v>
      </c>
      <c r="M61" s="221"/>
      <c r="N61" s="152"/>
      <c r="O61" s="152"/>
      <c r="P61" s="152"/>
      <c r="Q61" s="24"/>
    </row>
    <row r="62" spans="1:17" outlineLevel="1" x14ac:dyDescent="0.25">
      <c r="A62" s="102"/>
      <c r="B62" s="103"/>
      <c r="C62" s="102"/>
      <c r="D62" s="104"/>
      <c r="E62" s="105"/>
      <c r="F62" s="105"/>
      <c r="G62" s="106"/>
      <c r="H62" s="106"/>
      <c r="I62" s="106"/>
      <c r="J62" s="106"/>
      <c r="K62" s="106"/>
      <c r="L62" s="106"/>
      <c r="M62" s="106"/>
      <c r="N62" s="107"/>
      <c r="O62" s="107"/>
      <c r="P62" s="107"/>
      <c r="Q62" s="25"/>
    </row>
    <row r="63" spans="1:17" outlineLevel="1" x14ac:dyDescent="0.25">
      <c r="A63" s="102"/>
      <c r="B63" s="103"/>
      <c r="C63" s="102"/>
      <c r="D63" s="104"/>
      <c r="E63" s="105"/>
      <c r="F63" s="105"/>
      <c r="G63" s="106"/>
      <c r="H63" s="106"/>
      <c r="I63" s="106"/>
      <c r="J63" s="106"/>
      <c r="K63" s="106"/>
      <c r="L63" s="106"/>
      <c r="M63" s="106"/>
      <c r="N63" s="107"/>
      <c r="O63" s="107"/>
      <c r="P63" s="107"/>
      <c r="Q63" s="25"/>
    </row>
    <row r="64" spans="1:17" s="110" customFormat="1" ht="15.75" x14ac:dyDescent="0.25">
      <c r="A64" s="108" t="s">
        <v>69</v>
      </c>
      <c r="B64" s="120" t="s">
        <v>90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97"/>
    </row>
    <row r="65" spans="1:17" s="110" customFormat="1" ht="15.75" x14ac:dyDescent="0.25">
      <c r="A65" s="108" t="s">
        <v>68</v>
      </c>
      <c r="B65" s="112" t="s">
        <v>76</v>
      </c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97"/>
    </row>
    <row r="66" spans="1:17" s="110" customFormat="1" ht="15.75" x14ac:dyDescent="0.25">
      <c r="A66" s="108" t="s">
        <v>67</v>
      </c>
      <c r="B66" s="112" t="s">
        <v>75</v>
      </c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97"/>
    </row>
    <row r="67" spans="1:17" s="54" customFormat="1" outlineLevel="1" x14ac:dyDescent="0.25">
      <c r="A67" s="90"/>
      <c r="B67" s="90"/>
      <c r="C67" s="90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</row>
    <row r="68" spans="1:17" ht="15.75" outlineLevel="1" x14ac:dyDescent="0.25">
      <c r="A68" s="23" t="s">
        <v>104</v>
      </c>
    </row>
    <row r="69" spans="1:17" ht="15.75" outlineLevel="1" thickBot="1" x14ac:dyDescent="0.3"/>
    <row r="70" spans="1:17" s="62" customFormat="1" ht="28.5" outlineLevel="1" x14ac:dyDescent="0.25">
      <c r="A70" s="57" t="s">
        <v>64</v>
      </c>
      <c r="B70" s="58" t="s">
        <v>63</v>
      </c>
      <c r="C70" s="59" t="s">
        <v>62</v>
      </c>
      <c r="D70" s="60">
        <v>42522</v>
      </c>
      <c r="E70" s="60">
        <v>42552</v>
      </c>
      <c r="F70" s="60">
        <v>42583</v>
      </c>
      <c r="G70" s="60">
        <v>42614</v>
      </c>
      <c r="H70" s="60">
        <v>42644</v>
      </c>
      <c r="I70" s="60">
        <v>42675</v>
      </c>
      <c r="J70" s="60">
        <v>42705</v>
      </c>
      <c r="K70" s="61" t="s">
        <v>65</v>
      </c>
      <c r="Q70" s="185"/>
    </row>
    <row r="71" spans="1:17" s="62" customFormat="1" outlineLevel="1" x14ac:dyDescent="0.25">
      <c r="A71" s="63">
        <v>1</v>
      </c>
      <c r="B71" s="64">
        <v>2</v>
      </c>
      <c r="C71" s="64">
        <v>3</v>
      </c>
      <c r="D71" s="64">
        <v>4</v>
      </c>
      <c r="E71" s="64">
        <v>5</v>
      </c>
      <c r="F71" s="64">
        <v>6</v>
      </c>
      <c r="G71" s="64">
        <v>7</v>
      </c>
      <c r="H71" s="64">
        <v>8</v>
      </c>
      <c r="I71" s="64">
        <v>9</v>
      </c>
      <c r="J71" s="64">
        <v>10</v>
      </c>
      <c r="K71" s="65">
        <v>11</v>
      </c>
      <c r="Q71" s="185"/>
    </row>
    <row r="72" spans="1:17" s="62" customFormat="1" outlineLevel="1" x14ac:dyDescent="0.2">
      <c r="A72" s="66">
        <v>1</v>
      </c>
      <c r="B72" s="223" t="s">
        <v>91</v>
      </c>
      <c r="C72" s="67" t="s">
        <v>60</v>
      </c>
      <c r="D72" s="114">
        <v>31</v>
      </c>
      <c r="E72" s="114">
        <v>32</v>
      </c>
      <c r="F72" s="114">
        <v>32</v>
      </c>
      <c r="G72" s="114">
        <v>31</v>
      </c>
      <c r="H72" s="115">
        <v>32</v>
      </c>
      <c r="I72" s="115">
        <v>31</v>
      </c>
      <c r="J72" s="115">
        <v>32</v>
      </c>
      <c r="K72" s="68">
        <f>SUM(D72:J72)</f>
        <v>221</v>
      </c>
      <c r="Q72" s="185"/>
    </row>
    <row r="73" spans="1:17" s="62" customFormat="1" outlineLevel="1" x14ac:dyDescent="0.2">
      <c r="A73" s="69"/>
      <c r="B73" s="224"/>
      <c r="C73" s="70" t="s">
        <v>59</v>
      </c>
      <c r="D73" s="18">
        <f t="shared" ref="D73:I73" si="32">E73</f>
        <v>73.756742081447968</v>
      </c>
      <c r="E73" s="18">
        <f t="shared" si="32"/>
        <v>73.756742081447968</v>
      </c>
      <c r="F73" s="18">
        <f t="shared" si="32"/>
        <v>73.756742081447968</v>
      </c>
      <c r="G73" s="18">
        <f t="shared" si="32"/>
        <v>73.756742081447968</v>
      </c>
      <c r="H73" s="18">
        <f t="shared" si="32"/>
        <v>73.756742081447968</v>
      </c>
      <c r="I73" s="18">
        <f t="shared" si="32"/>
        <v>73.756742081447968</v>
      </c>
      <c r="J73" s="18">
        <f>K73</f>
        <v>73.756742081447968</v>
      </c>
      <c r="K73" s="34">
        <f>K74/K72</f>
        <v>73.756742081447968</v>
      </c>
      <c r="Q73" s="185"/>
    </row>
    <row r="74" spans="1:17" s="62" customFormat="1" outlineLevel="1" x14ac:dyDescent="0.2">
      <c r="A74" s="71"/>
      <c r="B74" s="224"/>
      <c r="C74" s="72" t="s">
        <v>58</v>
      </c>
      <c r="D74" s="17">
        <v>2285.08</v>
      </c>
      <c r="E74" s="17">
        <v>2361.25</v>
      </c>
      <c r="F74" s="17">
        <v>2361.25</v>
      </c>
      <c r="G74" s="17">
        <v>2285.08</v>
      </c>
      <c r="H74" s="16">
        <v>2361.25</v>
      </c>
      <c r="I74" s="16">
        <v>2285.08</v>
      </c>
      <c r="J74" s="16">
        <v>2361.25</v>
      </c>
      <c r="K74" s="35">
        <f>SUM(D74:J74)</f>
        <v>16300.24</v>
      </c>
      <c r="Q74" s="185"/>
    </row>
    <row r="75" spans="1:17" s="62" customFormat="1" outlineLevel="1" x14ac:dyDescent="0.2">
      <c r="A75" s="71"/>
      <c r="B75" s="224"/>
      <c r="C75" s="72" t="s">
        <v>57</v>
      </c>
      <c r="D75" s="17">
        <f>D74*D76</f>
        <v>0</v>
      </c>
      <c r="E75" s="17">
        <f t="shared" ref="E75:J75" si="33">E74*E76</f>
        <v>0</v>
      </c>
      <c r="F75" s="17">
        <f t="shared" si="33"/>
        <v>0</v>
      </c>
      <c r="G75" s="17">
        <f t="shared" si="33"/>
        <v>0</v>
      </c>
      <c r="H75" s="17">
        <f t="shared" si="33"/>
        <v>0</v>
      </c>
      <c r="I75" s="17">
        <f t="shared" si="33"/>
        <v>0</v>
      </c>
      <c r="J75" s="17">
        <f t="shared" si="33"/>
        <v>0</v>
      </c>
      <c r="K75" s="35">
        <f>SUM(D75:J75)</f>
        <v>0</v>
      </c>
      <c r="Q75" s="185"/>
    </row>
    <row r="76" spans="1:17" s="62" customFormat="1" outlineLevel="1" x14ac:dyDescent="0.2">
      <c r="A76" s="71"/>
      <c r="B76" s="224"/>
      <c r="C76" s="72" t="s">
        <v>74</v>
      </c>
      <c r="D76" s="17">
        <f>K76</f>
        <v>0</v>
      </c>
      <c r="E76" s="17">
        <f>K76</f>
        <v>0</v>
      </c>
      <c r="F76" s="17">
        <f>K76</f>
        <v>0</v>
      </c>
      <c r="G76" s="17">
        <f>K76</f>
        <v>0</v>
      </c>
      <c r="H76" s="17">
        <f>K76</f>
        <v>0</v>
      </c>
      <c r="I76" s="17">
        <f>K76</f>
        <v>0</v>
      </c>
      <c r="J76" s="17">
        <f>K76</f>
        <v>0</v>
      </c>
      <c r="K76" s="199"/>
      <c r="Q76" s="185"/>
    </row>
    <row r="77" spans="1:17" s="62" customFormat="1" outlineLevel="1" x14ac:dyDescent="0.2">
      <c r="A77" s="73"/>
      <c r="B77" s="225"/>
      <c r="C77" s="74" t="s">
        <v>54</v>
      </c>
      <c r="D77" s="33">
        <v>3.8465574043715836</v>
      </c>
      <c r="E77" s="33">
        <v>3.8465574043715836</v>
      </c>
      <c r="F77" s="33">
        <v>3.8465574043715836</v>
      </c>
      <c r="G77" s="33">
        <v>3.8465574043715836</v>
      </c>
      <c r="H77" s="33">
        <v>3.8465574043715836</v>
      </c>
      <c r="I77" s="33">
        <v>3.8465574043715836</v>
      </c>
      <c r="J77" s="33">
        <v>3.8465574043715836</v>
      </c>
      <c r="K77" s="37">
        <f>AVERAGE(D77:J77)</f>
        <v>3.8465574043715836</v>
      </c>
      <c r="Q77" s="185"/>
    </row>
    <row r="78" spans="1:17" outlineLevel="1" x14ac:dyDescent="0.25">
      <c r="A78" s="75"/>
      <c r="B78" s="226" t="s">
        <v>61</v>
      </c>
      <c r="C78" s="76" t="s">
        <v>60</v>
      </c>
      <c r="D78" s="27">
        <f>D72</f>
        <v>31</v>
      </c>
      <c r="E78" s="27">
        <f t="shared" ref="E78:I78" si="34">E72</f>
        <v>32</v>
      </c>
      <c r="F78" s="27">
        <f t="shared" si="34"/>
        <v>32</v>
      </c>
      <c r="G78" s="27">
        <f t="shared" si="34"/>
        <v>31</v>
      </c>
      <c r="H78" s="27">
        <f t="shared" si="34"/>
        <v>32</v>
      </c>
      <c r="I78" s="27">
        <f t="shared" si="34"/>
        <v>31</v>
      </c>
      <c r="J78" s="27">
        <f t="shared" ref="J78" si="35">J72</f>
        <v>32</v>
      </c>
      <c r="K78" s="77">
        <f>K72</f>
        <v>221</v>
      </c>
    </row>
    <row r="79" spans="1:17" outlineLevel="1" x14ac:dyDescent="0.25">
      <c r="A79" s="78"/>
      <c r="B79" s="227"/>
      <c r="C79" s="79" t="s">
        <v>59</v>
      </c>
      <c r="D79" s="13">
        <f>D73</f>
        <v>73.756742081447968</v>
      </c>
      <c r="E79" s="13">
        <f t="shared" ref="E79:I79" si="36">E73</f>
        <v>73.756742081447968</v>
      </c>
      <c r="F79" s="13">
        <f t="shared" si="36"/>
        <v>73.756742081447968</v>
      </c>
      <c r="G79" s="13">
        <f t="shared" si="36"/>
        <v>73.756742081447968</v>
      </c>
      <c r="H79" s="13">
        <f t="shared" si="36"/>
        <v>73.756742081447968</v>
      </c>
      <c r="I79" s="13">
        <f t="shared" si="36"/>
        <v>73.756742081447968</v>
      </c>
      <c r="J79" s="13">
        <f t="shared" ref="J79" si="37">J73</f>
        <v>73.756742081447968</v>
      </c>
      <c r="K79" s="34">
        <f>K73</f>
        <v>73.756742081447968</v>
      </c>
    </row>
    <row r="80" spans="1:17" outlineLevel="1" x14ac:dyDescent="0.25">
      <c r="A80" s="80"/>
      <c r="B80" s="227"/>
      <c r="C80" s="81" t="s">
        <v>58</v>
      </c>
      <c r="D80" s="12">
        <f>D74</f>
        <v>2285.08</v>
      </c>
      <c r="E80" s="12">
        <f t="shared" ref="E80:I80" si="38">E74</f>
        <v>2361.25</v>
      </c>
      <c r="F80" s="12">
        <f t="shared" si="38"/>
        <v>2361.25</v>
      </c>
      <c r="G80" s="12">
        <f t="shared" si="38"/>
        <v>2285.08</v>
      </c>
      <c r="H80" s="12">
        <f t="shared" si="38"/>
        <v>2361.25</v>
      </c>
      <c r="I80" s="12">
        <f t="shared" si="38"/>
        <v>2285.08</v>
      </c>
      <c r="J80" s="12">
        <f t="shared" ref="J80" si="39">J74</f>
        <v>2361.25</v>
      </c>
      <c r="K80" s="35">
        <f>K74</f>
        <v>16300.24</v>
      </c>
      <c r="L80" s="82"/>
    </row>
    <row r="81" spans="1:17" outlineLevel="1" x14ac:dyDescent="0.25">
      <c r="A81" s="80"/>
      <c r="B81" s="227"/>
      <c r="C81" s="81" t="s">
        <v>74</v>
      </c>
      <c r="D81" s="28">
        <f>D76</f>
        <v>0</v>
      </c>
      <c r="E81" s="28">
        <f t="shared" ref="E81:K81" si="40">E76</f>
        <v>0</v>
      </c>
      <c r="F81" s="28">
        <f t="shared" si="40"/>
        <v>0</v>
      </c>
      <c r="G81" s="28">
        <f t="shared" si="40"/>
        <v>0</v>
      </c>
      <c r="H81" s="28">
        <f t="shared" si="40"/>
        <v>0</v>
      </c>
      <c r="I81" s="28">
        <f t="shared" si="40"/>
        <v>0</v>
      </c>
      <c r="J81" s="28">
        <f t="shared" ref="J81" si="41">J76</f>
        <v>0</v>
      </c>
      <c r="K81" s="38">
        <f t="shared" si="40"/>
        <v>0</v>
      </c>
      <c r="L81" s="82"/>
    </row>
    <row r="82" spans="1:17" outlineLevel="1" x14ac:dyDescent="0.25">
      <c r="A82" s="80"/>
      <c r="B82" s="227"/>
      <c r="C82" s="84" t="s">
        <v>57</v>
      </c>
      <c r="D82" s="29">
        <f>D75</f>
        <v>0</v>
      </c>
      <c r="E82" s="29">
        <f t="shared" ref="E82:I82" si="42">E75</f>
        <v>0</v>
      </c>
      <c r="F82" s="29">
        <f t="shared" si="42"/>
        <v>0</v>
      </c>
      <c r="G82" s="29">
        <f t="shared" si="42"/>
        <v>0</v>
      </c>
      <c r="H82" s="29">
        <f t="shared" si="42"/>
        <v>0</v>
      </c>
      <c r="I82" s="29">
        <f t="shared" si="42"/>
        <v>0</v>
      </c>
      <c r="J82" s="29">
        <f t="shared" ref="J82" si="43">J75</f>
        <v>0</v>
      </c>
      <c r="K82" s="39">
        <f>K75</f>
        <v>0</v>
      </c>
      <c r="M82" s="82"/>
    </row>
    <row r="83" spans="1:17" outlineLevel="1" x14ac:dyDescent="0.25">
      <c r="A83" s="80"/>
      <c r="B83" s="227"/>
      <c r="C83" s="85" t="s">
        <v>56</v>
      </c>
      <c r="D83" s="30">
        <f>D84-D82</f>
        <v>0</v>
      </c>
      <c r="E83" s="30">
        <f t="shared" ref="E83" si="44">E84-E82</f>
        <v>0</v>
      </c>
      <c r="F83" s="30">
        <f t="shared" ref="F83" si="45">F84-F82</f>
        <v>0</v>
      </c>
      <c r="G83" s="30">
        <f t="shared" ref="G83" si="46">G84-G82</f>
        <v>0</v>
      </c>
      <c r="H83" s="30">
        <f t="shared" ref="H83" si="47">H84-H82</f>
        <v>0</v>
      </c>
      <c r="I83" s="30">
        <f t="shared" ref="I83" si="48">I84-I82</f>
        <v>0</v>
      </c>
      <c r="J83" s="30">
        <f t="shared" ref="J83" si="49">J84-J82</f>
        <v>0</v>
      </c>
      <c r="K83" s="40">
        <f t="shared" ref="K83" si="50">K84-K82</f>
        <v>0</v>
      </c>
      <c r="M83" s="82"/>
    </row>
    <row r="84" spans="1:17" outlineLevel="1" x14ac:dyDescent="0.25">
      <c r="A84" s="80"/>
      <c r="B84" s="227"/>
      <c r="C84" s="86" t="s">
        <v>55</v>
      </c>
      <c r="D84" s="31">
        <f>D82*1.18</f>
        <v>0</v>
      </c>
      <c r="E84" s="31">
        <f t="shared" ref="E84:K84" si="51">E82*1.18</f>
        <v>0</v>
      </c>
      <c r="F84" s="31">
        <f t="shared" si="51"/>
        <v>0</v>
      </c>
      <c r="G84" s="31">
        <f t="shared" si="51"/>
        <v>0</v>
      </c>
      <c r="H84" s="31">
        <f t="shared" si="51"/>
        <v>0</v>
      </c>
      <c r="I84" s="31">
        <f t="shared" si="51"/>
        <v>0</v>
      </c>
      <c r="J84" s="31">
        <f t="shared" ref="J84" si="52">J82*1.18</f>
        <v>0</v>
      </c>
      <c r="K84" s="41">
        <f t="shared" si="51"/>
        <v>0</v>
      </c>
      <c r="M84" s="82"/>
    </row>
    <row r="85" spans="1:17" ht="15.75" outlineLevel="1" thickBot="1" x14ac:dyDescent="0.3">
      <c r="A85" s="87"/>
      <c r="B85" s="228"/>
      <c r="C85" s="88" t="s">
        <v>54</v>
      </c>
      <c r="D85" s="45">
        <v>3.8465574043715836</v>
      </c>
      <c r="E85" s="45">
        <v>3.8465574043715836</v>
      </c>
      <c r="F85" s="45">
        <v>3.8465574043715836</v>
      </c>
      <c r="G85" s="45">
        <v>3.8465574043715836</v>
      </c>
      <c r="H85" s="45">
        <v>3.8465574043715836</v>
      </c>
      <c r="I85" s="45">
        <v>3.8465574043715836</v>
      </c>
      <c r="J85" s="45">
        <v>3.8465574043715836</v>
      </c>
      <c r="K85" s="42">
        <f>K77</f>
        <v>3.8465574043715836</v>
      </c>
    </row>
    <row r="86" spans="1:17" ht="14.25" customHeight="1" outlineLevel="1" thickBot="1" x14ac:dyDescent="0.3">
      <c r="A86" s="116"/>
      <c r="B86" s="117"/>
      <c r="C86" s="118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24"/>
    </row>
    <row r="87" spans="1:17" s="62" customFormat="1" ht="43.5" customHeight="1" outlineLevel="1" x14ac:dyDescent="0.25">
      <c r="A87" s="94"/>
      <c r="B87" s="121" t="s">
        <v>81</v>
      </c>
      <c r="C87" s="122" t="s">
        <v>50</v>
      </c>
      <c r="D87" s="229" t="s">
        <v>53</v>
      </c>
      <c r="E87" s="229"/>
      <c r="F87" s="229"/>
      <c r="G87" s="222" t="s">
        <v>84</v>
      </c>
      <c r="H87" s="222"/>
      <c r="I87" s="222" t="s">
        <v>52</v>
      </c>
      <c r="J87" s="222"/>
      <c r="K87" s="222"/>
      <c r="L87" s="214" t="s">
        <v>82</v>
      </c>
      <c r="M87" s="214"/>
      <c r="N87" s="97"/>
      <c r="O87" s="97"/>
      <c r="P87" s="97"/>
      <c r="Q87" s="186"/>
    </row>
    <row r="88" spans="1:17" outlineLevel="1" x14ac:dyDescent="0.25">
      <c r="A88" s="90"/>
      <c r="B88" s="123"/>
      <c r="C88" s="99" t="s">
        <v>73</v>
      </c>
      <c r="D88" s="100" t="s">
        <v>91</v>
      </c>
      <c r="E88" s="101"/>
      <c r="F88" s="101"/>
      <c r="G88" s="221">
        <f>K76</f>
        <v>0</v>
      </c>
      <c r="H88" s="221"/>
      <c r="I88" s="221">
        <f t="shared" ref="I88" si="53">IFERROR(ROUND(G88*2/3,2),0)</f>
        <v>0</v>
      </c>
      <c r="J88" s="221"/>
      <c r="K88" s="221"/>
      <c r="L88" s="221">
        <f>IFERROR(ROUND(G88*0.4,2),0)*24</f>
        <v>0</v>
      </c>
      <c r="M88" s="221"/>
      <c r="N88" s="152"/>
      <c r="O88" s="152"/>
      <c r="P88" s="152"/>
      <c r="Q88" s="24"/>
    </row>
    <row r="89" spans="1:17" outlineLevel="1" x14ac:dyDescent="0.25">
      <c r="A89" s="90"/>
      <c r="B89" s="123"/>
      <c r="C89" s="116"/>
      <c r="D89" s="124"/>
      <c r="E89" s="125"/>
      <c r="F89" s="125"/>
      <c r="G89" s="126"/>
      <c r="H89" s="126"/>
      <c r="I89" s="126"/>
      <c r="J89" s="126"/>
      <c r="K89" s="126"/>
      <c r="L89" s="126"/>
      <c r="M89" s="126"/>
      <c r="N89" s="119"/>
      <c r="O89" s="119"/>
      <c r="P89" s="119"/>
      <c r="Q89" s="24"/>
    </row>
    <row r="90" spans="1:17" outlineLevel="1" x14ac:dyDescent="0.25">
      <c r="A90" s="90"/>
      <c r="B90" s="123"/>
      <c r="C90" s="116"/>
      <c r="D90" s="124"/>
      <c r="E90" s="125"/>
      <c r="F90" s="125"/>
      <c r="G90" s="126"/>
      <c r="H90" s="126"/>
      <c r="I90" s="126"/>
      <c r="J90" s="126"/>
      <c r="K90" s="126"/>
      <c r="L90" s="126"/>
      <c r="M90" s="126"/>
      <c r="N90" s="119"/>
      <c r="O90" s="119"/>
      <c r="P90" s="119"/>
      <c r="Q90" s="24"/>
    </row>
    <row r="91" spans="1:17" outlineLevel="1" x14ac:dyDescent="0.25">
      <c r="A91" s="90"/>
      <c r="B91" s="123"/>
      <c r="C91" s="116"/>
      <c r="D91" s="124"/>
      <c r="E91" s="125"/>
      <c r="F91" s="125"/>
      <c r="G91" s="126"/>
      <c r="H91" s="126"/>
      <c r="I91" s="126"/>
      <c r="J91" s="126"/>
      <c r="K91" s="126"/>
      <c r="L91" s="126"/>
      <c r="M91" s="126"/>
      <c r="N91" s="119"/>
      <c r="O91" s="119"/>
      <c r="P91" s="119"/>
      <c r="Q91" s="24"/>
    </row>
    <row r="92" spans="1:17" ht="15.75" outlineLevel="1" x14ac:dyDescent="0.25">
      <c r="A92" s="26" t="s">
        <v>69</v>
      </c>
      <c r="B92" s="20" t="s">
        <v>72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183"/>
    </row>
    <row r="93" spans="1:17" ht="15.75" outlineLevel="1" x14ac:dyDescent="0.25">
      <c r="A93" s="26" t="s">
        <v>68</v>
      </c>
      <c r="B93" s="21" t="s">
        <v>79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183"/>
    </row>
    <row r="94" spans="1:17" ht="15.75" outlineLevel="1" x14ac:dyDescent="0.25">
      <c r="A94" s="26" t="s">
        <v>67</v>
      </c>
      <c r="B94" s="22" t="s">
        <v>80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84"/>
    </row>
    <row r="95" spans="1:17" outlineLevel="1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182"/>
    </row>
    <row r="96" spans="1:17" ht="15.75" outlineLevel="1" x14ac:dyDescent="0.25">
      <c r="A96" s="23" t="s">
        <v>108</v>
      </c>
      <c r="K96" s="82"/>
    </row>
    <row r="97" spans="1:18" ht="15.75" outlineLevel="1" thickBot="1" x14ac:dyDescent="0.3"/>
    <row r="98" spans="1:18" s="62" customFormat="1" ht="28.5" outlineLevel="1" x14ac:dyDescent="0.25">
      <c r="A98" s="57" t="s">
        <v>64</v>
      </c>
      <c r="B98" s="58" t="s">
        <v>63</v>
      </c>
      <c r="C98" s="59" t="s">
        <v>62</v>
      </c>
      <c r="D98" s="60">
        <v>42736</v>
      </c>
      <c r="E98" s="60">
        <v>42767</v>
      </c>
      <c r="F98" s="60">
        <v>42795</v>
      </c>
      <c r="G98" s="60">
        <v>42826</v>
      </c>
      <c r="H98" s="60">
        <v>42856</v>
      </c>
      <c r="I98" s="60">
        <v>42887</v>
      </c>
      <c r="J98" s="60">
        <v>42917</v>
      </c>
      <c r="K98" s="60">
        <v>42948</v>
      </c>
      <c r="L98" s="60">
        <v>42979</v>
      </c>
      <c r="M98" s="60">
        <v>43009</v>
      </c>
      <c r="N98" s="60">
        <v>43040</v>
      </c>
      <c r="O98" s="60">
        <v>43070</v>
      </c>
      <c r="P98" s="58" t="s">
        <v>107</v>
      </c>
      <c r="Q98" s="185"/>
    </row>
    <row r="99" spans="1:18" s="62" customFormat="1" outlineLevel="1" x14ac:dyDescent="0.25">
      <c r="A99" s="63">
        <v>1</v>
      </c>
      <c r="B99" s="64">
        <v>2</v>
      </c>
      <c r="C99" s="64">
        <v>3</v>
      </c>
      <c r="D99" s="64">
        <v>4</v>
      </c>
      <c r="E99" s="64">
        <v>5</v>
      </c>
      <c r="F99" s="64">
        <v>6</v>
      </c>
      <c r="G99" s="64">
        <v>7</v>
      </c>
      <c r="H99" s="64">
        <v>8</v>
      </c>
      <c r="I99" s="64">
        <v>9</v>
      </c>
      <c r="J99" s="64">
        <v>10</v>
      </c>
      <c r="K99" s="64">
        <v>11</v>
      </c>
      <c r="L99" s="64">
        <v>12</v>
      </c>
      <c r="M99" s="64">
        <v>13</v>
      </c>
      <c r="N99" s="64">
        <v>14</v>
      </c>
      <c r="O99" s="64">
        <v>15</v>
      </c>
      <c r="P99" s="64">
        <v>16</v>
      </c>
      <c r="Q99" s="185"/>
    </row>
    <row r="100" spans="1:18" s="62" customFormat="1" outlineLevel="1" x14ac:dyDescent="0.2">
      <c r="A100" s="66">
        <v>1</v>
      </c>
      <c r="B100" s="223" t="s">
        <v>91</v>
      </c>
      <c r="C100" s="67" t="s">
        <v>60</v>
      </c>
      <c r="D100" s="19">
        <v>15</v>
      </c>
      <c r="E100" s="19">
        <v>14</v>
      </c>
      <c r="F100" s="19">
        <v>15</v>
      </c>
      <c r="G100" s="19">
        <v>15</v>
      </c>
      <c r="H100" s="19">
        <v>15</v>
      </c>
      <c r="I100" s="19">
        <v>15</v>
      </c>
      <c r="J100" s="43">
        <v>15</v>
      </c>
      <c r="K100" s="43">
        <v>15</v>
      </c>
      <c r="L100" s="43">
        <v>15</v>
      </c>
      <c r="M100" s="43">
        <v>15</v>
      </c>
      <c r="N100" s="43">
        <v>15</v>
      </c>
      <c r="O100" s="43">
        <v>15</v>
      </c>
      <c r="P100" s="115">
        <f>SUM(D100:O100)</f>
        <v>179</v>
      </c>
      <c r="Q100" s="185"/>
    </row>
    <row r="101" spans="1:18" s="62" customFormat="1" outlineLevel="1" x14ac:dyDescent="0.2">
      <c r="A101" s="69"/>
      <c r="B101" s="224"/>
      <c r="C101" s="70" t="s">
        <v>59</v>
      </c>
      <c r="D101" s="44">
        <f t="shared" ref="D101:G101" si="54">E101</f>
        <v>319.97770949720672</v>
      </c>
      <c r="E101" s="44">
        <f t="shared" si="54"/>
        <v>319.97770949720672</v>
      </c>
      <c r="F101" s="44">
        <f t="shared" si="54"/>
        <v>319.97770949720672</v>
      </c>
      <c r="G101" s="44">
        <f t="shared" si="54"/>
        <v>319.97770949720672</v>
      </c>
      <c r="H101" s="44">
        <f>I101</f>
        <v>319.97770949720672</v>
      </c>
      <c r="I101" s="44">
        <f>O101</f>
        <v>319.97770949720672</v>
      </c>
      <c r="J101" s="44">
        <f t="shared" ref="J101:M101" si="55">K101</f>
        <v>319.97770949720672</v>
      </c>
      <c r="K101" s="44">
        <f t="shared" si="55"/>
        <v>319.97770949720672</v>
      </c>
      <c r="L101" s="44">
        <f t="shared" si="55"/>
        <v>319.97770949720672</v>
      </c>
      <c r="M101" s="44">
        <f t="shared" si="55"/>
        <v>319.97770949720672</v>
      </c>
      <c r="N101" s="44">
        <f>O101</f>
        <v>319.97770949720672</v>
      </c>
      <c r="O101" s="44">
        <f>P101</f>
        <v>319.97770949720672</v>
      </c>
      <c r="P101" s="18">
        <f>P102/P100</f>
        <v>319.97770949720672</v>
      </c>
      <c r="Q101" s="185"/>
    </row>
    <row r="102" spans="1:18" s="62" customFormat="1" outlineLevel="1" x14ac:dyDescent="0.2">
      <c r="A102" s="71"/>
      <c r="B102" s="224"/>
      <c r="C102" s="72" t="s">
        <v>58</v>
      </c>
      <c r="D102" s="17">
        <v>4851.25</v>
      </c>
      <c r="E102" s="17">
        <v>4538.26</v>
      </c>
      <c r="F102" s="17">
        <v>4851.25</v>
      </c>
      <c r="G102" s="17">
        <v>4694.75</v>
      </c>
      <c r="H102" s="17">
        <v>4851.25</v>
      </c>
      <c r="I102" s="17">
        <v>4694.75</v>
      </c>
      <c r="J102" s="17">
        <v>4851.25</v>
      </c>
      <c r="K102" s="17">
        <v>4851.25</v>
      </c>
      <c r="L102" s="17">
        <v>4694.75</v>
      </c>
      <c r="M102" s="17">
        <v>4851.25</v>
      </c>
      <c r="N102" s="17">
        <v>4694.75</v>
      </c>
      <c r="O102" s="17">
        <v>4851.25</v>
      </c>
      <c r="P102" s="16">
        <f>SUM(D102:O102)</f>
        <v>57276.01</v>
      </c>
      <c r="Q102" s="185"/>
    </row>
    <row r="103" spans="1:18" s="62" customFormat="1" outlineLevel="1" x14ac:dyDescent="0.2">
      <c r="A103" s="71"/>
      <c r="B103" s="224"/>
      <c r="C103" s="72" t="s">
        <v>57</v>
      </c>
      <c r="D103" s="17">
        <f>D102*D104</f>
        <v>0</v>
      </c>
      <c r="E103" s="17">
        <f>E102*E104</f>
        <v>0</v>
      </c>
      <c r="F103" s="17">
        <f t="shared" ref="F103" si="56">F102*F104</f>
        <v>0</v>
      </c>
      <c r="G103" s="17">
        <f t="shared" ref="G103" si="57">G102*G104</f>
        <v>0</v>
      </c>
      <c r="H103" s="17">
        <f t="shared" ref="H103" si="58">H102*H104</f>
        <v>0</v>
      </c>
      <c r="I103" s="17">
        <f t="shared" ref="I103:M103" si="59">I102*I104</f>
        <v>0</v>
      </c>
      <c r="J103" s="17">
        <f t="shared" si="59"/>
        <v>0</v>
      </c>
      <c r="K103" s="17">
        <f t="shared" si="59"/>
        <v>0</v>
      </c>
      <c r="L103" s="17">
        <f t="shared" si="59"/>
        <v>0</v>
      </c>
      <c r="M103" s="17">
        <f t="shared" si="59"/>
        <v>0</v>
      </c>
      <c r="N103" s="17">
        <f t="shared" ref="N103:O103" si="60">N102*N104</f>
        <v>0</v>
      </c>
      <c r="O103" s="17">
        <f t="shared" si="60"/>
        <v>0</v>
      </c>
      <c r="P103" s="16">
        <f>SUM(D103:O103)</f>
        <v>0</v>
      </c>
      <c r="Q103" s="185"/>
    </row>
    <row r="104" spans="1:18" s="62" customFormat="1" outlineLevel="1" x14ac:dyDescent="0.2">
      <c r="A104" s="71"/>
      <c r="B104" s="224"/>
      <c r="C104" s="72" t="s">
        <v>71</v>
      </c>
      <c r="D104" s="17">
        <f>P104</f>
        <v>0</v>
      </c>
      <c r="E104" s="17">
        <f>P104</f>
        <v>0</v>
      </c>
      <c r="F104" s="17">
        <f>P104</f>
        <v>0</v>
      </c>
      <c r="G104" s="17">
        <f>P104</f>
        <v>0</v>
      </c>
      <c r="H104" s="17">
        <f>P104</f>
        <v>0</v>
      </c>
      <c r="I104" s="17">
        <f>P104</f>
        <v>0</v>
      </c>
      <c r="J104" s="17">
        <f>P104</f>
        <v>0</v>
      </c>
      <c r="K104" s="17">
        <f>P104</f>
        <v>0</v>
      </c>
      <c r="L104" s="17">
        <f>P104</f>
        <v>0</v>
      </c>
      <c r="M104" s="17">
        <f>P104</f>
        <v>0</v>
      </c>
      <c r="N104" s="17">
        <f>P104</f>
        <v>0</v>
      </c>
      <c r="O104" s="17">
        <f>P104</f>
        <v>0</v>
      </c>
      <c r="P104" s="198"/>
      <c r="Q104" s="185"/>
    </row>
    <row r="105" spans="1:18" s="62" customFormat="1" outlineLevel="1" x14ac:dyDescent="0.2">
      <c r="A105" s="73"/>
      <c r="B105" s="225"/>
      <c r="C105" s="74" t="s">
        <v>54</v>
      </c>
      <c r="D105" s="202">
        <v>8.2727257824143088</v>
      </c>
      <c r="E105" s="202">
        <v>8.2727257824143088</v>
      </c>
      <c r="F105" s="202">
        <v>8.2727257824143088</v>
      </c>
      <c r="G105" s="202">
        <v>8.2727257824143088</v>
      </c>
      <c r="H105" s="202">
        <v>8.2727257824143088</v>
      </c>
      <c r="I105" s="202">
        <v>8.2727257824143088</v>
      </c>
      <c r="J105" s="202">
        <v>8.2727257824143088</v>
      </c>
      <c r="K105" s="202">
        <v>8.2727257824143088</v>
      </c>
      <c r="L105" s="202">
        <v>8.2727257824143088</v>
      </c>
      <c r="M105" s="202">
        <v>8.2727257824143088</v>
      </c>
      <c r="N105" s="202">
        <v>8.2727257824143088</v>
      </c>
      <c r="O105" s="202">
        <v>8.2727257824143088</v>
      </c>
      <c r="P105" s="203">
        <f>AVERAGE(D105:O105)</f>
        <v>8.2727257824143106</v>
      </c>
      <c r="Q105" s="185"/>
    </row>
    <row r="106" spans="1:18" outlineLevel="1" x14ac:dyDescent="0.25">
      <c r="A106" s="75"/>
      <c r="B106" s="226" t="s">
        <v>61</v>
      </c>
      <c r="C106" s="76" t="s">
        <v>60</v>
      </c>
      <c r="D106" s="27">
        <f>D100</f>
        <v>15</v>
      </c>
      <c r="E106" s="27">
        <f t="shared" ref="E106:H106" si="61">E100</f>
        <v>14</v>
      </c>
      <c r="F106" s="27">
        <f t="shared" si="61"/>
        <v>15</v>
      </c>
      <c r="G106" s="27">
        <f t="shared" si="61"/>
        <v>15</v>
      </c>
      <c r="H106" s="27">
        <f t="shared" si="61"/>
        <v>15</v>
      </c>
      <c r="I106" s="27">
        <f>I100</f>
        <v>15</v>
      </c>
      <c r="J106" s="27">
        <f t="shared" ref="J106:M106" si="62">J100</f>
        <v>15</v>
      </c>
      <c r="K106" s="27">
        <f t="shared" si="62"/>
        <v>15</v>
      </c>
      <c r="L106" s="27">
        <f t="shared" si="62"/>
        <v>15</v>
      </c>
      <c r="M106" s="27">
        <f t="shared" si="62"/>
        <v>15</v>
      </c>
      <c r="N106" s="27">
        <f>N100</f>
        <v>15</v>
      </c>
      <c r="O106" s="27">
        <f>O100</f>
        <v>15</v>
      </c>
      <c r="P106" s="27">
        <f>P100</f>
        <v>179</v>
      </c>
    </row>
    <row r="107" spans="1:18" outlineLevel="1" x14ac:dyDescent="0.25">
      <c r="A107" s="78"/>
      <c r="B107" s="227"/>
      <c r="C107" s="79" t="s">
        <v>59</v>
      </c>
      <c r="D107" s="13">
        <f>D101</f>
        <v>319.97770949720672</v>
      </c>
      <c r="E107" s="13">
        <f t="shared" ref="E107:P108" si="63">E101</f>
        <v>319.97770949720672</v>
      </c>
      <c r="F107" s="13">
        <f t="shared" si="63"/>
        <v>319.97770949720672</v>
      </c>
      <c r="G107" s="13">
        <f t="shared" si="63"/>
        <v>319.97770949720672</v>
      </c>
      <c r="H107" s="13">
        <f t="shared" si="63"/>
        <v>319.97770949720672</v>
      </c>
      <c r="I107" s="13">
        <f t="shared" si="63"/>
        <v>319.97770949720672</v>
      </c>
      <c r="J107" s="13">
        <f t="shared" ref="J107:M107" si="64">J101</f>
        <v>319.97770949720672</v>
      </c>
      <c r="K107" s="13">
        <f t="shared" si="64"/>
        <v>319.97770949720672</v>
      </c>
      <c r="L107" s="13">
        <f t="shared" si="64"/>
        <v>319.97770949720672</v>
      </c>
      <c r="M107" s="13">
        <f t="shared" si="64"/>
        <v>319.97770949720672</v>
      </c>
      <c r="N107" s="13">
        <f t="shared" ref="N107" si="65">N101</f>
        <v>319.97770949720672</v>
      </c>
      <c r="O107" s="13">
        <f t="shared" si="63"/>
        <v>319.97770949720672</v>
      </c>
      <c r="P107" s="13">
        <f t="shared" si="63"/>
        <v>319.97770949720672</v>
      </c>
    </row>
    <row r="108" spans="1:18" outlineLevel="1" x14ac:dyDescent="0.25">
      <c r="A108" s="80"/>
      <c r="B108" s="227"/>
      <c r="C108" s="81" t="s">
        <v>58</v>
      </c>
      <c r="D108" s="12">
        <f>D102</f>
        <v>4851.25</v>
      </c>
      <c r="E108" s="12">
        <f t="shared" ref="E108:N108" si="66">E102</f>
        <v>4538.26</v>
      </c>
      <c r="F108" s="12">
        <f t="shared" si="66"/>
        <v>4851.25</v>
      </c>
      <c r="G108" s="12">
        <f t="shared" si="66"/>
        <v>4694.75</v>
      </c>
      <c r="H108" s="12">
        <f t="shared" si="66"/>
        <v>4851.25</v>
      </c>
      <c r="I108" s="12">
        <f t="shared" si="66"/>
        <v>4694.75</v>
      </c>
      <c r="J108" s="12">
        <f t="shared" ref="J108:M108" si="67">J102</f>
        <v>4851.25</v>
      </c>
      <c r="K108" s="12">
        <f t="shared" si="67"/>
        <v>4851.25</v>
      </c>
      <c r="L108" s="12">
        <f t="shared" si="67"/>
        <v>4694.75</v>
      </c>
      <c r="M108" s="12">
        <f t="shared" si="67"/>
        <v>4851.25</v>
      </c>
      <c r="N108" s="12">
        <f t="shared" si="66"/>
        <v>4694.75</v>
      </c>
      <c r="O108" s="12">
        <f t="shared" si="63"/>
        <v>4851.25</v>
      </c>
      <c r="P108" s="13">
        <f>P102</f>
        <v>57276.01</v>
      </c>
      <c r="Q108" s="187"/>
    </row>
    <row r="109" spans="1:18" outlineLevel="1" x14ac:dyDescent="0.25">
      <c r="A109" s="80"/>
      <c r="B109" s="227"/>
      <c r="C109" s="81" t="s">
        <v>71</v>
      </c>
      <c r="D109" s="28">
        <f>D104</f>
        <v>0</v>
      </c>
      <c r="E109" s="28">
        <f t="shared" ref="E109:P109" si="68">E104</f>
        <v>0</v>
      </c>
      <c r="F109" s="28">
        <f t="shared" si="68"/>
        <v>0</v>
      </c>
      <c r="G109" s="28">
        <f t="shared" si="68"/>
        <v>0</v>
      </c>
      <c r="H109" s="28">
        <f t="shared" si="68"/>
        <v>0</v>
      </c>
      <c r="I109" s="28">
        <f t="shared" si="68"/>
        <v>0</v>
      </c>
      <c r="J109" s="28">
        <f t="shared" ref="J109:M109" si="69">J104</f>
        <v>0</v>
      </c>
      <c r="K109" s="28">
        <f t="shared" si="69"/>
        <v>0</v>
      </c>
      <c r="L109" s="28">
        <f t="shared" si="69"/>
        <v>0</v>
      </c>
      <c r="M109" s="28">
        <f t="shared" si="69"/>
        <v>0</v>
      </c>
      <c r="N109" s="28">
        <f t="shared" ref="N109" si="70">N104</f>
        <v>0</v>
      </c>
      <c r="O109" s="28">
        <f t="shared" si="68"/>
        <v>0</v>
      </c>
      <c r="P109" s="28">
        <f t="shared" si="68"/>
        <v>0</v>
      </c>
      <c r="Q109" s="187"/>
    </row>
    <row r="110" spans="1:18" outlineLevel="1" x14ac:dyDescent="0.25">
      <c r="A110" s="80"/>
      <c r="B110" s="227"/>
      <c r="C110" s="84" t="s">
        <v>57</v>
      </c>
      <c r="D110" s="29">
        <f>D103</f>
        <v>0</v>
      </c>
      <c r="E110" s="29">
        <f t="shared" ref="E110:H110" si="71">E103</f>
        <v>0</v>
      </c>
      <c r="F110" s="29">
        <f t="shared" si="71"/>
        <v>0</v>
      </c>
      <c r="G110" s="29">
        <f t="shared" si="71"/>
        <v>0</v>
      </c>
      <c r="H110" s="29">
        <f t="shared" si="71"/>
        <v>0</v>
      </c>
      <c r="I110" s="29">
        <f>I103</f>
        <v>0</v>
      </c>
      <c r="J110" s="29">
        <f t="shared" ref="J110:M110" si="72">J103</f>
        <v>0</v>
      </c>
      <c r="K110" s="29">
        <f t="shared" si="72"/>
        <v>0</v>
      </c>
      <c r="L110" s="29">
        <f t="shared" si="72"/>
        <v>0</v>
      </c>
      <c r="M110" s="29">
        <f t="shared" si="72"/>
        <v>0</v>
      </c>
      <c r="N110" s="29">
        <f>N103</f>
        <v>0</v>
      </c>
      <c r="O110" s="29">
        <f>O103</f>
        <v>0</v>
      </c>
      <c r="P110" s="29">
        <f t="shared" ref="P110" si="73">P103</f>
        <v>0</v>
      </c>
      <c r="R110" s="82"/>
    </row>
    <row r="111" spans="1:18" outlineLevel="1" x14ac:dyDescent="0.25">
      <c r="A111" s="80"/>
      <c r="B111" s="227"/>
      <c r="C111" s="85" t="s">
        <v>56</v>
      </c>
      <c r="D111" s="30">
        <f>D112-D110</f>
        <v>0</v>
      </c>
      <c r="E111" s="30">
        <f t="shared" ref="E111:P111" si="74">E112-E110</f>
        <v>0</v>
      </c>
      <c r="F111" s="30">
        <f t="shared" si="74"/>
        <v>0</v>
      </c>
      <c r="G111" s="30">
        <f t="shared" si="74"/>
        <v>0</v>
      </c>
      <c r="H111" s="30">
        <f t="shared" si="74"/>
        <v>0</v>
      </c>
      <c r="I111" s="30">
        <f t="shared" si="74"/>
        <v>0</v>
      </c>
      <c r="J111" s="30">
        <f t="shared" ref="J111:M111" si="75">J112-J110</f>
        <v>0</v>
      </c>
      <c r="K111" s="30">
        <f t="shared" si="75"/>
        <v>0</v>
      </c>
      <c r="L111" s="30">
        <f t="shared" si="75"/>
        <v>0</v>
      </c>
      <c r="M111" s="30">
        <f t="shared" si="75"/>
        <v>0</v>
      </c>
      <c r="N111" s="30">
        <f t="shared" ref="N111" si="76">N112-N110</f>
        <v>0</v>
      </c>
      <c r="O111" s="30">
        <f t="shared" si="74"/>
        <v>0</v>
      </c>
      <c r="P111" s="30">
        <f t="shared" si="74"/>
        <v>0</v>
      </c>
      <c r="R111" s="82"/>
    </row>
    <row r="112" spans="1:18" outlineLevel="1" x14ac:dyDescent="0.25">
      <c r="A112" s="80"/>
      <c r="B112" s="227"/>
      <c r="C112" s="86" t="s">
        <v>55</v>
      </c>
      <c r="D112" s="31">
        <f>D110*1.18</f>
        <v>0</v>
      </c>
      <c r="E112" s="31">
        <f t="shared" ref="E112:P112" si="77">E110*1.18</f>
        <v>0</v>
      </c>
      <c r="F112" s="31">
        <f t="shared" si="77"/>
        <v>0</v>
      </c>
      <c r="G112" s="31">
        <f t="shared" si="77"/>
        <v>0</v>
      </c>
      <c r="H112" s="31">
        <f t="shared" si="77"/>
        <v>0</v>
      </c>
      <c r="I112" s="31">
        <f t="shared" si="77"/>
        <v>0</v>
      </c>
      <c r="J112" s="31">
        <f t="shared" ref="J112:M112" si="78">J110*1.18</f>
        <v>0</v>
      </c>
      <c r="K112" s="31">
        <f t="shared" si="78"/>
        <v>0</v>
      </c>
      <c r="L112" s="31">
        <f t="shared" si="78"/>
        <v>0</v>
      </c>
      <c r="M112" s="31">
        <f t="shared" si="78"/>
        <v>0</v>
      </c>
      <c r="N112" s="31">
        <f t="shared" ref="N112" si="79">N110*1.18</f>
        <v>0</v>
      </c>
      <c r="O112" s="31">
        <f t="shared" si="77"/>
        <v>0</v>
      </c>
      <c r="P112" s="31">
        <f t="shared" si="77"/>
        <v>0</v>
      </c>
      <c r="R112" s="82"/>
    </row>
    <row r="113" spans="1:17" ht="15.75" outlineLevel="1" thickBot="1" x14ac:dyDescent="0.3">
      <c r="A113" s="87"/>
      <c r="B113" s="228"/>
      <c r="C113" s="88" t="s">
        <v>54</v>
      </c>
      <c r="D113" s="45">
        <f t="shared" ref="D113:H113" si="80">D105</f>
        <v>8.2727257824143088</v>
      </c>
      <c r="E113" s="45">
        <f t="shared" si="80"/>
        <v>8.2727257824143088</v>
      </c>
      <c r="F113" s="45">
        <f t="shared" si="80"/>
        <v>8.2727257824143088</v>
      </c>
      <c r="G113" s="45">
        <f t="shared" si="80"/>
        <v>8.2727257824143088</v>
      </c>
      <c r="H113" s="45">
        <f t="shared" si="80"/>
        <v>8.2727257824143088</v>
      </c>
      <c r="I113" s="45">
        <f>I105</f>
        <v>8.2727257824143088</v>
      </c>
      <c r="J113" s="45">
        <f t="shared" ref="J113:M113" si="81">J105</f>
        <v>8.2727257824143088</v>
      </c>
      <c r="K113" s="45">
        <f t="shared" si="81"/>
        <v>8.2727257824143088</v>
      </c>
      <c r="L113" s="45">
        <f t="shared" si="81"/>
        <v>8.2727257824143088</v>
      </c>
      <c r="M113" s="45">
        <f t="shared" si="81"/>
        <v>8.2727257824143088</v>
      </c>
      <c r="N113" s="45">
        <f>N105</f>
        <v>8.2727257824143088</v>
      </c>
      <c r="O113" s="45">
        <f>O105</f>
        <v>8.2727257824143088</v>
      </c>
      <c r="P113" s="45">
        <f>P105</f>
        <v>8.2727257824143106</v>
      </c>
    </row>
    <row r="114" spans="1:17" s="54" customFormat="1" outlineLevel="1" x14ac:dyDescent="0.25">
      <c r="A114" s="90"/>
      <c r="B114" s="91"/>
      <c r="C114" s="92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11"/>
    </row>
    <row r="115" spans="1:17" s="62" customFormat="1" ht="56.25" customHeight="1" outlineLevel="1" x14ac:dyDescent="0.25">
      <c r="A115" s="94"/>
      <c r="B115" s="95" t="s">
        <v>81</v>
      </c>
      <c r="C115" s="96" t="s">
        <v>50</v>
      </c>
      <c r="D115" s="215" t="s">
        <v>53</v>
      </c>
      <c r="E115" s="215"/>
      <c r="F115" s="215"/>
      <c r="G115" s="214" t="s">
        <v>83</v>
      </c>
      <c r="H115" s="214"/>
      <c r="I115" s="214" t="s">
        <v>52</v>
      </c>
      <c r="J115" s="214"/>
      <c r="K115" s="214"/>
      <c r="L115" s="214" t="s">
        <v>82</v>
      </c>
      <c r="M115" s="214"/>
      <c r="N115" s="97"/>
      <c r="O115" s="97"/>
      <c r="P115" s="97"/>
      <c r="Q115" s="186"/>
    </row>
    <row r="116" spans="1:17" outlineLevel="1" x14ac:dyDescent="0.25">
      <c r="A116" s="90"/>
      <c r="B116" s="98"/>
      <c r="C116" s="99" t="s">
        <v>70</v>
      </c>
      <c r="D116" s="100" t="s">
        <v>91</v>
      </c>
      <c r="E116" s="101"/>
      <c r="F116" s="101"/>
      <c r="G116" s="221">
        <f>P104</f>
        <v>0</v>
      </c>
      <c r="H116" s="221"/>
      <c r="I116" s="221">
        <f>IFERROR(ROUND(G116*2/3,2),0)</f>
        <v>0</v>
      </c>
      <c r="J116" s="221"/>
      <c r="K116" s="221"/>
      <c r="L116" s="221">
        <f>IFERROR(ROUND(G116*0.4,2),0)*24</f>
        <v>0</v>
      </c>
      <c r="M116" s="221"/>
      <c r="N116" s="152"/>
      <c r="O116" s="152"/>
      <c r="P116" s="152"/>
      <c r="Q116" s="24"/>
    </row>
    <row r="117" spans="1:17" outlineLevel="1" x14ac:dyDescent="0.25">
      <c r="A117" s="102"/>
      <c r="B117" s="103"/>
      <c r="C117" s="102"/>
      <c r="D117" s="104"/>
      <c r="E117" s="105"/>
      <c r="F117" s="105"/>
      <c r="G117" s="106"/>
      <c r="H117" s="106"/>
      <c r="I117" s="106"/>
      <c r="J117" s="106"/>
      <c r="K117" s="106"/>
      <c r="L117" s="106"/>
      <c r="M117" s="106"/>
      <c r="N117" s="107"/>
      <c r="O117" s="107"/>
      <c r="P117" s="107"/>
      <c r="Q117" s="25"/>
    </row>
    <row r="118" spans="1:17" s="110" customFormat="1" ht="15.75" x14ac:dyDescent="0.25">
      <c r="A118" s="108" t="s">
        <v>69</v>
      </c>
      <c r="B118" s="109" t="s">
        <v>92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97"/>
    </row>
    <row r="119" spans="1:17" s="110" customFormat="1" ht="15.75" x14ac:dyDescent="0.25">
      <c r="A119" s="108" t="s">
        <v>68</v>
      </c>
      <c r="B119" s="111" t="s">
        <v>93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197"/>
    </row>
    <row r="120" spans="1:17" s="110" customFormat="1" ht="15.75" x14ac:dyDescent="0.25">
      <c r="A120" s="108" t="s">
        <v>67</v>
      </c>
      <c r="B120" s="111" t="s">
        <v>94</v>
      </c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97"/>
    </row>
    <row r="121" spans="1:17" s="54" customFormat="1" outlineLevel="1" x14ac:dyDescent="0.25">
      <c r="A121" s="90"/>
      <c r="B121" s="90"/>
      <c r="C121" s="90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</row>
    <row r="122" spans="1:17" ht="15.75" outlineLevel="1" x14ac:dyDescent="0.25">
      <c r="A122" s="23" t="s">
        <v>110</v>
      </c>
    </row>
    <row r="123" spans="1:17" ht="15.75" outlineLevel="1" thickBot="1" x14ac:dyDescent="0.3"/>
    <row r="124" spans="1:17" s="62" customFormat="1" ht="29.25" outlineLevel="1" thickBot="1" x14ac:dyDescent="0.3">
      <c r="A124" s="127" t="s">
        <v>64</v>
      </c>
      <c r="B124" s="128" t="s">
        <v>63</v>
      </c>
      <c r="C124" s="129" t="s">
        <v>62</v>
      </c>
      <c r="D124" s="130">
        <v>42736</v>
      </c>
      <c r="E124" s="130">
        <v>42767</v>
      </c>
      <c r="F124" s="130">
        <v>42795</v>
      </c>
      <c r="G124" s="130">
        <v>42826</v>
      </c>
      <c r="H124" s="130">
        <v>42856</v>
      </c>
      <c r="I124" s="130">
        <v>42887</v>
      </c>
      <c r="J124" s="130">
        <v>42917</v>
      </c>
      <c r="K124" s="130">
        <v>42948</v>
      </c>
      <c r="L124" s="130">
        <v>42979</v>
      </c>
      <c r="M124" s="130">
        <v>43009</v>
      </c>
      <c r="N124" s="130">
        <v>43040</v>
      </c>
      <c r="O124" s="130">
        <v>43070</v>
      </c>
      <c r="P124" s="128" t="s">
        <v>107</v>
      </c>
      <c r="Q124" s="185"/>
    </row>
    <row r="125" spans="1:17" s="62" customFormat="1" outlineLevel="1" x14ac:dyDescent="0.25">
      <c r="A125" s="131">
        <v>1</v>
      </c>
      <c r="B125" s="132">
        <v>2</v>
      </c>
      <c r="C125" s="132">
        <v>3</v>
      </c>
      <c r="D125" s="132">
        <v>4</v>
      </c>
      <c r="E125" s="132">
        <v>5</v>
      </c>
      <c r="F125" s="132">
        <v>6</v>
      </c>
      <c r="G125" s="132">
        <v>7</v>
      </c>
      <c r="H125" s="132">
        <v>8</v>
      </c>
      <c r="I125" s="132">
        <v>9</v>
      </c>
      <c r="J125" s="132">
        <v>10</v>
      </c>
      <c r="K125" s="132">
        <v>11</v>
      </c>
      <c r="L125" s="132">
        <v>12</v>
      </c>
      <c r="M125" s="132">
        <v>13</v>
      </c>
      <c r="N125" s="132">
        <v>14</v>
      </c>
      <c r="O125" s="132">
        <v>15</v>
      </c>
      <c r="P125" s="132">
        <v>16</v>
      </c>
      <c r="Q125" s="185"/>
    </row>
    <row r="126" spans="1:17" s="62" customFormat="1" ht="15" customHeight="1" outlineLevel="1" x14ac:dyDescent="0.2">
      <c r="A126" s="66">
        <v>1</v>
      </c>
      <c r="B126" s="223" t="s">
        <v>91</v>
      </c>
      <c r="C126" s="67" t="s">
        <v>60</v>
      </c>
      <c r="D126" s="114">
        <v>6</v>
      </c>
      <c r="E126" s="114">
        <v>6</v>
      </c>
      <c r="F126" s="114">
        <v>6</v>
      </c>
      <c r="G126" s="114">
        <v>6</v>
      </c>
      <c r="H126" s="115">
        <v>6</v>
      </c>
      <c r="I126" s="115">
        <v>6</v>
      </c>
      <c r="J126" s="115">
        <v>6</v>
      </c>
      <c r="K126" s="115">
        <v>6</v>
      </c>
      <c r="L126" s="115">
        <v>6</v>
      </c>
      <c r="M126" s="115">
        <v>6</v>
      </c>
      <c r="N126" s="115">
        <v>6</v>
      </c>
      <c r="O126" s="115">
        <v>6</v>
      </c>
      <c r="P126" s="115">
        <f>SUM(D126:O126)</f>
        <v>72</v>
      </c>
      <c r="Q126" s="185"/>
    </row>
    <row r="127" spans="1:17" s="62" customFormat="1" outlineLevel="1" x14ac:dyDescent="0.2">
      <c r="A127" s="69"/>
      <c r="B127" s="224"/>
      <c r="C127" s="70" t="s">
        <v>59</v>
      </c>
      <c r="D127" s="18">
        <f t="shared" ref="D127:H127" si="82">E127</f>
        <v>309.2859722222222</v>
      </c>
      <c r="E127" s="18">
        <f t="shared" si="82"/>
        <v>309.2859722222222</v>
      </c>
      <c r="F127" s="18">
        <f t="shared" si="82"/>
        <v>309.2859722222222</v>
      </c>
      <c r="G127" s="18">
        <f t="shared" si="82"/>
        <v>309.2859722222222</v>
      </c>
      <c r="H127" s="18">
        <f t="shared" si="82"/>
        <v>309.2859722222222</v>
      </c>
      <c r="I127" s="18">
        <f>O127</f>
        <v>309.2859722222222</v>
      </c>
      <c r="J127" s="18">
        <f t="shared" ref="J127:N127" si="83">K127</f>
        <v>309.2859722222222</v>
      </c>
      <c r="K127" s="18">
        <f t="shared" si="83"/>
        <v>309.2859722222222</v>
      </c>
      <c r="L127" s="18">
        <f t="shared" si="83"/>
        <v>309.2859722222222</v>
      </c>
      <c r="M127" s="18">
        <f t="shared" si="83"/>
        <v>309.2859722222222</v>
      </c>
      <c r="N127" s="18">
        <f t="shared" si="83"/>
        <v>309.2859722222222</v>
      </c>
      <c r="O127" s="18">
        <f>P127</f>
        <v>309.2859722222222</v>
      </c>
      <c r="P127" s="18">
        <f>P128/P126</f>
        <v>309.2859722222222</v>
      </c>
      <c r="Q127" s="185"/>
    </row>
    <row r="128" spans="1:17" s="62" customFormat="1" outlineLevel="1" x14ac:dyDescent="0.2">
      <c r="A128" s="71"/>
      <c r="B128" s="224"/>
      <c r="C128" s="72" t="s">
        <v>58</v>
      </c>
      <c r="D128" s="17">
        <v>1886.14</v>
      </c>
      <c r="E128" s="17">
        <v>1764.45</v>
      </c>
      <c r="F128" s="17">
        <v>1886.14</v>
      </c>
      <c r="G128" s="17">
        <v>1825.29</v>
      </c>
      <c r="H128" s="16">
        <v>1886.14</v>
      </c>
      <c r="I128" s="16">
        <v>1825.29</v>
      </c>
      <c r="J128" s="16">
        <v>1886.14</v>
      </c>
      <c r="K128" s="16">
        <v>1886.14</v>
      </c>
      <c r="L128" s="16">
        <v>1825.29</v>
      </c>
      <c r="M128" s="16">
        <v>1886.14</v>
      </c>
      <c r="N128" s="16">
        <v>1825.29</v>
      </c>
      <c r="O128" s="16">
        <v>1886.14</v>
      </c>
      <c r="P128" s="16">
        <f>SUM(D128:O128)</f>
        <v>22268.59</v>
      </c>
      <c r="Q128" s="185"/>
    </row>
    <row r="129" spans="1:18" s="62" customFormat="1" outlineLevel="1" x14ac:dyDescent="0.2">
      <c r="A129" s="71"/>
      <c r="B129" s="224"/>
      <c r="C129" s="72" t="s">
        <v>57</v>
      </c>
      <c r="D129" s="17">
        <f>D128*D130</f>
        <v>0</v>
      </c>
      <c r="E129" s="17">
        <f t="shared" ref="E129" si="84">E128*E130</f>
        <v>0</v>
      </c>
      <c r="F129" s="17">
        <f t="shared" ref="F129" si="85">F128*F130</f>
        <v>0</v>
      </c>
      <c r="G129" s="17">
        <f t="shared" ref="G129" si="86">G128*G130</f>
        <v>0</v>
      </c>
      <c r="H129" s="17">
        <f t="shared" ref="H129" si="87">H128*H130</f>
        <v>0</v>
      </c>
      <c r="I129" s="17">
        <f>I128*I130</f>
        <v>0</v>
      </c>
      <c r="J129" s="17">
        <f t="shared" ref="J129:N129" si="88">J128*J130</f>
        <v>0</v>
      </c>
      <c r="K129" s="17">
        <f t="shared" si="88"/>
        <v>0</v>
      </c>
      <c r="L129" s="17">
        <f t="shared" si="88"/>
        <v>0</v>
      </c>
      <c r="M129" s="17">
        <f t="shared" si="88"/>
        <v>0</v>
      </c>
      <c r="N129" s="17">
        <f t="shared" si="88"/>
        <v>0</v>
      </c>
      <c r="O129" s="17">
        <f t="shared" ref="O129" si="89">O128*O130</f>
        <v>0</v>
      </c>
      <c r="P129" s="16">
        <f>SUM(D129:O129)</f>
        <v>0</v>
      </c>
      <c r="Q129" s="185"/>
    </row>
    <row r="130" spans="1:18" s="62" customFormat="1" outlineLevel="1" x14ac:dyDescent="0.2">
      <c r="A130" s="71"/>
      <c r="B130" s="224"/>
      <c r="C130" s="72" t="s">
        <v>95</v>
      </c>
      <c r="D130" s="17">
        <f>P130</f>
        <v>0</v>
      </c>
      <c r="E130" s="17">
        <f>P130</f>
        <v>0</v>
      </c>
      <c r="F130" s="17">
        <f>P130</f>
        <v>0</v>
      </c>
      <c r="G130" s="17">
        <f>P130</f>
        <v>0</v>
      </c>
      <c r="H130" s="17">
        <f>P130</f>
        <v>0</v>
      </c>
      <c r="I130" s="17">
        <f>P130</f>
        <v>0</v>
      </c>
      <c r="J130" s="17">
        <f>P130</f>
        <v>0</v>
      </c>
      <c r="K130" s="17">
        <f>P130</f>
        <v>0</v>
      </c>
      <c r="L130" s="17">
        <f>P130</f>
        <v>0</v>
      </c>
      <c r="M130" s="17">
        <f>P130</f>
        <v>0</v>
      </c>
      <c r="N130" s="17">
        <f>P130</f>
        <v>0</v>
      </c>
      <c r="O130" s="17">
        <f>P130</f>
        <v>0</v>
      </c>
      <c r="P130" s="198"/>
      <c r="Q130" s="185"/>
    </row>
    <row r="131" spans="1:18" s="62" customFormat="1" outlineLevel="1" x14ac:dyDescent="0.2">
      <c r="A131" s="73"/>
      <c r="B131" s="225"/>
      <c r="C131" s="74" t="s">
        <v>54</v>
      </c>
      <c r="D131" s="15">
        <v>3.2163863417515874</v>
      </c>
      <c r="E131" s="15">
        <v>3.2163863417515874</v>
      </c>
      <c r="F131" s="15">
        <v>3.2163863417515874</v>
      </c>
      <c r="G131" s="15">
        <v>3.2163863417515874</v>
      </c>
      <c r="H131" s="14">
        <v>3.2163863417515874</v>
      </c>
      <c r="I131" s="14">
        <v>3.2163863417515874</v>
      </c>
      <c r="J131" s="14">
        <v>3.2163863417515874</v>
      </c>
      <c r="K131" s="14">
        <v>3.2163863417515874</v>
      </c>
      <c r="L131" s="14">
        <v>3.2163863417515874</v>
      </c>
      <c r="M131" s="14">
        <v>3.2163863417515874</v>
      </c>
      <c r="N131" s="14">
        <v>3.2163863417515874</v>
      </c>
      <c r="O131" s="14">
        <v>3.2163863417515874</v>
      </c>
      <c r="P131" s="14">
        <f>AVERAGE(D131:O131)</f>
        <v>3.2163863417515874</v>
      </c>
      <c r="Q131" s="185"/>
    </row>
    <row r="132" spans="1:18" outlineLevel="1" x14ac:dyDescent="0.25">
      <c r="A132" s="75"/>
      <c r="B132" s="226" t="s">
        <v>61</v>
      </c>
      <c r="C132" s="76" t="s">
        <v>60</v>
      </c>
      <c r="D132" s="27">
        <f>D126</f>
        <v>6</v>
      </c>
      <c r="E132" s="27">
        <f t="shared" ref="E132:P134" si="90">E126</f>
        <v>6</v>
      </c>
      <c r="F132" s="27">
        <f t="shared" si="90"/>
        <v>6</v>
      </c>
      <c r="G132" s="27">
        <f t="shared" si="90"/>
        <v>6</v>
      </c>
      <c r="H132" s="27">
        <f t="shared" si="90"/>
        <v>6</v>
      </c>
      <c r="I132" s="27">
        <f t="shared" si="90"/>
        <v>6</v>
      </c>
      <c r="J132" s="27">
        <f t="shared" ref="J132:N132" si="91">J126</f>
        <v>6</v>
      </c>
      <c r="K132" s="27">
        <f t="shared" si="91"/>
        <v>6</v>
      </c>
      <c r="L132" s="27">
        <f t="shared" si="91"/>
        <v>6</v>
      </c>
      <c r="M132" s="27">
        <f t="shared" si="91"/>
        <v>6</v>
      </c>
      <c r="N132" s="27">
        <f t="shared" si="91"/>
        <v>6</v>
      </c>
      <c r="O132" s="27">
        <f t="shared" si="90"/>
        <v>6</v>
      </c>
      <c r="P132" s="27">
        <f t="shared" si="90"/>
        <v>72</v>
      </c>
    </row>
    <row r="133" spans="1:18" outlineLevel="1" x14ac:dyDescent="0.25">
      <c r="A133" s="78"/>
      <c r="B133" s="227"/>
      <c r="C133" s="79" t="s">
        <v>59</v>
      </c>
      <c r="D133" s="13">
        <f>D127</f>
        <v>309.2859722222222</v>
      </c>
      <c r="E133" s="13">
        <f t="shared" ref="E133:I133" si="92">E127</f>
        <v>309.2859722222222</v>
      </c>
      <c r="F133" s="13">
        <f t="shared" si="92"/>
        <v>309.2859722222222</v>
      </c>
      <c r="G133" s="13">
        <f t="shared" si="92"/>
        <v>309.2859722222222</v>
      </c>
      <c r="H133" s="13">
        <f t="shared" si="92"/>
        <v>309.2859722222222</v>
      </c>
      <c r="I133" s="13">
        <f t="shared" si="92"/>
        <v>309.2859722222222</v>
      </c>
      <c r="J133" s="13">
        <f>J127</f>
        <v>309.2859722222222</v>
      </c>
      <c r="K133" s="13">
        <f t="shared" ref="K133:N133" si="93">K127</f>
        <v>309.2859722222222</v>
      </c>
      <c r="L133" s="13">
        <f t="shared" si="93"/>
        <v>309.2859722222222</v>
      </c>
      <c r="M133" s="13">
        <f t="shared" si="93"/>
        <v>309.2859722222222</v>
      </c>
      <c r="N133" s="13">
        <f t="shared" si="93"/>
        <v>309.2859722222222</v>
      </c>
      <c r="O133" s="13">
        <f t="shared" si="90"/>
        <v>309.2859722222222</v>
      </c>
      <c r="P133" s="18">
        <f t="shared" si="90"/>
        <v>309.2859722222222</v>
      </c>
    </row>
    <row r="134" spans="1:18" outlineLevel="1" x14ac:dyDescent="0.25">
      <c r="A134" s="80"/>
      <c r="B134" s="227"/>
      <c r="C134" s="81" t="s">
        <v>58</v>
      </c>
      <c r="D134" s="12">
        <f>D128</f>
        <v>1886.14</v>
      </c>
      <c r="E134" s="12">
        <f t="shared" ref="E134:I134" si="94">E128</f>
        <v>1764.45</v>
      </c>
      <c r="F134" s="12">
        <f t="shared" si="94"/>
        <v>1886.14</v>
      </c>
      <c r="G134" s="12">
        <f t="shared" si="94"/>
        <v>1825.29</v>
      </c>
      <c r="H134" s="12">
        <f t="shared" si="94"/>
        <v>1886.14</v>
      </c>
      <c r="I134" s="12">
        <f t="shared" si="94"/>
        <v>1825.29</v>
      </c>
      <c r="J134" s="12">
        <f t="shared" ref="J134:N134" si="95">J128</f>
        <v>1886.14</v>
      </c>
      <c r="K134" s="12">
        <f t="shared" si="95"/>
        <v>1886.14</v>
      </c>
      <c r="L134" s="12">
        <f t="shared" si="95"/>
        <v>1825.29</v>
      </c>
      <c r="M134" s="12">
        <f t="shared" si="95"/>
        <v>1886.14</v>
      </c>
      <c r="N134" s="12">
        <f t="shared" si="95"/>
        <v>1825.29</v>
      </c>
      <c r="O134" s="12">
        <f t="shared" si="90"/>
        <v>1886.14</v>
      </c>
      <c r="P134" s="16">
        <f>P128</f>
        <v>22268.59</v>
      </c>
      <c r="Q134" s="187"/>
    </row>
    <row r="135" spans="1:18" outlineLevel="1" x14ac:dyDescent="0.25">
      <c r="A135" s="80"/>
      <c r="B135" s="227"/>
      <c r="C135" s="81" t="s">
        <v>95</v>
      </c>
      <c r="D135" s="28">
        <f>D130</f>
        <v>0</v>
      </c>
      <c r="E135" s="28">
        <f t="shared" ref="E135:P135" si="96">E130</f>
        <v>0</v>
      </c>
      <c r="F135" s="28">
        <f t="shared" si="96"/>
        <v>0</v>
      </c>
      <c r="G135" s="28">
        <f t="shared" si="96"/>
        <v>0</v>
      </c>
      <c r="H135" s="28">
        <f t="shared" si="96"/>
        <v>0</v>
      </c>
      <c r="I135" s="28">
        <f t="shared" si="96"/>
        <v>0</v>
      </c>
      <c r="J135" s="28">
        <f t="shared" ref="J135:N135" si="97">J130</f>
        <v>0</v>
      </c>
      <c r="K135" s="28">
        <f t="shared" si="97"/>
        <v>0</v>
      </c>
      <c r="L135" s="28">
        <f t="shared" si="97"/>
        <v>0</v>
      </c>
      <c r="M135" s="28">
        <f t="shared" si="97"/>
        <v>0</v>
      </c>
      <c r="N135" s="28">
        <f t="shared" si="97"/>
        <v>0</v>
      </c>
      <c r="O135" s="28">
        <f t="shared" si="96"/>
        <v>0</v>
      </c>
      <c r="P135" s="12">
        <f t="shared" si="96"/>
        <v>0</v>
      </c>
      <c r="Q135" s="187"/>
    </row>
    <row r="136" spans="1:18" outlineLevel="1" x14ac:dyDescent="0.25">
      <c r="A136" s="80"/>
      <c r="B136" s="227"/>
      <c r="C136" s="84" t="s">
        <v>57</v>
      </c>
      <c r="D136" s="29">
        <f>D129</f>
        <v>0</v>
      </c>
      <c r="E136" s="29">
        <f t="shared" ref="E136:P136" si="98">E129</f>
        <v>0</v>
      </c>
      <c r="F136" s="29">
        <f t="shared" si="98"/>
        <v>0</v>
      </c>
      <c r="G136" s="29">
        <f t="shared" si="98"/>
        <v>0</v>
      </c>
      <c r="H136" s="29">
        <f t="shared" si="98"/>
        <v>0</v>
      </c>
      <c r="I136" s="29">
        <f t="shared" si="98"/>
        <v>0</v>
      </c>
      <c r="J136" s="29">
        <f t="shared" ref="J136:N136" si="99">J129</f>
        <v>0</v>
      </c>
      <c r="K136" s="29">
        <f t="shared" si="99"/>
        <v>0</v>
      </c>
      <c r="L136" s="29">
        <f t="shared" si="99"/>
        <v>0</v>
      </c>
      <c r="M136" s="29">
        <f t="shared" si="99"/>
        <v>0</v>
      </c>
      <c r="N136" s="29">
        <f t="shared" si="99"/>
        <v>0</v>
      </c>
      <c r="O136" s="29">
        <f t="shared" si="98"/>
        <v>0</v>
      </c>
      <c r="P136" s="29">
        <f t="shared" si="98"/>
        <v>0</v>
      </c>
      <c r="R136" s="82"/>
    </row>
    <row r="137" spans="1:18" outlineLevel="1" x14ac:dyDescent="0.25">
      <c r="A137" s="80"/>
      <c r="B137" s="227"/>
      <c r="C137" s="85" t="s">
        <v>56</v>
      </c>
      <c r="D137" s="30">
        <f>D138-D136</f>
        <v>0</v>
      </c>
      <c r="E137" s="30">
        <f t="shared" ref="E137:P137" si="100">E138-E136</f>
        <v>0</v>
      </c>
      <c r="F137" s="30">
        <f t="shared" si="100"/>
        <v>0</v>
      </c>
      <c r="G137" s="30">
        <f t="shared" si="100"/>
        <v>0</v>
      </c>
      <c r="H137" s="30">
        <f t="shared" si="100"/>
        <v>0</v>
      </c>
      <c r="I137" s="30">
        <f t="shared" si="100"/>
        <v>0</v>
      </c>
      <c r="J137" s="30">
        <f t="shared" ref="J137:N137" si="101">J138-J136</f>
        <v>0</v>
      </c>
      <c r="K137" s="30">
        <f t="shared" si="101"/>
        <v>0</v>
      </c>
      <c r="L137" s="30">
        <f t="shared" si="101"/>
        <v>0</v>
      </c>
      <c r="M137" s="30">
        <f t="shared" si="101"/>
        <v>0</v>
      </c>
      <c r="N137" s="30">
        <f t="shared" si="101"/>
        <v>0</v>
      </c>
      <c r="O137" s="30">
        <f t="shared" si="100"/>
        <v>0</v>
      </c>
      <c r="P137" s="30">
        <f t="shared" si="100"/>
        <v>0</v>
      </c>
      <c r="R137" s="82"/>
    </row>
    <row r="138" spans="1:18" outlineLevel="1" x14ac:dyDescent="0.25">
      <c r="A138" s="80"/>
      <c r="B138" s="227"/>
      <c r="C138" s="86" t="s">
        <v>55</v>
      </c>
      <c r="D138" s="31">
        <f>D136*1.18</f>
        <v>0</v>
      </c>
      <c r="E138" s="31">
        <f t="shared" ref="E138:P138" si="102">E136*1.18</f>
        <v>0</v>
      </c>
      <c r="F138" s="31">
        <f t="shared" si="102"/>
        <v>0</v>
      </c>
      <c r="G138" s="31">
        <f t="shared" si="102"/>
        <v>0</v>
      </c>
      <c r="H138" s="31">
        <f t="shared" si="102"/>
        <v>0</v>
      </c>
      <c r="I138" s="31">
        <f t="shared" si="102"/>
        <v>0</v>
      </c>
      <c r="J138" s="31">
        <f t="shared" ref="J138:N138" si="103">J136*1.18</f>
        <v>0</v>
      </c>
      <c r="K138" s="31">
        <f t="shared" si="103"/>
        <v>0</v>
      </c>
      <c r="L138" s="31">
        <f t="shared" si="103"/>
        <v>0</v>
      </c>
      <c r="M138" s="31">
        <f t="shared" si="103"/>
        <v>0</v>
      </c>
      <c r="N138" s="31">
        <f t="shared" si="103"/>
        <v>0</v>
      </c>
      <c r="O138" s="31">
        <f t="shared" si="102"/>
        <v>0</v>
      </c>
      <c r="P138" s="31">
        <f t="shared" si="102"/>
        <v>0</v>
      </c>
      <c r="R138" s="82"/>
    </row>
    <row r="139" spans="1:18" ht="15.75" outlineLevel="1" thickBot="1" x14ac:dyDescent="0.3">
      <c r="A139" s="87"/>
      <c r="B139" s="228"/>
      <c r="C139" s="88" t="s">
        <v>54</v>
      </c>
      <c r="D139" s="45">
        <f>D131</f>
        <v>3.2163863417515874</v>
      </c>
      <c r="E139" s="45">
        <f t="shared" ref="E139:O139" si="104">E131</f>
        <v>3.2163863417515874</v>
      </c>
      <c r="F139" s="45">
        <f t="shared" si="104"/>
        <v>3.2163863417515874</v>
      </c>
      <c r="G139" s="45">
        <f t="shared" si="104"/>
        <v>3.2163863417515874</v>
      </c>
      <c r="H139" s="45">
        <f t="shared" si="104"/>
        <v>3.2163863417515874</v>
      </c>
      <c r="I139" s="45">
        <f t="shared" si="104"/>
        <v>3.2163863417515874</v>
      </c>
      <c r="J139" s="45">
        <f t="shared" ref="J139:N139" si="105">J131</f>
        <v>3.2163863417515874</v>
      </c>
      <c r="K139" s="45">
        <f t="shared" si="105"/>
        <v>3.2163863417515874</v>
      </c>
      <c r="L139" s="45">
        <f t="shared" si="105"/>
        <v>3.2163863417515874</v>
      </c>
      <c r="M139" s="45">
        <f t="shared" si="105"/>
        <v>3.2163863417515874</v>
      </c>
      <c r="N139" s="45">
        <f t="shared" si="105"/>
        <v>3.2163863417515874</v>
      </c>
      <c r="O139" s="45">
        <f t="shared" si="104"/>
        <v>3.2163863417515874</v>
      </c>
      <c r="P139" s="176">
        <f>P131</f>
        <v>3.2163863417515874</v>
      </c>
    </row>
    <row r="140" spans="1:18" ht="14.25" customHeight="1" outlineLevel="1" x14ac:dyDescent="0.25">
      <c r="A140" s="116"/>
      <c r="B140" s="117"/>
      <c r="C140" s="118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24"/>
    </row>
    <row r="141" spans="1:18" s="62" customFormat="1" ht="43.5" customHeight="1" outlineLevel="1" x14ac:dyDescent="0.25">
      <c r="A141" s="94"/>
      <c r="B141" s="95" t="s">
        <v>81</v>
      </c>
      <c r="C141" s="96" t="s">
        <v>50</v>
      </c>
      <c r="D141" s="215" t="s">
        <v>53</v>
      </c>
      <c r="E141" s="215"/>
      <c r="F141" s="215"/>
      <c r="G141" s="214" t="s">
        <v>96</v>
      </c>
      <c r="H141" s="214"/>
      <c r="I141" s="214" t="s">
        <v>52</v>
      </c>
      <c r="J141" s="214"/>
      <c r="K141" s="214"/>
      <c r="L141" s="214" t="s">
        <v>82</v>
      </c>
      <c r="M141" s="214"/>
      <c r="N141" s="97"/>
      <c r="O141" s="97"/>
      <c r="P141" s="97"/>
      <c r="Q141" s="186"/>
    </row>
    <row r="142" spans="1:18" outlineLevel="1" x14ac:dyDescent="0.25">
      <c r="A142" s="90"/>
      <c r="B142" s="98"/>
      <c r="C142" s="99" t="s">
        <v>73</v>
      </c>
      <c r="D142" s="100" t="s">
        <v>91</v>
      </c>
      <c r="E142" s="101"/>
      <c r="F142" s="101"/>
      <c r="G142" s="221">
        <f>P130</f>
        <v>0</v>
      </c>
      <c r="H142" s="221"/>
      <c r="I142" s="221">
        <f t="shared" ref="I142" si="106">IFERROR(ROUND(G142*2/3,2),0)</f>
        <v>0</v>
      </c>
      <c r="J142" s="221"/>
      <c r="K142" s="221"/>
      <c r="L142" s="221">
        <f>IFERROR(ROUND(G142*0.4,2),0)*24</f>
        <v>0</v>
      </c>
      <c r="M142" s="221"/>
      <c r="N142" s="152"/>
      <c r="O142" s="152"/>
      <c r="P142" s="152"/>
      <c r="Q142" s="24"/>
    </row>
    <row r="143" spans="1:18" outlineLevel="1" x14ac:dyDescent="0.25">
      <c r="A143" s="102"/>
      <c r="B143" s="103"/>
      <c r="C143" s="102"/>
      <c r="D143" s="104"/>
      <c r="E143" s="105"/>
      <c r="F143" s="105"/>
      <c r="G143" s="106"/>
      <c r="H143" s="106"/>
      <c r="I143" s="106"/>
      <c r="J143" s="106"/>
      <c r="K143" s="106"/>
      <c r="L143" s="106"/>
      <c r="M143" s="106"/>
      <c r="N143" s="107"/>
      <c r="O143" s="107"/>
      <c r="P143" s="107"/>
      <c r="Q143" s="25"/>
    </row>
    <row r="144" spans="1:18" outlineLevel="1" x14ac:dyDescent="0.25">
      <c r="A144" s="102"/>
      <c r="B144" s="103"/>
      <c r="C144" s="102"/>
      <c r="D144" s="104"/>
      <c r="E144" s="105"/>
      <c r="F144" s="105"/>
      <c r="G144" s="106"/>
      <c r="H144" s="106"/>
      <c r="I144" s="106"/>
      <c r="J144" s="106"/>
      <c r="K144" s="106"/>
      <c r="L144" s="106"/>
      <c r="M144" s="106"/>
      <c r="N144" s="107"/>
      <c r="O144" s="107"/>
      <c r="P144" s="107"/>
      <c r="Q144" s="25"/>
    </row>
    <row r="145" spans="1:17" s="110" customFormat="1" ht="15.75" x14ac:dyDescent="0.25">
      <c r="A145" s="108" t="s">
        <v>69</v>
      </c>
      <c r="B145" s="230" t="s">
        <v>90</v>
      </c>
      <c r="C145" s="230"/>
      <c r="D145" s="230"/>
      <c r="E145" s="230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1"/>
    </row>
    <row r="146" spans="1:17" s="110" customFormat="1" ht="15.75" x14ac:dyDescent="0.25">
      <c r="A146" s="108" t="s">
        <v>68</v>
      </c>
      <c r="B146" s="112" t="s">
        <v>76</v>
      </c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97"/>
    </row>
    <row r="147" spans="1:17" s="110" customFormat="1" ht="15.75" x14ac:dyDescent="0.25">
      <c r="A147" s="108" t="s">
        <v>67</v>
      </c>
      <c r="B147" s="112" t="s">
        <v>75</v>
      </c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97"/>
    </row>
    <row r="148" spans="1:17" s="54" customFormat="1" outlineLevel="1" x14ac:dyDescent="0.25">
      <c r="A148" s="90"/>
      <c r="B148" s="90"/>
      <c r="C148" s="90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</row>
    <row r="149" spans="1:17" ht="15.75" outlineLevel="1" x14ac:dyDescent="0.25">
      <c r="A149" s="23" t="s">
        <v>105</v>
      </c>
    </row>
    <row r="150" spans="1:17" ht="15.75" outlineLevel="1" thickBot="1" x14ac:dyDescent="0.3"/>
    <row r="151" spans="1:17" s="62" customFormat="1" ht="28.5" outlineLevel="1" x14ac:dyDescent="0.25">
      <c r="A151" s="57" t="s">
        <v>64</v>
      </c>
      <c r="B151" s="58" t="s">
        <v>63</v>
      </c>
      <c r="C151" s="59" t="s">
        <v>62</v>
      </c>
      <c r="D151" s="60">
        <v>42736</v>
      </c>
      <c r="E151" s="60">
        <v>42767</v>
      </c>
      <c r="F151" s="60">
        <v>42795</v>
      </c>
      <c r="G151" s="60">
        <v>42826</v>
      </c>
      <c r="H151" s="60">
        <v>42856</v>
      </c>
      <c r="I151" s="60">
        <v>42887</v>
      </c>
      <c r="J151" s="60">
        <v>42917</v>
      </c>
      <c r="K151" s="60">
        <v>42948</v>
      </c>
      <c r="L151" s="60">
        <v>42979</v>
      </c>
      <c r="M151" s="60">
        <v>43009</v>
      </c>
      <c r="N151" s="60">
        <v>43040</v>
      </c>
      <c r="O151" s="60">
        <v>43070</v>
      </c>
      <c r="P151" s="58" t="s">
        <v>106</v>
      </c>
      <c r="Q151" s="185"/>
    </row>
    <row r="152" spans="1:17" s="62" customFormat="1" outlineLevel="1" x14ac:dyDescent="0.25">
      <c r="A152" s="63">
        <v>1</v>
      </c>
      <c r="B152" s="64">
        <v>2</v>
      </c>
      <c r="C152" s="64">
        <v>3</v>
      </c>
      <c r="D152" s="64">
        <v>4</v>
      </c>
      <c r="E152" s="64">
        <v>5</v>
      </c>
      <c r="F152" s="64">
        <v>6</v>
      </c>
      <c r="G152" s="64">
        <v>7</v>
      </c>
      <c r="H152" s="64">
        <v>8</v>
      </c>
      <c r="I152" s="64">
        <v>9</v>
      </c>
      <c r="J152" s="64">
        <v>10</v>
      </c>
      <c r="K152" s="64">
        <v>11</v>
      </c>
      <c r="L152" s="64">
        <v>12</v>
      </c>
      <c r="M152" s="64">
        <v>13</v>
      </c>
      <c r="N152" s="64">
        <v>14</v>
      </c>
      <c r="O152" s="64">
        <v>15</v>
      </c>
      <c r="P152" s="64">
        <v>16</v>
      </c>
      <c r="Q152" s="185"/>
    </row>
    <row r="153" spans="1:17" s="62" customFormat="1" outlineLevel="1" x14ac:dyDescent="0.2">
      <c r="A153" s="66">
        <v>1</v>
      </c>
      <c r="B153" s="223" t="s">
        <v>91</v>
      </c>
      <c r="C153" s="67" t="s">
        <v>60</v>
      </c>
      <c r="D153" s="114">
        <v>32</v>
      </c>
      <c r="E153" s="114">
        <v>30</v>
      </c>
      <c r="F153" s="114">
        <v>32</v>
      </c>
      <c r="G153" s="114">
        <v>31</v>
      </c>
      <c r="H153" s="115">
        <v>32</v>
      </c>
      <c r="I153" s="115">
        <v>31</v>
      </c>
      <c r="J153" s="115">
        <v>32</v>
      </c>
      <c r="K153" s="115">
        <v>32</v>
      </c>
      <c r="L153" s="115">
        <v>31</v>
      </c>
      <c r="M153" s="115">
        <v>32</v>
      </c>
      <c r="N153" s="115">
        <v>31</v>
      </c>
      <c r="O153" s="115">
        <v>32</v>
      </c>
      <c r="P153" s="115">
        <f>SUM(D153:O153)</f>
        <v>378</v>
      </c>
      <c r="Q153" s="185"/>
    </row>
    <row r="154" spans="1:17" s="62" customFormat="1" outlineLevel="1" x14ac:dyDescent="0.2">
      <c r="A154" s="69"/>
      <c r="B154" s="224"/>
      <c r="C154" s="70" t="s">
        <v>59</v>
      </c>
      <c r="D154" s="18">
        <f t="shared" ref="D154:H154" si="107">E154</f>
        <v>73.751269841269846</v>
      </c>
      <c r="E154" s="18">
        <f t="shared" si="107"/>
        <v>73.751269841269846</v>
      </c>
      <c r="F154" s="18">
        <f t="shared" si="107"/>
        <v>73.751269841269846</v>
      </c>
      <c r="G154" s="18">
        <f t="shared" si="107"/>
        <v>73.751269841269846</v>
      </c>
      <c r="H154" s="18">
        <f t="shared" si="107"/>
        <v>73.751269841269846</v>
      </c>
      <c r="I154" s="18">
        <f>O154</f>
        <v>73.751269841269846</v>
      </c>
      <c r="J154" s="18">
        <f t="shared" ref="J154:N154" si="108">K154</f>
        <v>73.751269841269846</v>
      </c>
      <c r="K154" s="18">
        <f t="shared" si="108"/>
        <v>73.751269841269846</v>
      </c>
      <c r="L154" s="18">
        <f t="shared" si="108"/>
        <v>73.751269841269846</v>
      </c>
      <c r="M154" s="18">
        <f t="shared" si="108"/>
        <v>73.751269841269846</v>
      </c>
      <c r="N154" s="18">
        <f t="shared" si="108"/>
        <v>73.751269841269846</v>
      </c>
      <c r="O154" s="18">
        <f>P154</f>
        <v>73.751269841269846</v>
      </c>
      <c r="P154" s="18">
        <f>P155/P153</f>
        <v>73.751269841269846</v>
      </c>
      <c r="Q154" s="185"/>
    </row>
    <row r="155" spans="1:17" s="62" customFormat="1" outlineLevel="1" x14ac:dyDescent="0.2">
      <c r="A155" s="71"/>
      <c r="B155" s="224"/>
      <c r="C155" s="72" t="s">
        <v>58</v>
      </c>
      <c r="D155" s="17">
        <v>2361.25</v>
      </c>
      <c r="E155" s="17">
        <v>2208.91</v>
      </c>
      <c r="F155" s="17">
        <v>2361.25</v>
      </c>
      <c r="G155" s="17">
        <v>2285.08</v>
      </c>
      <c r="H155" s="16">
        <v>2361.25</v>
      </c>
      <c r="I155" s="16">
        <v>2285.08</v>
      </c>
      <c r="J155" s="16">
        <v>2361.25</v>
      </c>
      <c r="K155" s="16">
        <v>2361.25</v>
      </c>
      <c r="L155" s="16">
        <v>2285.08</v>
      </c>
      <c r="M155" s="16">
        <v>2361.25</v>
      </c>
      <c r="N155" s="16">
        <v>2285.08</v>
      </c>
      <c r="O155" s="16">
        <v>2361.25</v>
      </c>
      <c r="P155" s="16">
        <f>SUM(D155:O155)</f>
        <v>27877.980000000003</v>
      </c>
      <c r="Q155" s="185"/>
    </row>
    <row r="156" spans="1:17" s="62" customFormat="1" outlineLevel="1" x14ac:dyDescent="0.2">
      <c r="A156" s="71"/>
      <c r="B156" s="224"/>
      <c r="C156" s="72" t="s">
        <v>57</v>
      </c>
      <c r="D156" s="17">
        <f>D155*D157</f>
        <v>0</v>
      </c>
      <c r="E156" s="17">
        <f t="shared" ref="E156:H156" si="109">E155*E157</f>
        <v>0</v>
      </c>
      <c r="F156" s="17">
        <f t="shared" si="109"/>
        <v>0</v>
      </c>
      <c r="G156" s="17">
        <f t="shared" si="109"/>
        <v>0</v>
      </c>
      <c r="H156" s="16">
        <f t="shared" si="109"/>
        <v>0</v>
      </c>
      <c r="I156" s="16">
        <f>I155*I157</f>
        <v>0</v>
      </c>
      <c r="J156" s="16">
        <f t="shared" ref="J156:N156" si="110">J155*J157</f>
        <v>0</v>
      </c>
      <c r="K156" s="16">
        <f t="shared" si="110"/>
        <v>0</v>
      </c>
      <c r="L156" s="16">
        <f t="shared" si="110"/>
        <v>0</v>
      </c>
      <c r="M156" s="16">
        <f t="shared" si="110"/>
        <v>0</v>
      </c>
      <c r="N156" s="16">
        <f t="shared" si="110"/>
        <v>0</v>
      </c>
      <c r="O156" s="16">
        <f>O155*O157</f>
        <v>0</v>
      </c>
      <c r="P156" s="16">
        <f>SUM(D156:O156)</f>
        <v>0</v>
      </c>
      <c r="Q156" s="185"/>
    </row>
    <row r="157" spans="1:17" s="62" customFormat="1" outlineLevel="1" x14ac:dyDescent="0.2">
      <c r="A157" s="71"/>
      <c r="B157" s="224"/>
      <c r="C157" s="72" t="s">
        <v>74</v>
      </c>
      <c r="D157" s="17">
        <f>P157</f>
        <v>0</v>
      </c>
      <c r="E157" s="17">
        <f>P157</f>
        <v>0</v>
      </c>
      <c r="F157" s="17">
        <f>P157</f>
        <v>0</v>
      </c>
      <c r="G157" s="17">
        <f>P157</f>
        <v>0</v>
      </c>
      <c r="H157" s="17">
        <f>P157</f>
        <v>0</v>
      </c>
      <c r="I157" s="17">
        <f>P157</f>
        <v>0</v>
      </c>
      <c r="J157" s="17">
        <f>P157</f>
        <v>0</v>
      </c>
      <c r="K157" s="17">
        <f>P157</f>
        <v>0</v>
      </c>
      <c r="L157" s="17">
        <f>P157</f>
        <v>0</v>
      </c>
      <c r="M157" s="17">
        <f>P157</f>
        <v>0</v>
      </c>
      <c r="N157" s="17">
        <f>P157</f>
        <v>0</v>
      </c>
      <c r="O157" s="17">
        <f>P157</f>
        <v>0</v>
      </c>
      <c r="P157" s="198"/>
      <c r="Q157" s="185"/>
    </row>
    <row r="158" spans="1:17" s="62" customFormat="1" outlineLevel="1" x14ac:dyDescent="0.2">
      <c r="A158" s="73"/>
      <c r="B158" s="225"/>
      <c r="C158" s="74" t="s">
        <v>54</v>
      </c>
      <c r="D158" s="33">
        <v>3.8465574043715836</v>
      </c>
      <c r="E158" s="33">
        <v>3.8465574043715836</v>
      </c>
      <c r="F158" s="33">
        <v>3.8465574043715836</v>
      </c>
      <c r="G158" s="33">
        <v>3.8465574043715836</v>
      </c>
      <c r="H158" s="33">
        <v>3.8465574043715836</v>
      </c>
      <c r="I158" s="33">
        <v>3.8465574043715836</v>
      </c>
      <c r="J158" s="33">
        <v>3.8465574043715836</v>
      </c>
      <c r="K158" s="33">
        <v>3.8465574043715836</v>
      </c>
      <c r="L158" s="33">
        <v>3.8465574043715836</v>
      </c>
      <c r="M158" s="33">
        <v>3.8465574043715836</v>
      </c>
      <c r="N158" s="33">
        <v>3.8465574043715836</v>
      </c>
      <c r="O158" s="33">
        <v>3.8465574043715836</v>
      </c>
      <c r="P158" s="14">
        <f>AVERAGE(D158:O158)</f>
        <v>3.8465574043715827</v>
      </c>
      <c r="Q158" s="185"/>
    </row>
    <row r="159" spans="1:17" outlineLevel="1" x14ac:dyDescent="0.25">
      <c r="A159" s="75"/>
      <c r="B159" s="226" t="s">
        <v>61</v>
      </c>
      <c r="C159" s="76" t="s">
        <v>60</v>
      </c>
      <c r="D159" s="27">
        <f>D153</f>
        <v>32</v>
      </c>
      <c r="E159" s="27">
        <f t="shared" ref="E159:O161" si="111">E153</f>
        <v>30</v>
      </c>
      <c r="F159" s="27">
        <f t="shared" si="111"/>
        <v>32</v>
      </c>
      <c r="G159" s="27">
        <f t="shared" si="111"/>
        <v>31</v>
      </c>
      <c r="H159" s="27">
        <f t="shared" si="111"/>
        <v>32</v>
      </c>
      <c r="I159" s="27">
        <f t="shared" si="111"/>
        <v>31</v>
      </c>
      <c r="J159" s="27">
        <f t="shared" ref="J159:N159" si="112">J153</f>
        <v>32</v>
      </c>
      <c r="K159" s="27">
        <f t="shared" si="112"/>
        <v>32</v>
      </c>
      <c r="L159" s="27">
        <f t="shared" si="112"/>
        <v>31</v>
      </c>
      <c r="M159" s="27">
        <f t="shared" si="112"/>
        <v>32</v>
      </c>
      <c r="N159" s="27">
        <f t="shared" si="112"/>
        <v>31</v>
      </c>
      <c r="O159" s="27">
        <f t="shared" si="111"/>
        <v>32</v>
      </c>
      <c r="P159" s="27">
        <f>P153</f>
        <v>378</v>
      </c>
    </row>
    <row r="160" spans="1:17" outlineLevel="1" x14ac:dyDescent="0.25">
      <c r="A160" s="78"/>
      <c r="B160" s="227"/>
      <c r="C160" s="79" t="s">
        <v>59</v>
      </c>
      <c r="D160" s="13">
        <f>D154</f>
        <v>73.751269841269846</v>
      </c>
      <c r="E160" s="13">
        <f t="shared" ref="E160:I160" si="113">E154</f>
        <v>73.751269841269846</v>
      </c>
      <c r="F160" s="13">
        <f t="shared" si="113"/>
        <v>73.751269841269846</v>
      </c>
      <c r="G160" s="13">
        <f t="shared" si="113"/>
        <v>73.751269841269846</v>
      </c>
      <c r="H160" s="13">
        <f t="shared" si="113"/>
        <v>73.751269841269846</v>
      </c>
      <c r="I160" s="13">
        <f t="shared" si="113"/>
        <v>73.751269841269846</v>
      </c>
      <c r="J160" s="13">
        <f t="shared" ref="J160:N160" si="114">J154</f>
        <v>73.751269841269846</v>
      </c>
      <c r="K160" s="13">
        <f t="shared" si="114"/>
        <v>73.751269841269846</v>
      </c>
      <c r="L160" s="13">
        <f t="shared" si="114"/>
        <v>73.751269841269846</v>
      </c>
      <c r="M160" s="13">
        <f t="shared" si="114"/>
        <v>73.751269841269846</v>
      </c>
      <c r="N160" s="13">
        <f t="shared" si="114"/>
        <v>73.751269841269846</v>
      </c>
      <c r="O160" s="13">
        <f t="shared" si="111"/>
        <v>73.751269841269846</v>
      </c>
      <c r="P160" s="18">
        <f>P154</f>
        <v>73.751269841269846</v>
      </c>
    </row>
    <row r="161" spans="1:18" outlineLevel="1" x14ac:dyDescent="0.25">
      <c r="A161" s="80"/>
      <c r="B161" s="227"/>
      <c r="C161" s="81" t="s">
        <v>58</v>
      </c>
      <c r="D161" s="12">
        <f>D155</f>
        <v>2361.25</v>
      </c>
      <c r="E161" s="12">
        <f t="shared" ref="E161:I161" si="115">E155</f>
        <v>2208.91</v>
      </c>
      <c r="F161" s="12">
        <f t="shared" si="115"/>
        <v>2361.25</v>
      </c>
      <c r="G161" s="12">
        <f t="shared" si="115"/>
        <v>2285.08</v>
      </c>
      <c r="H161" s="12">
        <f t="shared" si="115"/>
        <v>2361.25</v>
      </c>
      <c r="I161" s="12">
        <f t="shared" si="115"/>
        <v>2285.08</v>
      </c>
      <c r="J161" s="12">
        <f t="shared" ref="J161:N161" si="116">J155</f>
        <v>2361.25</v>
      </c>
      <c r="K161" s="12">
        <f t="shared" si="116"/>
        <v>2361.25</v>
      </c>
      <c r="L161" s="12">
        <f t="shared" si="116"/>
        <v>2285.08</v>
      </c>
      <c r="M161" s="12">
        <f t="shared" si="116"/>
        <v>2361.25</v>
      </c>
      <c r="N161" s="12">
        <f t="shared" si="116"/>
        <v>2285.08</v>
      </c>
      <c r="O161" s="12">
        <f t="shared" si="111"/>
        <v>2361.25</v>
      </c>
      <c r="P161" s="16">
        <f>P155</f>
        <v>27877.980000000003</v>
      </c>
      <c r="Q161" s="187"/>
    </row>
    <row r="162" spans="1:18" outlineLevel="1" x14ac:dyDescent="0.25">
      <c r="A162" s="80"/>
      <c r="B162" s="227"/>
      <c r="C162" s="81" t="s">
        <v>74</v>
      </c>
      <c r="D162" s="28">
        <f>D157</f>
        <v>0</v>
      </c>
      <c r="E162" s="28">
        <f t="shared" ref="E162:P162" si="117">E157</f>
        <v>0</v>
      </c>
      <c r="F162" s="28">
        <f t="shared" si="117"/>
        <v>0</v>
      </c>
      <c r="G162" s="28">
        <f t="shared" si="117"/>
        <v>0</v>
      </c>
      <c r="H162" s="28">
        <f t="shared" si="117"/>
        <v>0</v>
      </c>
      <c r="I162" s="28">
        <f t="shared" si="117"/>
        <v>0</v>
      </c>
      <c r="J162" s="28">
        <f t="shared" ref="J162:N162" si="118">J157</f>
        <v>0</v>
      </c>
      <c r="K162" s="28">
        <f t="shared" si="118"/>
        <v>0</v>
      </c>
      <c r="L162" s="28">
        <f t="shared" si="118"/>
        <v>0</v>
      </c>
      <c r="M162" s="28">
        <f t="shared" si="118"/>
        <v>0</v>
      </c>
      <c r="N162" s="28">
        <f t="shared" si="118"/>
        <v>0</v>
      </c>
      <c r="O162" s="28">
        <f t="shared" si="117"/>
        <v>0</v>
      </c>
      <c r="P162" s="12">
        <f t="shared" si="117"/>
        <v>0</v>
      </c>
      <c r="Q162" s="187"/>
    </row>
    <row r="163" spans="1:18" outlineLevel="1" x14ac:dyDescent="0.25">
      <c r="A163" s="80"/>
      <c r="B163" s="227"/>
      <c r="C163" s="84" t="s">
        <v>57</v>
      </c>
      <c r="D163" s="29">
        <f>D156</f>
        <v>0</v>
      </c>
      <c r="E163" s="29">
        <f t="shared" ref="E163:O163" si="119">E156</f>
        <v>0</v>
      </c>
      <c r="F163" s="29">
        <f t="shared" si="119"/>
        <v>0</v>
      </c>
      <c r="G163" s="29">
        <f t="shared" si="119"/>
        <v>0</v>
      </c>
      <c r="H163" s="29">
        <f t="shared" si="119"/>
        <v>0</v>
      </c>
      <c r="I163" s="29">
        <f t="shared" si="119"/>
        <v>0</v>
      </c>
      <c r="J163" s="29">
        <f t="shared" ref="J163:N163" si="120">J156</f>
        <v>0</v>
      </c>
      <c r="K163" s="29">
        <f t="shared" si="120"/>
        <v>0</v>
      </c>
      <c r="L163" s="29">
        <f t="shared" si="120"/>
        <v>0</v>
      </c>
      <c r="M163" s="29">
        <f t="shared" si="120"/>
        <v>0</v>
      </c>
      <c r="N163" s="29">
        <f t="shared" si="120"/>
        <v>0</v>
      </c>
      <c r="O163" s="29">
        <f t="shared" si="119"/>
        <v>0</v>
      </c>
      <c r="P163" s="29">
        <f>P156</f>
        <v>0</v>
      </c>
      <c r="R163" s="82"/>
    </row>
    <row r="164" spans="1:18" outlineLevel="1" x14ac:dyDescent="0.25">
      <c r="A164" s="80"/>
      <c r="B164" s="227"/>
      <c r="C164" s="85" t="s">
        <v>56</v>
      </c>
      <c r="D164" s="30">
        <f>D165-D163</f>
        <v>0</v>
      </c>
      <c r="E164" s="30">
        <f t="shared" ref="E164:P164" si="121">E165-E163</f>
        <v>0</v>
      </c>
      <c r="F164" s="30">
        <f t="shared" si="121"/>
        <v>0</v>
      </c>
      <c r="G164" s="30">
        <f t="shared" si="121"/>
        <v>0</v>
      </c>
      <c r="H164" s="30">
        <f t="shared" si="121"/>
        <v>0</v>
      </c>
      <c r="I164" s="30">
        <f t="shared" si="121"/>
        <v>0</v>
      </c>
      <c r="J164" s="30">
        <f t="shared" ref="J164:N164" si="122">J165-J163</f>
        <v>0</v>
      </c>
      <c r="K164" s="30">
        <f t="shared" si="122"/>
        <v>0</v>
      </c>
      <c r="L164" s="30">
        <f t="shared" si="122"/>
        <v>0</v>
      </c>
      <c r="M164" s="30">
        <f t="shared" si="122"/>
        <v>0</v>
      </c>
      <c r="N164" s="30">
        <f t="shared" si="122"/>
        <v>0</v>
      </c>
      <c r="O164" s="30">
        <f t="shared" si="121"/>
        <v>0</v>
      </c>
      <c r="P164" s="30">
        <f t="shared" si="121"/>
        <v>0</v>
      </c>
      <c r="R164" s="82"/>
    </row>
    <row r="165" spans="1:18" outlineLevel="1" x14ac:dyDescent="0.25">
      <c r="A165" s="80"/>
      <c r="B165" s="227"/>
      <c r="C165" s="86" t="s">
        <v>55</v>
      </c>
      <c r="D165" s="31">
        <f>D163*1.18</f>
        <v>0</v>
      </c>
      <c r="E165" s="31">
        <f t="shared" ref="E165:P165" si="123">E163*1.18</f>
        <v>0</v>
      </c>
      <c r="F165" s="31">
        <f t="shared" si="123"/>
        <v>0</v>
      </c>
      <c r="G165" s="31">
        <f t="shared" si="123"/>
        <v>0</v>
      </c>
      <c r="H165" s="31">
        <f t="shared" si="123"/>
        <v>0</v>
      </c>
      <c r="I165" s="31">
        <f t="shared" si="123"/>
        <v>0</v>
      </c>
      <c r="J165" s="31">
        <f t="shared" ref="J165:N165" si="124">J163*1.18</f>
        <v>0</v>
      </c>
      <c r="K165" s="31">
        <f t="shared" si="124"/>
        <v>0</v>
      </c>
      <c r="L165" s="31">
        <f t="shared" si="124"/>
        <v>0</v>
      </c>
      <c r="M165" s="31">
        <f t="shared" si="124"/>
        <v>0</v>
      </c>
      <c r="N165" s="31">
        <f t="shared" si="124"/>
        <v>0</v>
      </c>
      <c r="O165" s="31">
        <f t="shared" si="123"/>
        <v>0</v>
      </c>
      <c r="P165" s="31">
        <f t="shared" si="123"/>
        <v>0</v>
      </c>
      <c r="R165" s="82"/>
    </row>
    <row r="166" spans="1:18" ht="15.75" outlineLevel="1" thickBot="1" x14ac:dyDescent="0.3">
      <c r="A166" s="87"/>
      <c r="B166" s="228"/>
      <c r="C166" s="88" t="s">
        <v>54</v>
      </c>
      <c r="D166" s="45">
        <v>3.8465574043715836</v>
      </c>
      <c r="E166" s="45">
        <v>3.8465574043715836</v>
      </c>
      <c r="F166" s="45">
        <v>3.8465574043715836</v>
      </c>
      <c r="G166" s="45">
        <v>3.8465574043715836</v>
      </c>
      <c r="H166" s="45">
        <v>3.8465574043715836</v>
      </c>
      <c r="I166" s="45">
        <v>3.8465574043715836</v>
      </c>
      <c r="J166" s="45">
        <v>3.8465574043715836</v>
      </c>
      <c r="K166" s="45">
        <v>3.8465574043715836</v>
      </c>
      <c r="L166" s="45">
        <v>3.8465574043715836</v>
      </c>
      <c r="M166" s="45">
        <v>3.8465574043715836</v>
      </c>
      <c r="N166" s="45">
        <v>3.8465574043715836</v>
      </c>
      <c r="O166" s="45">
        <v>3.8465574043715836</v>
      </c>
      <c r="P166" s="176">
        <f>P158</f>
        <v>3.8465574043715827</v>
      </c>
    </row>
    <row r="167" spans="1:18" ht="14.25" customHeight="1" outlineLevel="1" thickBot="1" x14ac:dyDescent="0.3">
      <c r="A167" s="116"/>
      <c r="B167" s="117"/>
      <c r="C167" s="118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19"/>
      <c r="P167" s="119"/>
      <c r="Q167" s="24"/>
    </row>
    <row r="168" spans="1:18" s="62" customFormat="1" ht="43.5" customHeight="1" outlineLevel="1" x14ac:dyDescent="0.25">
      <c r="A168" s="94"/>
      <c r="B168" s="121" t="s">
        <v>81</v>
      </c>
      <c r="C168" s="122" t="s">
        <v>50</v>
      </c>
      <c r="D168" s="229" t="s">
        <v>53</v>
      </c>
      <c r="E168" s="229"/>
      <c r="F168" s="229"/>
      <c r="G168" s="222" t="s">
        <v>84</v>
      </c>
      <c r="H168" s="222"/>
      <c r="I168" s="222" t="s">
        <v>52</v>
      </c>
      <c r="J168" s="222"/>
      <c r="K168" s="222"/>
      <c r="L168" s="222" t="s">
        <v>82</v>
      </c>
      <c r="M168" s="222"/>
      <c r="N168" s="97"/>
      <c r="O168" s="97"/>
      <c r="P168" s="97"/>
      <c r="Q168" s="186"/>
    </row>
    <row r="169" spans="1:18" outlineLevel="1" x14ac:dyDescent="0.25">
      <c r="A169" s="90"/>
      <c r="B169" s="123"/>
      <c r="C169" s="99" t="s">
        <v>73</v>
      </c>
      <c r="D169" s="100" t="s">
        <v>91</v>
      </c>
      <c r="E169" s="101"/>
      <c r="F169" s="101"/>
      <c r="G169" s="221">
        <f>P157</f>
        <v>0</v>
      </c>
      <c r="H169" s="221"/>
      <c r="I169" s="221">
        <f>IFERROR(ROUND(G169*2/3,2),0)</f>
        <v>0</v>
      </c>
      <c r="J169" s="221"/>
      <c r="K169" s="221"/>
      <c r="L169" s="221">
        <f>IFERROR(ROUND(G169*0.4,2),0)*24</f>
        <v>0</v>
      </c>
      <c r="M169" s="221"/>
      <c r="N169" s="152"/>
      <c r="O169" s="152"/>
      <c r="P169" s="152"/>
      <c r="Q169" s="24"/>
    </row>
    <row r="170" spans="1:18" s="54" customFormat="1" outlineLevel="1" x14ac:dyDescent="0.25">
      <c r="A170" s="90"/>
      <c r="B170" s="133"/>
      <c r="C170" s="136"/>
      <c r="D170" s="134"/>
      <c r="E170" s="135"/>
      <c r="F170" s="135"/>
      <c r="G170" s="219"/>
      <c r="H170" s="219"/>
      <c r="I170" s="220"/>
      <c r="J170" s="220"/>
      <c r="K170" s="220"/>
      <c r="L170" s="220"/>
      <c r="M170" s="220"/>
      <c r="N170" s="137"/>
      <c r="O170" s="137"/>
      <c r="P170" s="137"/>
      <c r="Q170" s="11"/>
    </row>
    <row r="171" spans="1:18" s="54" customFormat="1" outlineLevel="1" x14ac:dyDescent="0.25">
      <c r="A171" s="90"/>
      <c r="B171" s="133"/>
      <c r="C171" s="136"/>
      <c r="D171" s="134"/>
      <c r="E171" s="135"/>
      <c r="F171" s="135"/>
      <c r="G171" s="219"/>
      <c r="H171" s="219"/>
      <c r="I171" s="220"/>
      <c r="J171" s="220"/>
      <c r="K171" s="220"/>
      <c r="L171" s="220"/>
      <c r="M171" s="220"/>
      <c r="N171" s="137"/>
      <c r="O171" s="137"/>
      <c r="P171" s="137"/>
      <c r="Q171" s="11"/>
    </row>
    <row r="172" spans="1:18" s="142" customFormat="1" ht="24" customHeight="1" x14ac:dyDescent="0.25">
      <c r="A172" s="138"/>
      <c r="B172" s="139" t="s">
        <v>51</v>
      </c>
      <c r="C172" s="140"/>
      <c r="D172" s="141"/>
      <c r="E172" s="141"/>
      <c r="F172" s="141"/>
      <c r="G172" s="141"/>
      <c r="H172" s="141"/>
      <c r="I172" s="141"/>
      <c r="J172" s="141"/>
      <c r="K172" s="141"/>
      <c r="L172" s="141"/>
      <c r="M172" s="141"/>
      <c r="N172" s="141"/>
      <c r="O172" s="141"/>
      <c r="P172" s="141"/>
      <c r="Q172" s="188"/>
    </row>
    <row r="173" spans="1:18" s="142" customFormat="1" ht="18" customHeight="1" x14ac:dyDescent="0.25">
      <c r="A173" s="143"/>
      <c r="B173" s="144"/>
      <c r="C173" s="145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89"/>
    </row>
    <row r="174" spans="1:18" s="62" customFormat="1" ht="29.25" customHeight="1" x14ac:dyDescent="0.25">
      <c r="A174" s="94"/>
      <c r="B174" s="204" t="s">
        <v>137</v>
      </c>
      <c r="C174" s="96" t="s">
        <v>50</v>
      </c>
      <c r="D174" s="97" t="s">
        <v>38</v>
      </c>
      <c r="E174" s="215" t="s">
        <v>45</v>
      </c>
      <c r="F174" s="215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186"/>
    </row>
    <row r="175" spans="1:18" x14ac:dyDescent="0.25">
      <c r="A175" s="90"/>
      <c r="B175" s="123"/>
      <c r="C175" s="148" t="s">
        <v>49</v>
      </c>
      <c r="D175" s="149" t="s">
        <v>85</v>
      </c>
      <c r="E175" s="216">
        <v>0</v>
      </c>
      <c r="F175" s="216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24"/>
    </row>
    <row r="176" spans="1:18" x14ac:dyDescent="0.25">
      <c r="A176" s="90"/>
      <c r="B176" s="123"/>
      <c r="C176" s="99" t="s">
        <v>48</v>
      </c>
      <c r="D176" s="151" t="s">
        <v>85</v>
      </c>
      <c r="E176" s="217"/>
      <c r="F176" s="217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24"/>
    </row>
    <row r="177" spans="1:17" x14ac:dyDescent="0.25">
      <c r="A177" s="90"/>
      <c r="B177" s="153"/>
      <c r="C177" s="154"/>
      <c r="D177" s="155"/>
      <c r="E177" s="218"/>
      <c r="F177" s="218"/>
      <c r="G177" s="155"/>
      <c r="H177" s="155"/>
      <c r="I177" s="155"/>
      <c r="J177" s="155"/>
      <c r="K177" s="155"/>
      <c r="L177" s="155"/>
      <c r="M177" s="155"/>
      <c r="N177" s="155"/>
      <c r="O177" s="155"/>
      <c r="P177" s="155"/>
      <c r="Q177" s="24"/>
    </row>
    <row r="178" spans="1:17" s="62" customFormat="1" ht="23.25" customHeight="1" x14ac:dyDescent="0.25">
      <c r="A178" s="94"/>
      <c r="B178" s="147" t="s">
        <v>47</v>
      </c>
      <c r="C178" s="96" t="s">
        <v>46</v>
      </c>
      <c r="D178" s="97" t="s">
        <v>38</v>
      </c>
      <c r="E178" s="215" t="s">
        <v>45</v>
      </c>
      <c r="F178" s="215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186"/>
    </row>
    <row r="179" spans="1:17" x14ac:dyDescent="0.25">
      <c r="A179" s="90"/>
      <c r="B179" s="123"/>
      <c r="C179" s="148" t="s">
        <v>44</v>
      </c>
      <c r="D179" s="149" t="s">
        <v>41</v>
      </c>
      <c r="E179" s="216"/>
      <c r="F179" s="216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24"/>
    </row>
    <row r="180" spans="1:17" x14ac:dyDescent="0.25">
      <c r="A180" s="90"/>
      <c r="B180" s="123"/>
      <c r="C180" s="99" t="s">
        <v>101</v>
      </c>
      <c r="D180" s="151" t="s">
        <v>43</v>
      </c>
      <c r="E180" s="217"/>
      <c r="F180" s="217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24"/>
    </row>
    <row r="181" spans="1:17" x14ac:dyDescent="0.25">
      <c r="A181" s="90"/>
      <c r="B181" s="123"/>
      <c r="C181" s="99" t="s">
        <v>42</v>
      </c>
      <c r="D181" s="151" t="s">
        <v>41</v>
      </c>
      <c r="E181" s="217"/>
      <c r="F181" s="217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24"/>
    </row>
    <row r="182" spans="1:17" x14ac:dyDescent="0.25">
      <c r="A182" s="90"/>
      <c r="B182" s="153"/>
      <c r="C182" s="154"/>
      <c r="D182" s="155"/>
      <c r="E182" s="218"/>
      <c r="F182" s="218"/>
      <c r="G182" s="155"/>
      <c r="H182" s="155"/>
      <c r="I182" s="155"/>
      <c r="J182" s="155"/>
      <c r="K182" s="155"/>
      <c r="L182" s="155"/>
      <c r="M182" s="155"/>
      <c r="N182" s="155"/>
      <c r="O182" s="155"/>
      <c r="P182" s="155"/>
      <c r="Q182" s="24"/>
    </row>
    <row r="183" spans="1:17" ht="41.25" customHeight="1" x14ac:dyDescent="0.25">
      <c r="A183" s="90"/>
      <c r="B183" s="156" t="s">
        <v>40</v>
      </c>
      <c r="C183" s="157" t="s">
        <v>39</v>
      </c>
      <c r="D183" s="158" t="s">
        <v>38</v>
      </c>
      <c r="E183" s="213" t="s">
        <v>37</v>
      </c>
      <c r="F183" s="213"/>
      <c r="G183" s="214" t="s">
        <v>36</v>
      </c>
      <c r="H183" s="214"/>
      <c r="I183" s="214" t="s">
        <v>35</v>
      </c>
      <c r="J183" s="214"/>
      <c r="K183" s="214"/>
      <c r="L183" s="214" t="s">
        <v>34</v>
      </c>
      <c r="M183" s="214"/>
      <c r="N183" s="159"/>
      <c r="O183" s="159"/>
      <c r="P183" s="159"/>
      <c r="Q183" s="190"/>
    </row>
    <row r="184" spans="1:17" ht="18" x14ac:dyDescent="0.25">
      <c r="A184" s="90"/>
      <c r="B184" s="123"/>
      <c r="C184" s="148" t="s">
        <v>111</v>
      </c>
      <c r="D184" s="160" t="s">
        <v>112</v>
      </c>
      <c r="E184" s="212"/>
      <c r="F184" s="212"/>
      <c r="G184" s="212"/>
      <c r="H184" s="212"/>
      <c r="I184" s="212"/>
      <c r="J184" s="212"/>
      <c r="K184" s="212"/>
      <c r="L184" s="150"/>
      <c r="M184" s="150"/>
      <c r="N184" s="150"/>
      <c r="O184" s="150"/>
      <c r="P184" s="150"/>
      <c r="Q184" s="24"/>
    </row>
    <row r="185" spans="1:17" ht="18" x14ac:dyDescent="0.25">
      <c r="A185" s="90"/>
      <c r="B185" s="123"/>
      <c r="C185" s="99" t="s">
        <v>113</v>
      </c>
      <c r="D185" s="100" t="s">
        <v>112</v>
      </c>
      <c r="E185" s="211"/>
      <c r="F185" s="211"/>
      <c r="G185" s="211"/>
      <c r="H185" s="211"/>
      <c r="I185" s="211"/>
      <c r="J185" s="211"/>
      <c r="K185" s="211"/>
      <c r="L185" s="212"/>
      <c r="M185" s="212"/>
      <c r="N185" s="152"/>
      <c r="O185" s="152"/>
      <c r="P185" s="152"/>
      <c r="Q185" s="24"/>
    </row>
    <row r="186" spans="1:17" ht="18" x14ac:dyDescent="0.25">
      <c r="A186" s="90"/>
      <c r="B186" s="123"/>
      <c r="C186" s="99" t="s">
        <v>114</v>
      </c>
      <c r="D186" s="100" t="s">
        <v>112</v>
      </c>
      <c r="E186" s="211"/>
      <c r="F186" s="211"/>
      <c r="G186" s="211"/>
      <c r="H186" s="211"/>
      <c r="I186" s="211"/>
      <c r="J186" s="211"/>
      <c r="K186" s="211"/>
      <c r="L186" s="212"/>
      <c r="M186" s="212"/>
      <c r="N186" s="152"/>
      <c r="O186" s="152"/>
      <c r="P186" s="152"/>
      <c r="Q186" s="24"/>
    </row>
    <row r="187" spans="1:17" ht="18" x14ac:dyDescent="0.25">
      <c r="A187" s="90"/>
      <c r="B187" s="123"/>
      <c r="C187" s="99" t="s">
        <v>115</v>
      </c>
      <c r="D187" s="100" t="s">
        <v>112</v>
      </c>
      <c r="E187" s="211"/>
      <c r="F187" s="211"/>
      <c r="G187" s="211"/>
      <c r="H187" s="211"/>
      <c r="I187" s="211"/>
      <c r="J187" s="211"/>
      <c r="K187" s="211"/>
      <c r="L187" s="212"/>
      <c r="M187" s="212"/>
      <c r="N187" s="152"/>
      <c r="O187" s="152"/>
      <c r="P187" s="152"/>
      <c r="Q187" s="24"/>
    </row>
    <row r="188" spans="1:17" ht="18" x14ac:dyDescent="0.25">
      <c r="A188" s="90"/>
      <c r="B188" s="123"/>
      <c r="C188" s="99" t="s">
        <v>116</v>
      </c>
      <c r="D188" s="100" t="s">
        <v>112</v>
      </c>
      <c r="E188" s="211"/>
      <c r="F188" s="211"/>
      <c r="G188" s="211"/>
      <c r="H188" s="211"/>
      <c r="I188" s="211"/>
      <c r="J188" s="211"/>
      <c r="K188" s="211"/>
      <c r="L188" s="212"/>
      <c r="M188" s="212"/>
      <c r="N188" s="152"/>
      <c r="O188" s="152"/>
      <c r="P188" s="152"/>
      <c r="Q188" s="24"/>
    </row>
    <row r="189" spans="1:17" ht="18" x14ac:dyDescent="0.25">
      <c r="A189" s="90"/>
      <c r="B189" s="123"/>
      <c r="C189" s="99" t="s">
        <v>117</v>
      </c>
      <c r="D189" s="100" t="s">
        <v>112</v>
      </c>
      <c r="E189" s="211"/>
      <c r="F189" s="211"/>
      <c r="G189" s="211"/>
      <c r="H189" s="211"/>
      <c r="I189" s="211"/>
      <c r="J189" s="211"/>
      <c r="K189" s="211"/>
      <c r="L189" s="212"/>
      <c r="M189" s="212"/>
      <c r="N189" s="152"/>
      <c r="O189" s="152"/>
      <c r="P189" s="152"/>
      <c r="Q189" s="24"/>
    </row>
    <row r="190" spans="1:17" ht="18" x14ac:dyDescent="0.25">
      <c r="A190" s="90"/>
      <c r="B190" s="123"/>
      <c r="C190" s="99" t="s">
        <v>118</v>
      </c>
      <c r="D190" s="100" t="s">
        <v>112</v>
      </c>
      <c r="E190" s="211"/>
      <c r="F190" s="211"/>
      <c r="G190" s="211"/>
      <c r="H190" s="211"/>
      <c r="I190" s="211"/>
      <c r="J190" s="211"/>
      <c r="K190" s="211"/>
      <c r="L190" s="212"/>
      <c r="M190" s="212"/>
      <c r="N190" s="152"/>
      <c r="O190" s="152"/>
      <c r="P190" s="152"/>
      <c r="Q190" s="24"/>
    </row>
    <row r="191" spans="1:17" ht="18" x14ac:dyDescent="0.25">
      <c r="A191" s="90"/>
      <c r="B191" s="123"/>
      <c r="C191" s="99" t="s">
        <v>119</v>
      </c>
      <c r="D191" s="100" t="s">
        <v>112</v>
      </c>
      <c r="E191" s="211"/>
      <c r="F191" s="211"/>
      <c r="G191" s="211"/>
      <c r="H191" s="211"/>
      <c r="I191" s="211"/>
      <c r="J191" s="211"/>
      <c r="K191" s="211"/>
      <c r="L191" s="212"/>
      <c r="M191" s="212"/>
      <c r="N191" s="152"/>
      <c r="O191" s="152"/>
      <c r="P191" s="152"/>
      <c r="Q191" s="24"/>
    </row>
    <row r="192" spans="1:17" ht="18" x14ac:dyDescent="0.25">
      <c r="A192" s="90"/>
      <c r="B192" s="123"/>
      <c r="C192" s="99" t="s">
        <v>120</v>
      </c>
      <c r="D192" s="100" t="s">
        <v>112</v>
      </c>
      <c r="E192" s="211"/>
      <c r="F192" s="211"/>
      <c r="G192" s="211"/>
      <c r="H192" s="211"/>
      <c r="I192" s="211"/>
      <c r="J192" s="211"/>
      <c r="K192" s="211"/>
      <c r="L192" s="212"/>
      <c r="M192" s="212"/>
      <c r="N192" s="152"/>
      <c r="O192" s="152"/>
      <c r="P192" s="152"/>
      <c r="Q192" s="24"/>
    </row>
    <row r="193" spans="1:18" ht="18" x14ac:dyDescent="0.25">
      <c r="A193" s="90"/>
      <c r="B193" s="123"/>
      <c r="C193" s="99" t="s">
        <v>121</v>
      </c>
      <c r="D193" s="100" t="s">
        <v>112</v>
      </c>
      <c r="E193" s="211"/>
      <c r="F193" s="211"/>
      <c r="G193" s="211"/>
      <c r="H193" s="211"/>
      <c r="I193" s="211"/>
      <c r="J193" s="211"/>
      <c r="K193" s="211"/>
      <c r="L193" s="212"/>
      <c r="M193" s="212"/>
      <c r="N193" s="152"/>
      <c r="O193" s="152"/>
      <c r="P193" s="152"/>
      <c r="Q193" s="24"/>
    </row>
    <row r="194" spans="1:18" ht="18" x14ac:dyDescent="0.25">
      <c r="A194" s="90"/>
      <c r="B194" s="123"/>
      <c r="C194" s="99" t="s">
        <v>122</v>
      </c>
      <c r="D194" s="100" t="s">
        <v>112</v>
      </c>
      <c r="E194" s="211"/>
      <c r="F194" s="211"/>
      <c r="G194" s="211"/>
      <c r="H194" s="211"/>
      <c r="I194" s="211"/>
      <c r="J194" s="211"/>
      <c r="K194" s="211"/>
      <c r="L194" s="212"/>
      <c r="M194" s="212"/>
      <c r="N194" s="152"/>
      <c r="O194" s="152"/>
      <c r="P194" s="152"/>
      <c r="Q194" s="24"/>
    </row>
    <row r="195" spans="1:18" ht="18" x14ac:dyDescent="0.25">
      <c r="A195" s="90"/>
      <c r="B195" s="123"/>
      <c r="C195" s="99" t="s">
        <v>123</v>
      </c>
      <c r="D195" s="100" t="s">
        <v>112</v>
      </c>
      <c r="E195" s="211"/>
      <c r="F195" s="211"/>
      <c r="G195" s="211"/>
      <c r="H195" s="211"/>
      <c r="I195" s="211"/>
      <c r="J195" s="211"/>
      <c r="K195" s="211"/>
      <c r="L195" s="212"/>
      <c r="M195" s="212"/>
      <c r="N195" s="152"/>
      <c r="O195" s="152"/>
      <c r="P195" s="152"/>
      <c r="Q195" s="24"/>
    </row>
    <row r="196" spans="1:18" ht="18" x14ac:dyDescent="0.25">
      <c r="A196" s="90"/>
      <c r="B196" s="123"/>
      <c r="C196" s="99" t="s">
        <v>124</v>
      </c>
      <c r="D196" s="100" t="s">
        <v>112</v>
      </c>
      <c r="E196" s="211"/>
      <c r="F196" s="211"/>
      <c r="G196" s="211"/>
      <c r="H196" s="211"/>
      <c r="I196" s="211"/>
      <c r="J196" s="211"/>
      <c r="K196" s="211"/>
      <c r="L196" s="212"/>
      <c r="M196" s="212"/>
      <c r="N196" s="152"/>
      <c r="O196" s="152"/>
      <c r="P196" s="152"/>
      <c r="Q196" s="24"/>
    </row>
    <row r="197" spans="1:18" ht="18" x14ac:dyDescent="0.25">
      <c r="A197" s="90"/>
      <c r="B197" s="123"/>
      <c r="C197" s="99" t="s">
        <v>125</v>
      </c>
      <c r="D197" s="100" t="s">
        <v>112</v>
      </c>
      <c r="E197" s="211"/>
      <c r="F197" s="211"/>
      <c r="G197" s="211"/>
      <c r="H197" s="211"/>
      <c r="I197" s="211"/>
      <c r="J197" s="211"/>
      <c r="K197" s="211"/>
      <c r="L197" s="212"/>
      <c r="M197" s="212"/>
      <c r="N197" s="152"/>
      <c r="O197" s="152"/>
      <c r="P197" s="152"/>
      <c r="Q197" s="24"/>
    </row>
    <row r="198" spans="1:18" ht="18" x14ac:dyDescent="0.25">
      <c r="A198" s="90"/>
      <c r="B198" s="123"/>
      <c r="C198" s="99" t="s">
        <v>126</v>
      </c>
      <c r="D198" s="100" t="s">
        <v>112</v>
      </c>
      <c r="E198" s="211"/>
      <c r="F198" s="211"/>
      <c r="G198" s="211"/>
      <c r="H198" s="211"/>
      <c r="I198" s="211"/>
      <c r="J198" s="211"/>
      <c r="K198" s="211"/>
      <c r="L198" s="212"/>
      <c r="M198" s="212"/>
      <c r="N198" s="152"/>
      <c r="O198" s="152"/>
      <c r="P198" s="152"/>
      <c r="Q198" s="24"/>
    </row>
    <row r="199" spans="1:18" ht="18" x14ac:dyDescent="0.25">
      <c r="A199" s="90"/>
      <c r="B199" s="123"/>
      <c r="C199" s="99" t="s">
        <v>127</v>
      </c>
      <c r="D199" s="100" t="s">
        <v>112</v>
      </c>
      <c r="E199" s="211"/>
      <c r="F199" s="211"/>
      <c r="G199" s="211"/>
      <c r="H199" s="211"/>
      <c r="I199" s="211"/>
      <c r="J199" s="211"/>
      <c r="K199" s="211"/>
      <c r="L199" s="212"/>
      <c r="M199" s="212"/>
      <c r="N199" s="152"/>
      <c r="O199" s="152"/>
      <c r="P199" s="152"/>
      <c r="Q199" s="24"/>
    </row>
    <row r="200" spans="1:18" ht="18" x14ac:dyDescent="0.25">
      <c r="A200" s="90"/>
      <c r="B200" s="123"/>
      <c r="C200" s="99" t="s">
        <v>128</v>
      </c>
      <c r="D200" s="100" t="s">
        <v>112</v>
      </c>
      <c r="E200" s="211"/>
      <c r="F200" s="211"/>
      <c r="G200" s="211"/>
      <c r="H200" s="211"/>
      <c r="I200" s="211"/>
      <c r="J200" s="211"/>
      <c r="K200" s="211"/>
      <c r="L200" s="212"/>
      <c r="M200" s="212"/>
      <c r="N200" s="152"/>
      <c r="O200" s="152"/>
      <c r="P200" s="152"/>
      <c r="Q200" s="24"/>
    </row>
    <row r="201" spans="1:18" ht="18" x14ac:dyDescent="0.25">
      <c r="A201" s="90"/>
      <c r="B201" s="123"/>
      <c r="C201" s="99" t="s">
        <v>129</v>
      </c>
      <c r="D201" s="100" t="s">
        <v>112</v>
      </c>
      <c r="E201" s="211"/>
      <c r="F201" s="211"/>
      <c r="G201" s="211"/>
      <c r="H201" s="211"/>
      <c r="I201" s="211"/>
      <c r="J201" s="211"/>
      <c r="K201" s="211"/>
      <c r="L201" s="212"/>
      <c r="M201" s="212"/>
      <c r="N201" s="152"/>
      <c r="O201" s="152"/>
      <c r="P201" s="152"/>
      <c r="Q201" s="24"/>
    </row>
    <row r="202" spans="1:18" ht="18" x14ac:dyDescent="0.25">
      <c r="A202" s="90"/>
      <c r="B202" s="123"/>
      <c r="C202" s="99" t="s">
        <v>130</v>
      </c>
      <c r="D202" s="100" t="s">
        <v>112</v>
      </c>
      <c r="E202" s="211"/>
      <c r="F202" s="211"/>
      <c r="G202" s="211"/>
      <c r="H202" s="211"/>
      <c r="I202" s="211"/>
      <c r="J202" s="211"/>
      <c r="K202" s="211"/>
      <c r="L202" s="212"/>
      <c r="M202" s="212"/>
      <c r="N202" s="152"/>
      <c r="O202" s="152"/>
      <c r="P202" s="152"/>
      <c r="Q202" s="24"/>
    </row>
    <row r="203" spans="1:18" ht="18.75" thickBot="1" x14ac:dyDescent="0.3">
      <c r="A203" s="161"/>
      <c r="B203" s="162"/>
      <c r="C203" s="163" t="s">
        <v>131</v>
      </c>
      <c r="D203" s="164" t="s">
        <v>112</v>
      </c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4"/>
    </row>
    <row r="205" spans="1:18" ht="20.25" x14ac:dyDescent="0.3">
      <c r="A205" s="165" t="s">
        <v>33</v>
      </c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91"/>
    </row>
    <row r="206" spans="1:18" ht="15.75" x14ac:dyDescent="0.25">
      <c r="A206" s="167" t="s">
        <v>32</v>
      </c>
      <c r="B206" s="32" t="s">
        <v>97</v>
      </c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174"/>
      <c r="N206" s="174"/>
      <c r="O206" s="174"/>
      <c r="P206" s="174"/>
      <c r="Q206" s="192"/>
    </row>
    <row r="207" spans="1:18" ht="15.75" x14ac:dyDescent="0.25">
      <c r="A207" s="168" t="s">
        <v>31</v>
      </c>
      <c r="B207" s="169" t="s">
        <v>98</v>
      </c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91"/>
      <c r="R207" s="170"/>
    </row>
    <row r="208" spans="1:18" ht="15.75" x14ac:dyDescent="0.25">
      <c r="A208" s="167" t="s">
        <v>30</v>
      </c>
      <c r="B208" s="10" t="s">
        <v>25</v>
      </c>
      <c r="C208" s="174"/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  <c r="N208" s="174"/>
      <c r="O208" s="174"/>
      <c r="P208" s="174"/>
      <c r="Q208" s="192"/>
    </row>
    <row r="209" spans="1:17" ht="15.75" x14ac:dyDescent="0.25">
      <c r="A209" s="8" t="s">
        <v>29</v>
      </c>
      <c r="B209" s="6" t="s">
        <v>99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193"/>
    </row>
    <row r="210" spans="1:17" ht="15.75" x14ac:dyDescent="0.25">
      <c r="A210" s="5"/>
      <c r="B210" s="174" t="s">
        <v>86</v>
      </c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94"/>
    </row>
    <row r="211" spans="1:17" ht="15.75" x14ac:dyDescent="0.25">
      <c r="A211" s="5"/>
      <c r="B211" s="174" t="s">
        <v>87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94"/>
    </row>
    <row r="212" spans="1:17" ht="15.75" x14ac:dyDescent="0.25">
      <c r="A212" s="5"/>
      <c r="B212" s="174" t="s">
        <v>24</v>
      </c>
      <c r="C212" s="171"/>
      <c r="D212" s="171"/>
      <c r="E212" s="171"/>
      <c r="F212" s="171"/>
      <c r="G212" s="171"/>
      <c r="H212" s="171"/>
      <c r="I212" s="172"/>
      <c r="J212" s="172"/>
      <c r="K212" s="171"/>
      <c r="L212" s="171"/>
      <c r="M212" s="171"/>
      <c r="N212" s="171"/>
      <c r="O212" s="171"/>
      <c r="P212" s="171"/>
      <c r="Q212" s="194"/>
    </row>
    <row r="213" spans="1:17" ht="15.75" x14ac:dyDescent="0.25">
      <c r="A213" s="5"/>
      <c r="B213" s="174" t="s">
        <v>23</v>
      </c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4"/>
      <c r="Q213" s="194"/>
    </row>
    <row r="214" spans="1:17" ht="15.75" x14ac:dyDescent="0.25">
      <c r="A214" s="5"/>
      <c r="B214" s="174" t="s">
        <v>22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4"/>
      <c r="Q214" s="194"/>
    </row>
    <row r="215" spans="1:17" ht="15.75" x14ac:dyDescent="0.25">
      <c r="A215" s="5"/>
      <c r="B215" s="174" t="s">
        <v>21</v>
      </c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4"/>
      <c r="Q215" s="194"/>
    </row>
    <row r="216" spans="1:17" ht="15.75" x14ac:dyDescent="0.25">
      <c r="A216" s="9"/>
      <c r="B216" s="174" t="s">
        <v>20</v>
      </c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4"/>
      <c r="Q216" s="194"/>
    </row>
    <row r="217" spans="1:17" ht="15.75" x14ac:dyDescent="0.25">
      <c r="A217" s="5"/>
      <c r="B217" s="174" t="s">
        <v>19</v>
      </c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4"/>
      <c r="Q217" s="194"/>
    </row>
    <row r="218" spans="1:17" ht="15.75" x14ac:dyDescent="0.25">
      <c r="A218" s="5"/>
      <c r="B218" s="174" t="s">
        <v>13</v>
      </c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4"/>
      <c r="Q218" s="194"/>
    </row>
    <row r="219" spans="1:17" ht="15.75" x14ac:dyDescent="0.25">
      <c r="A219" s="5"/>
      <c r="B219" s="174" t="s">
        <v>18</v>
      </c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4"/>
      <c r="Q219" s="194"/>
    </row>
    <row r="220" spans="1:17" ht="15.75" x14ac:dyDescent="0.25">
      <c r="A220" s="5"/>
      <c r="B220" s="174" t="s">
        <v>11</v>
      </c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4"/>
      <c r="Q220" s="194"/>
    </row>
    <row r="221" spans="1:17" ht="15.75" x14ac:dyDescent="0.25">
      <c r="A221" s="5"/>
      <c r="B221" s="174" t="s">
        <v>10</v>
      </c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4"/>
      <c r="Q221" s="194"/>
    </row>
    <row r="222" spans="1:17" ht="15.75" x14ac:dyDescent="0.25">
      <c r="A222" s="5"/>
      <c r="B222" s="174" t="s">
        <v>17</v>
      </c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4"/>
      <c r="Q222" s="194"/>
    </row>
    <row r="223" spans="1:17" ht="15.75" x14ac:dyDescent="0.25">
      <c r="A223" s="5"/>
      <c r="B223" s="174" t="s">
        <v>8</v>
      </c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4"/>
      <c r="Q223" s="194"/>
    </row>
    <row r="224" spans="1:17" ht="15.75" x14ac:dyDescent="0.25">
      <c r="A224" s="5"/>
      <c r="B224" s="174" t="s">
        <v>6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4"/>
      <c r="Q224" s="194"/>
    </row>
    <row r="225" spans="1:17" ht="15.75" x14ac:dyDescent="0.25">
      <c r="A225" s="5"/>
      <c r="B225" s="174" t="s">
        <v>5</v>
      </c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4"/>
      <c r="Q225" s="194"/>
    </row>
    <row r="226" spans="1:17" ht="15.75" x14ac:dyDescent="0.25">
      <c r="A226" s="5"/>
      <c r="B226" s="174" t="s">
        <v>4</v>
      </c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4"/>
      <c r="Q226" s="194"/>
    </row>
    <row r="227" spans="1:17" ht="15.75" x14ac:dyDescent="0.25">
      <c r="A227" s="7" t="s">
        <v>28</v>
      </c>
      <c r="B227" s="6" t="s">
        <v>100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174"/>
      <c r="Q227" s="193"/>
    </row>
    <row r="228" spans="1:17" ht="15.75" x14ac:dyDescent="0.25">
      <c r="A228" s="5"/>
      <c r="B228" s="174" t="s">
        <v>7</v>
      </c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4"/>
      <c r="Q228" s="194"/>
    </row>
    <row r="229" spans="1:17" ht="15.75" x14ac:dyDescent="0.25">
      <c r="A229" s="5"/>
      <c r="B229" s="4" t="s">
        <v>16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174"/>
      <c r="Q229" s="195"/>
    </row>
    <row r="230" spans="1:17" ht="15.75" x14ac:dyDescent="0.25">
      <c r="A230" s="5"/>
      <c r="B230" s="4" t="s">
        <v>15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174"/>
      <c r="Q230" s="195"/>
    </row>
    <row r="231" spans="1:17" ht="15.75" x14ac:dyDescent="0.25">
      <c r="A231" s="5"/>
      <c r="B231" s="4" t="s">
        <v>1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174"/>
      <c r="Q231" s="195"/>
    </row>
    <row r="232" spans="1:17" ht="15.75" x14ac:dyDescent="0.25">
      <c r="A232" s="8" t="s">
        <v>27</v>
      </c>
      <c r="B232" s="6" t="s">
        <v>88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174"/>
      <c r="Q232" s="193"/>
    </row>
    <row r="233" spans="1:17" ht="15.75" x14ac:dyDescent="0.25">
      <c r="A233" s="167"/>
      <c r="B233" s="173" t="s">
        <v>14</v>
      </c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94"/>
    </row>
    <row r="234" spans="1:17" ht="15.75" x14ac:dyDescent="0.25">
      <c r="B234" s="174" t="s">
        <v>20</v>
      </c>
    </row>
    <row r="235" spans="1:17" ht="15.75" x14ac:dyDescent="0.25">
      <c r="A235" s="167"/>
      <c r="B235" s="173" t="s">
        <v>13</v>
      </c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94"/>
    </row>
    <row r="236" spans="1:17" ht="15.75" x14ac:dyDescent="0.25">
      <c r="A236" s="167"/>
      <c r="B236" s="173" t="s">
        <v>12</v>
      </c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94"/>
    </row>
    <row r="237" spans="1:17" ht="15.75" x14ac:dyDescent="0.25">
      <c r="A237" s="167"/>
      <c r="B237" s="173" t="s">
        <v>11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94"/>
    </row>
    <row r="238" spans="1:17" ht="15.75" x14ac:dyDescent="0.25">
      <c r="A238" s="167"/>
      <c r="B238" s="173" t="s">
        <v>10</v>
      </c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94"/>
    </row>
    <row r="239" spans="1:17" ht="15.75" x14ac:dyDescent="0.25">
      <c r="A239" s="167"/>
      <c r="B239" s="173" t="s">
        <v>9</v>
      </c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94"/>
    </row>
    <row r="240" spans="1:17" ht="15.75" x14ac:dyDescent="0.25">
      <c r="A240" s="167"/>
      <c r="B240" s="173" t="s">
        <v>8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94"/>
    </row>
    <row r="241" spans="1:17" ht="15.75" x14ac:dyDescent="0.25">
      <c r="A241" s="167"/>
      <c r="B241" s="173" t="s">
        <v>6</v>
      </c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94"/>
    </row>
    <row r="242" spans="1:17" ht="15.75" x14ac:dyDescent="0.25">
      <c r="A242" s="167"/>
      <c r="B242" s="173" t="s">
        <v>5</v>
      </c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94"/>
    </row>
    <row r="243" spans="1:17" ht="15.75" x14ac:dyDescent="0.25">
      <c r="A243" s="167"/>
      <c r="B243" s="173" t="s">
        <v>4</v>
      </c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94"/>
    </row>
    <row r="244" spans="1:17" ht="15.75" x14ac:dyDescent="0.25">
      <c r="A244" s="7" t="s">
        <v>26</v>
      </c>
      <c r="B244" s="6" t="s">
        <v>89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193"/>
    </row>
    <row r="245" spans="1:17" ht="15.75" x14ac:dyDescent="0.25">
      <c r="A245" s="167"/>
      <c r="B245" s="173" t="s">
        <v>7</v>
      </c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94"/>
    </row>
    <row r="246" spans="1:17" ht="15.75" x14ac:dyDescent="0.25">
      <c r="A246" s="5"/>
      <c r="B246" s="4" t="s">
        <v>3</v>
      </c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195"/>
    </row>
    <row r="247" spans="1:17" ht="15.75" x14ac:dyDescent="0.25">
      <c r="A247" s="5"/>
      <c r="B247" s="4" t="s">
        <v>2</v>
      </c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195"/>
    </row>
    <row r="248" spans="1:17" ht="15.75" x14ac:dyDescent="0.25">
      <c r="A248" s="5"/>
      <c r="B248" s="4" t="s">
        <v>1</v>
      </c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195"/>
    </row>
    <row r="249" spans="1:17" ht="15.75" x14ac:dyDescent="0.25">
      <c r="A249" s="174"/>
      <c r="B249" s="201" t="s">
        <v>0</v>
      </c>
      <c r="C249" s="201"/>
      <c r="D249" s="201"/>
      <c r="E249" s="201"/>
      <c r="F249" s="201"/>
      <c r="G249" s="201"/>
      <c r="H249" s="201"/>
      <c r="I249" s="201"/>
      <c r="J249" s="201"/>
      <c r="K249" s="201"/>
      <c r="L249" s="201"/>
      <c r="M249" s="201"/>
      <c r="N249" s="201"/>
      <c r="O249" s="201"/>
      <c r="P249" s="201"/>
      <c r="Q249" s="201"/>
    </row>
    <row r="251" spans="1:17" s="175" customFormat="1" ht="41.25" customHeight="1" x14ac:dyDescent="0.3">
      <c r="B251" s="205" t="s">
        <v>138</v>
      </c>
      <c r="C251" s="205"/>
      <c r="D251" s="205"/>
      <c r="E251" s="205"/>
      <c r="F251" s="205"/>
      <c r="G251" s="205"/>
      <c r="H251" s="205"/>
      <c r="I251" s="205"/>
      <c r="J251" s="205"/>
      <c r="K251" s="205"/>
      <c r="L251" s="205"/>
      <c r="M251" s="205"/>
      <c r="N251" s="205"/>
      <c r="O251" s="205"/>
      <c r="P251" s="205"/>
      <c r="Q251" s="196"/>
    </row>
    <row r="252" spans="1:17" s="175" customFormat="1" ht="20.25" x14ac:dyDescent="0.3">
      <c r="B252" s="200" t="s">
        <v>134</v>
      </c>
      <c r="I252" s="3"/>
      <c r="J252" s="3"/>
      <c r="Q252" s="196"/>
    </row>
    <row r="253" spans="1:17" s="175" customFormat="1" ht="20.25" x14ac:dyDescent="0.3">
      <c r="B253" s="200" t="s">
        <v>135</v>
      </c>
      <c r="I253" s="1"/>
      <c r="J253" s="1"/>
      <c r="Q253" s="196"/>
    </row>
    <row r="254" spans="1:17" s="175" customFormat="1" ht="20.25" x14ac:dyDescent="0.3">
      <c r="B254" s="200" t="s">
        <v>136</v>
      </c>
      <c r="I254" s="1"/>
      <c r="J254" s="1"/>
      <c r="Q254" s="196"/>
    </row>
    <row r="255" spans="1:17" s="175" customFormat="1" ht="20.25" x14ac:dyDescent="0.3">
      <c r="B255" s="2"/>
      <c r="I255" s="1"/>
      <c r="J255" s="1"/>
      <c r="Q255" s="196"/>
    </row>
    <row r="256" spans="1:17" s="175" customFormat="1" ht="20.25" x14ac:dyDescent="0.3">
      <c r="B256" s="175" t="s">
        <v>133</v>
      </c>
      <c r="Q256" s="196"/>
    </row>
    <row r="257" spans="17:17" s="175" customFormat="1" ht="20.25" x14ac:dyDescent="0.3">
      <c r="Q257" s="196"/>
    </row>
  </sheetData>
  <mergeCells count="160">
    <mergeCell ref="B126:B131"/>
    <mergeCell ref="D87:F87"/>
    <mergeCell ref="D168:F168"/>
    <mergeCell ref="G168:H168"/>
    <mergeCell ref="I168:K168"/>
    <mergeCell ref="L168:M168"/>
    <mergeCell ref="G169:H169"/>
    <mergeCell ref="I169:K169"/>
    <mergeCell ref="L169:M169"/>
    <mergeCell ref="B145:Q145"/>
    <mergeCell ref="B153:B158"/>
    <mergeCell ref="B159:B166"/>
    <mergeCell ref="B100:B105"/>
    <mergeCell ref="B132:B139"/>
    <mergeCell ref="D141:F141"/>
    <mergeCell ref="G141:H141"/>
    <mergeCell ref="I141:K141"/>
    <mergeCell ref="L141:M141"/>
    <mergeCell ref="G142:H142"/>
    <mergeCell ref="I142:K142"/>
    <mergeCell ref="L142:M142"/>
    <mergeCell ref="B106:B113"/>
    <mergeCell ref="D115:F115"/>
    <mergeCell ref="G115:H115"/>
    <mergeCell ref="B19:B24"/>
    <mergeCell ref="B25:B32"/>
    <mergeCell ref="D34:F34"/>
    <mergeCell ref="I34:K34"/>
    <mergeCell ref="G34:H34"/>
    <mergeCell ref="G35:H35"/>
    <mergeCell ref="I35:K35"/>
    <mergeCell ref="B72:B77"/>
    <mergeCell ref="B78:B85"/>
    <mergeCell ref="B45:B50"/>
    <mergeCell ref="B51:B58"/>
    <mergeCell ref="D60:F60"/>
    <mergeCell ref="G60:H60"/>
    <mergeCell ref="I60:K60"/>
    <mergeCell ref="G61:H61"/>
    <mergeCell ref="I61:K61"/>
    <mergeCell ref="G171:H171"/>
    <mergeCell ref="I171:K171"/>
    <mergeCell ref="L171:M171"/>
    <mergeCell ref="L34:M34"/>
    <mergeCell ref="L35:M35"/>
    <mergeCell ref="G87:H87"/>
    <mergeCell ref="G88:H88"/>
    <mergeCell ref="I88:K88"/>
    <mergeCell ref="L88:M88"/>
    <mergeCell ref="G170:H170"/>
    <mergeCell ref="I170:K170"/>
    <mergeCell ref="L170:M170"/>
    <mergeCell ref="L60:M60"/>
    <mergeCell ref="L61:M61"/>
    <mergeCell ref="I87:K87"/>
    <mergeCell ref="L87:M87"/>
    <mergeCell ref="L115:M115"/>
    <mergeCell ref="G116:H116"/>
    <mergeCell ref="I116:K116"/>
    <mergeCell ref="L116:M116"/>
    <mergeCell ref="I115:K115"/>
    <mergeCell ref="E183:F183"/>
    <mergeCell ref="G183:H183"/>
    <mergeCell ref="I183:K183"/>
    <mergeCell ref="L183:M183"/>
    <mergeCell ref="E174:F174"/>
    <mergeCell ref="E175:F175"/>
    <mergeCell ref="E176:F176"/>
    <mergeCell ref="E184:F184"/>
    <mergeCell ref="G184:H184"/>
    <mergeCell ref="I184:K184"/>
    <mergeCell ref="E177:F177"/>
    <mergeCell ref="E178:F178"/>
    <mergeCell ref="E179:F179"/>
    <mergeCell ref="E180:F180"/>
    <mergeCell ref="E181:F181"/>
    <mergeCell ref="E182:F182"/>
    <mergeCell ref="E191:F191"/>
    <mergeCell ref="G191:H191"/>
    <mergeCell ref="E185:F185"/>
    <mergeCell ref="G185:H185"/>
    <mergeCell ref="I185:K185"/>
    <mergeCell ref="L185:M185"/>
    <mergeCell ref="E186:F186"/>
    <mergeCell ref="G186:H186"/>
    <mergeCell ref="I186:K186"/>
    <mergeCell ref="L186:M186"/>
    <mergeCell ref="E187:F187"/>
    <mergeCell ref="G187:H187"/>
    <mergeCell ref="I187:K187"/>
    <mergeCell ref="L187:M187"/>
    <mergeCell ref="E188:F188"/>
    <mergeCell ref="G188:H188"/>
    <mergeCell ref="I188:K188"/>
    <mergeCell ref="L188:M188"/>
    <mergeCell ref="E189:F189"/>
    <mergeCell ref="G189:H189"/>
    <mergeCell ref="I189:K189"/>
    <mergeCell ref="L189:M189"/>
    <mergeCell ref="L190:M190"/>
    <mergeCell ref="G190:H190"/>
    <mergeCell ref="G194:H194"/>
    <mergeCell ref="I194:K194"/>
    <mergeCell ref="L194:M194"/>
    <mergeCell ref="E195:F195"/>
    <mergeCell ref="G195:H195"/>
    <mergeCell ref="I195:K195"/>
    <mergeCell ref="L195:M195"/>
    <mergeCell ref="E192:F192"/>
    <mergeCell ref="G192:H192"/>
    <mergeCell ref="I192:K192"/>
    <mergeCell ref="L192:M192"/>
    <mergeCell ref="I190:K190"/>
    <mergeCell ref="I202:K202"/>
    <mergeCell ref="L202:M202"/>
    <mergeCell ref="E203:F203"/>
    <mergeCell ref="G203:H203"/>
    <mergeCell ref="I203:K203"/>
    <mergeCell ref="E201:F201"/>
    <mergeCell ref="G201:H201"/>
    <mergeCell ref="I201:K201"/>
    <mergeCell ref="L201:M201"/>
    <mergeCell ref="E202:F202"/>
    <mergeCell ref="G202:H202"/>
    <mergeCell ref="L203:N203"/>
    <mergeCell ref="I191:K191"/>
    <mergeCell ref="L191:M191"/>
    <mergeCell ref="E200:F200"/>
    <mergeCell ref="G200:H200"/>
    <mergeCell ref="I200:K200"/>
    <mergeCell ref="L200:M200"/>
    <mergeCell ref="E193:F193"/>
    <mergeCell ref="G193:H193"/>
    <mergeCell ref="I193:K193"/>
    <mergeCell ref="L193:M193"/>
    <mergeCell ref="E194:F194"/>
    <mergeCell ref="B251:P251"/>
    <mergeCell ref="O203:P203"/>
    <mergeCell ref="A2:M2"/>
    <mergeCell ref="A5:M5"/>
    <mergeCell ref="A8:M8"/>
    <mergeCell ref="A9:M9"/>
    <mergeCell ref="A3:M3"/>
    <mergeCell ref="E199:F199"/>
    <mergeCell ref="G199:H199"/>
    <mergeCell ref="I199:K199"/>
    <mergeCell ref="L199:M199"/>
    <mergeCell ref="E196:F196"/>
    <mergeCell ref="G196:H196"/>
    <mergeCell ref="I196:K196"/>
    <mergeCell ref="L196:M196"/>
    <mergeCell ref="E197:F197"/>
    <mergeCell ref="G197:H197"/>
    <mergeCell ref="I197:K197"/>
    <mergeCell ref="L197:M197"/>
    <mergeCell ref="E198:F198"/>
    <mergeCell ref="G198:H198"/>
    <mergeCell ref="I198:K198"/>
    <mergeCell ref="L198:M198"/>
    <mergeCell ref="E190:F190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37" fitToHeight="25" orientation="landscape" r:id="rId1"/>
  <headerFooter>
    <oddFooter>Страница  &amp;P из &amp;N</oddFooter>
  </headerFooter>
  <rowBreaks count="3" manualBreakCount="3">
    <brk id="89" max="15" man="1"/>
    <brk id="169" max="15" man="1"/>
    <brk id="25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№лот2</vt:lpstr>
      <vt:lpstr>№лот2!Область_печати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Васильевич Билый</dc:creator>
  <cp:lastModifiedBy>Максим Юрьевич Наумов</cp:lastModifiedBy>
  <cp:lastPrinted>2015-11-26T10:27:45Z</cp:lastPrinted>
  <dcterms:created xsi:type="dcterms:W3CDTF">2015-09-02T03:25:38Z</dcterms:created>
  <dcterms:modified xsi:type="dcterms:W3CDTF">2016-03-15T06:07:26Z</dcterms:modified>
</cp:coreProperties>
</file>