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24"/>
  </bookViews>
  <sheets>
    <sheet name="Форма 8.3" sheetId="17" r:id="rId1"/>
    <sheet name="Приложение №1 к форме 8.3" sheetId="38" r:id="rId2"/>
    <sheet name="Приложение №2 к Форме 8.3" sheetId="39" r:id="rId3"/>
    <sheet name="Приложение №3 к Ф 8.3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'Приложение №3 к Ф 8.3'!$A$9:$J$114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4">Оборудование!$A$1:$J$25</definedName>
    <definedName name="_xlnm.Print_Area" localSheetId="3">'Приложение №3 к Ф 8.3'!$A$1:$J$132</definedName>
    <definedName name="_xlnm.Print_Area" localSheetId="0">'Форма 8.3'!$A$1:$W$52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9" i="39" l="1"/>
  <c r="L27" i="39"/>
  <c r="K27" i="39"/>
  <c r="M27" i="39" s="1"/>
  <c r="N27" i="39" s="1"/>
  <c r="J27" i="39"/>
  <c r="B27" i="39"/>
  <c r="L26" i="39"/>
  <c r="K26" i="39"/>
  <c r="M26" i="39" s="1"/>
  <c r="N26" i="39" s="1"/>
  <c r="J26" i="39"/>
  <c r="B26" i="39"/>
  <c r="L25" i="39"/>
  <c r="K25" i="39"/>
  <c r="M25" i="39" s="1"/>
  <c r="N25" i="39" s="1"/>
  <c r="N28" i="39" s="1"/>
  <c r="J25" i="39"/>
  <c r="L22" i="39"/>
  <c r="K22" i="39"/>
  <c r="M22" i="39" s="1"/>
  <c r="N22" i="39" s="1"/>
  <c r="J22" i="39"/>
  <c r="L21" i="39"/>
  <c r="K21" i="39"/>
  <c r="M21" i="39" s="1"/>
  <c r="N21" i="39" s="1"/>
  <c r="J21" i="39"/>
  <c r="B21" i="39"/>
  <c r="B22" i="39" s="1"/>
  <c r="L20" i="39"/>
  <c r="K20" i="39"/>
  <c r="M20" i="39" s="1"/>
  <c r="N20" i="39" s="1"/>
  <c r="N23" i="39" s="1"/>
  <c r="J20" i="39"/>
  <c r="L17" i="39"/>
  <c r="K17" i="39"/>
  <c r="M17" i="39" s="1"/>
  <c r="N17" i="39" s="1"/>
  <c r="J17" i="39"/>
  <c r="L16" i="39"/>
  <c r="K16" i="39"/>
  <c r="M16" i="39" s="1"/>
  <c r="N16" i="39" s="1"/>
  <c r="J16" i="39"/>
  <c r="B16" i="39"/>
  <c r="B17" i="39" s="1"/>
  <c r="L15" i="39"/>
  <c r="K15" i="39"/>
  <c r="M15" i="39" s="1"/>
  <c r="N15" i="39" s="1"/>
  <c r="N18" i="39" s="1"/>
  <c r="J15" i="39"/>
  <c r="L12" i="39"/>
  <c r="K12" i="39"/>
  <c r="M12" i="39" s="1"/>
  <c r="N12" i="39" s="1"/>
  <c r="J12" i="39"/>
  <c r="L11" i="39"/>
  <c r="K11" i="39"/>
  <c r="M11" i="39" s="1"/>
  <c r="N11" i="39" s="1"/>
  <c r="J11" i="39"/>
  <c r="L10" i="39"/>
  <c r="K10" i="39"/>
  <c r="M10" i="39" s="1"/>
  <c r="N10" i="39" s="1"/>
  <c r="N13" i="39" s="1"/>
  <c r="J10" i="39"/>
  <c r="J12" i="38"/>
  <c r="N29" i="39" l="1"/>
  <c r="J11" i="28" l="1"/>
  <c r="G11" i="28"/>
  <c r="G61" i="37" l="1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86" i="37"/>
  <c r="G87" i="37"/>
  <c r="G88" i="37"/>
  <c r="G89" i="37"/>
  <c r="G90" i="37"/>
  <c r="G91" i="37"/>
  <c r="G92" i="37"/>
  <c r="G93" i="37"/>
  <c r="G94" i="37"/>
  <c r="G95" i="37"/>
  <c r="G96" i="37"/>
  <c r="G97" i="37"/>
  <c r="G98" i="37"/>
  <c r="G99" i="37"/>
  <c r="G100" i="37"/>
  <c r="G101" i="37"/>
  <c r="G102" i="37"/>
  <c r="G103" i="37"/>
  <c r="G104" i="37"/>
  <c r="G105" i="37"/>
  <c r="G106" i="37"/>
  <c r="G107" i="37"/>
  <c r="G108" i="37"/>
  <c r="G109" i="37"/>
  <c r="G110" i="37"/>
  <c r="G111" i="37"/>
  <c r="G112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C15" i="17"/>
  <c r="C16" i="17"/>
  <c r="C3" i="17" l="1"/>
  <c r="C2" i="17"/>
  <c r="C4" i="28"/>
  <c r="C3" i="28"/>
  <c r="C13" i="17" l="1"/>
  <c r="C14" i="17"/>
  <c r="C17" i="17"/>
  <c r="R13" i="17"/>
  <c r="S13" i="17"/>
  <c r="T13" i="17"/>
  <c r="R14" i="17"/>
  <c r="S14" i="17"/>
  <c r="T14" i="17"/>
  <c r="R15" i="17"/>
  <c r="S15" i="17"/>
  <c r="T15" i="17"/>
  <c r="R16" i="17"/>
  <c r="S16" i="17"/>
  <c r="T16" i="17"/>
  <c r="R17" i="17"/>
  <c r="S17" i="17"/>
  <c r="T17" i="17"/>
  <c r="M13" i="17"/>
  <c r="M14" i="17"/>
  <c r="M15" i="17"/>
  <c r="M16" i="17"/>
  <c r="M17" i="17"/>
  <c r="J10" i="28" l="1"/>
  <c r="G10" i="28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10" i="37"/>
  <c r="J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11" i="37"/>
  <c r="G10" i="37"/>
  <c r="G12" i="28" l="1"/>
  <c r="J12" i="28"/>
  <c r="J113" i="37"/>
  <c r="G113" i="37"/>
  <c r="E114" i="37" l="1"/>
  <c r="C12" i="17" l="1"/>
  <c r="L18" i="17" l="1"/>
  <c r="K18" i="17"/>
  <c r="J18" i="17"/>
  <c r="I18" i="17"/>
  <c r="H18" i="17"/>
  <c r="G18" i="17"/>
  <c r="F18" i="17"/>
  <c r="E18" i="17"/>
  <c r="D18" i="17"/>
  <c r="T12" i="17"/>
  <c r="S12" i="17"/>
  <c r="R12" i="17"/>
  <c r="M12" i="17"/>
  <c r="S18" i="17" l="1"/>
  <c r="R18" i="17"/>
  <c r="C18" i="17"/>
  <c r="C23" i="17" s="1"/>
  <c r="C29" i="17" s="1"/>
  <c r="T18" i="17"/>
  <c r="D52" i="17"/>
  <c r="D51" i="17"/>
  <c r="V13" i="17" l="1"/>
  <c r="V14" i="17"/>
  <c r="V15" i="17"/>
  <c r="V16" i="17"/>
  <c r="V17" i="17"/>
  <c r="U17" i="17"/>
  <c r="U15" i="17"/>
  <c r="U13" i="17"/>
  <c r="U16" i="17"/>
  <c r="U14" i="17"/>
  <c r="W14" i="17" s="1"/>
  <c r="V12" i="17"/>
  <c r="U12" i="17"/>
  <c r="W13" i="17" l="1"/>
  <c r="W16" i="17"/>
  <c r="W17" i="17"/>
  <c r="W15" i="17"/>
  <c r="W12" i="17"/>
  <c r="V18" i="17"/>
  <c r="U18" i="17"/>
  <c r="E13" i="28" l="1"/>
  <c r="W19" i="17" l="1"/>
  <c r="M18" i="17" l="1"/>
  <c r="W18" i="17" s="1"/>
  <c r="W20" i="17" l="1"/>
  <c r="W21" i="17" s="1"/>
  <c r="W23" i="17" l="1"/>
  <c r="W24" i="17"/>
  <c r="W22" i="17" l="1"/>
  <c r="W29" i="17" l="1"/>
  <c r="W30" i="17" s="1"/>
  <c r="W31" i="17" s="1"/>
  <c r="W32" i="17" s="1"/>
  <c r="W33" i="1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<sst xmlns="http://schemas.openxmlformats.org/spreadsheetml/2006/main" count="547" uniqueCount="384">
  <si>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</si>
  <si>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</si>
  <si>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</si>
  <si>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</si>
  <si>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</si>
  <si>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</si>
  <si>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</si>
  <si>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</si>
  <si>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</si>
  <si>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</si>
  <si>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</si>
  <si>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</si>
  <si>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</si>
  <si>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</si>
  <si>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</si>
  <si>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</si>
  <si>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</si>
  <si>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</si>
  <si>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</si>
  <si>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</si>
  <si>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</si>
  <si>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</si>
  <si>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</si>
  <si>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</si>
  <si>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</si>
  <si>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</si>
  <si>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</si>
  <si>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</si>
  <si>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</si>
  <si>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</si>
  <si>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</si>
  <si>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</si>
  <si>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</si>
  <si>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</si>
  <si>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</si>
  <si>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</si>
  <si>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</si>
  <si>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</si>
  <si>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</si>
  <si>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</si>
  <si>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</si>
  <si>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</si>
  <si>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</si>
  <si>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</si>
  <si>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</si>
  <si>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</si>
  <si>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</si>
  <si>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</si>
  <si>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</si>
  <si>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</si>
  <si>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</si>
  <si>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</si>
  <si>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</si>
  <si>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</si>
  <si>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</si>
  <si>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</si>
  <si>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</si>
  <si>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</si>
  <si>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</si>
  <si>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</si>
  <si>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</si>
  <si>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</si>
  <si>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</si>
  <si>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</si>
  <si>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</si>
  <si>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</si>
  <si>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</si>
  <si>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</si>
  <si>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509-2160</t>
  </si>
  <si>
    <t>Прокладки паронитовые</t>
  </si>
  <si>
    <t>113-0079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</si>
  <si>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</si>
  <si>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</si>
  <si>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</si>
  <si>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</si>
  <si>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</si>
  <si>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</si>
  <si>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</si>
  <si>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>всего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</si>
  <si>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</si>
  <si>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</si>
  <si>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</si>
  <si>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</si>
  <si>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</si>
  <si>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</si>
  <si>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</si>
  <si>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</si>
  <si>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</si>
  <si>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</si>
  <si>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</si>
  <si>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</si>
  <si>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</si>
  <si>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</si>
  <si>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</si>
  <si>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</si>
  <si>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</si>
  <si>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</si>
  <si>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</si>
  <si>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</si>
  <si>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</si>
  <si>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</si>
  <si>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</si>
  <si>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</si>
  <si>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</si>
  <si>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</si>
  <si>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</si>
  <si>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</si>
  <si>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</si>
  <si>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</si>
  <si>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</si>
  <si>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</si>
  <si>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</si>
  <si>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</si>
  <si>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</si>
  <si>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</si>
  <si>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</si>
  <si>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</si>
  <si>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</si>
  <si>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</si>
  <si>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</si>
  <si>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</si>
  <si>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</si>
  <si>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</si>
  <si>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</si>
  <si>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</si>
  <si>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</si>
  <si>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</si>
  <si>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101-0540</t>
  </si>
  <si>
    <t>101-1805</t>
  </si>
  <si>
    <t>Гвозди строительные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</si>
  <si>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</si>
  <si>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</si>
  <si>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</si>
  <si>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</si>
  <si>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</si>
  <si>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</si>
  <si>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</si>
  <si>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</si>
  <si>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</si>
  <si>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</si>
  <si>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</si>
  <si>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</si>
  <si>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</si>
  <si>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</si>
  <si>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</si>
  <si>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</si>
  <si>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</si>
  <si>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</si>
  <si>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</si>
  <si>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</si>
  <si>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</si>
  <si>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</si>
  <si>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</si>
  <si>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</si>
  <si>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</si>
  <si>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</si>
  <si>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</si>
  <si>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</si>
  <si>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</si>
  <si>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</si>
  <si>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</si>
  <si>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</si>
  <si>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</si>
  <si>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</si>
  <si>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</si>
  <si>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101-0811</t>
  </si>
  <si>
    <t>101-0812</t>
  </si>
  <si>
    <t>101-1514</t>
  </si>
  <si>
    <t>101-1521</t>
  </si>
  <si>
    <t>101-1876</t>
  </si>
  <si>
    <t>101-2468</t>
  </si>
  <si>
    <t>102-8009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</si>
  <si>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</si>
  <si>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</si>
  <si>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113-0250</t>
  </si>
  <si>
    <t>548-0023</t>
  </si>
  <si>
    <t>548-0036</t>
  </si>
  <si>
    <t>Кольца центрирующие для труб Ду 100 мм</t>
  </si>
  <si>
    <t>Электроды диаметром 4 мм Э42</t>
  </si>
  <si>
    <t>Петля накладная</t>
  </si>
  <si>
    <t>Ваструкова И. А.</t>
  </si>
  <si>
    <t>Вед.специалист ОЦиПТД по КСиРО</t>
  </si>
  <si>
    <t>Вед.инженер ПО-1</t>
  </si>
  <si>
    <t xml:space="preserve">Стройка: </t>
  </si>
  <si>
    <t xml:space="preserve">Объект: </t>
  </si>
  <si>
    <t>Болты с шестигранной головкой диаметром резьбы 10 мм</t>
  </si>
  <si>
    <t>101-0223</t>
  </si>
  <si>
    <t>Грунтовка В-КФ-093 красно-коричневая, серая, черная</t>
  </si>
  <si>
    <t>Кислород технический газообразный</t>
  </si>
  <si>
    <t>101-0324-1</t>
  </si>
  <si>
    <t>101-0485</t>
  </si>
  <si>
    <t>Краска ХВ-161 перхлорвиниловая фасадная марок А, Б</t>
  </si>
  <si>
    <t>Поковки из квадратных заготовок, масса 1,8 кг</t>
  </si>
  <si>
    <t>Проволока стальная низкоуглеродистая разного назначения оцинкованная диаметром 1,1 мм</t>
  </si>
  <si>
    <t>101-0837</t>
  </si>
  <si>
    <t>Растворитель марки Р-4А</t>
  </si>
  <si>
    <t>Швеллеры № 40 из стали марки Ст0</t>
  </si>
  <si>
    <t>Электроды диаметром 4 мм Э42А</t>
  </si>
  <si>
    <t>Электроды диаметром 5 мм Э42</t>
  </si>
  <si>
    <t>Электроды диаметром 6 мм Э42</t>
  </si>
  <si>
    <t>101-2027</t>
  </si>
  <si>
    <t>Лента полиэтиленовая термоусаживающаяся шириной 440 мм</t>
  </si>
  <si>
    <t>Растворитель марки Р-4</t>
  </si>
  <si>
    <t>Растворитель марки Р-5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</si>
  <si>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</si>
  <si>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</si>
  <si>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</si>
  <si>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</si>
  <si>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</si>
  <si>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</si>
  <si>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</si>
  <si>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</si>
  <si>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</si>
  <si>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</si>
  <si>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</si>
  <si>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</si>
  <si>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</si>
  <si>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</si>
  <si>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</si>
  <si>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</si>
  <si>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Бруски обрезные хвойных пород длиной 4-6,5 м, шириной 75-150 мм, толщиной 40-75 мм, I сорта</t>
  </si>
  <si>
    <t>Пиломатериалы хвойных пород. Брусья обрезные длиной 4-6,5 м, шириной 75-150 мм, толщиной 150 мм и более, III сорта</t>
  </si>
  <si>
    <t>Доски дубовые 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</si>
  <si>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</si>
  <si>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</si>
  <si>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</si>
  <si>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</si>
  <si>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</si>
  <si>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</si>
  <si>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Эмаль ПФ-115 серая</t>
  </si>
  <si>
    <t>Эмаль кремнийорганическая КО-88 серебристая термостойкая</t>
  </si>
  <si>
    <t>113-3467</t>
  </si>
  <si>
    <t>114-0021</t>
  </si>
  <si>
    <t>Удобрения сложно-смешанные гранулированные насыпью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</si>
  <si>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</si>
  <si>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407-0014</t>
  </si>
  <si>
    <t>Земля растительная</t>
  </si>
  <si>
    <t>408-0015</t>
  </si>
  <si>
    <t>Щебень из природного камня для строительных работ марка 800, фракция 20-40 мм</t>
  </si>
  <si>
    <t>Песок природный для строительных работ средний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</si>
  <si>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</si>
  <si>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534-0010</t>
  </si>
  <si>
    <t>Отводы 90 град. с радиусом кривизны R=1,5 Ду на Ру менее или 10 МПа (100 кгс/см2),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</si>
  <si>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</si>
  <si>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</si>
  <si>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н/мм, диаметром 33 мм</t>
  </si>
  <si>
    <t>Лента поливинилхлоридная для изоляции газонефтепродуктов ПВХ-БК [липка], толщиной 0.4 мм</t>
  </si>
  <si>
    <t>Пленка оберточная ПЭКОМ толщиной 0,6 мм</t>
  </si>
  <si>
    <t>Манжета предохраняющая для заделки концов кожуха трубопроводов Ду 100 мм</t>
  </si>
  <si>
    <t>С300-9340-25</t>
  </si>
  <si>
    <t>Манометры МП-4У</t>
  </si>
  <si>
    <t>Устройство отборное (623,04:1,18:3,66.1,0492)</t>
  </si>
  <si>
    <t>СУПоРТ(№14)</t>
  </si>
  <si>
    <t>СУПоРТ(№3)</t>
  </si>
  <si>
    <t>СУПоРТ(№5)</t>
  </si>
  <si>
    <t>ТССЦ101-0956</t>
  </si>
  <si>
    <t>ТССЦ101-1090</t>
  </si>
  <si>
    <t>Прокат угловой горячекатаный нормальной точности прокатки немерной длины из стали С255</t>
  </si>
  <si>
    <t>ТССЦ101-1627</t>
  </si>
  <si>
    <t>Сталь листовая углеродистая обыкновенного качества марки ВСт3пс5 толщиной 4-6 мм</t>
  </si>
  <si>
    <t>ТССЦ101-2216</t>
  </si>
  <si>
    <t>Сталь листовая горячекатаная марки Ст3 толщиной 2-6 мм</t>
  </si>
  <si>
    <t>ТССЦ101-3887</t>
  </si>
  <si>
    <t>Сетка плетеная из проволоки диаметром 1,8 мм без покрытия, 50х50 мм</t>
  </si>
  <si>
    <t>ТССЦ103-0178</t>
  </si>
  <si>
    <t>Трубы стальные электросварные прямошовные со снятой фаской диаметром от 20 до 377 мм из стали марок БСт2кп-БСт4кп и БСт2пс-БСт4пс, наружный диаметр 159 мм, толщина стенки 6 мм</t>
  </si>
  <si>
    <t>ТССЦ103-0190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</si>
  <si>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6 мм</t>
  </si>
  <si>
    <t>ТССЦ103-0362</t>
  </si>
  <si>
    <t>ТССЦ103-0412</t>
  </si>
  <si>
    <t>Трубы стальные бесшовные, горячедеформированные со снятой фаской из стали марок 15, 20, 25, наружным диаметром 114 мм, толщина стенки 5 мм</t>
  </si>
  <si>
    <t>ТССЦ201-0850</t>
  </si>
  <si>
    <t>Конструкции стальные индивидуальные листовые сварные из стали толщиной 3-10 мм массой до 0,1 т</t>
  </si>
  <si>
    <t>ТССЦ204-0002</t>
  </si>
  <si>
    <t>Горячекатаная арматурная сталь гладкая класса А-I, диаметром 8 мм</t>
  </si>
  <si>
    <t>ТССЦ204-0003</t>
  </si>
  <si>
    <t>Горячекатаная арматурная сталь гладкая класса А-I, диаметром 10 мм</t>
  </si>
  <si>
    <t>ТССЦ408-0122</t>
  </si>
  <si>
    <t>ТССЦ414-0137</t>
  </si>
  <si>
    <t>Семена газонных трав (смесь)</t>
  </si>
  <si>
    <t>Стоимость Узла контроля корроизии УКК-СТ-40 Моникор Ц0:(64909,5:3,5)</t>
  </si>
  <si>
    <t>к-т</t>
  </si>
  <si>
    <t>Обустройство Ватинского месторождения нефти. Кусты скважин №251, 252, 255, 256, 259.</t>
  </si>
  <si>
    <t>Артемчик С. С.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</si>
  <si>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</si>
  <si>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Отсыпка узла 1</t>
  </si>
  <si>
    <t>101-0797</t>
  </si>
  <si>
    <t>Проволока горячекатаная в мотках, диаметром 6,3-6,5 мм</t>
  </si>
  <si>
    <t>Газпром(№7)</t>
  </si>
  <si>
    <t>Лента стальная упаковочная, мягкая, нормальной точности 0,7х20-50 мм</t>
  </si>
  <si>
    <t>101-0620</t>
  </si>
  <si>
    <t>Мел природный молотый</t>
  </si>
  <si>
    <t>Проволока стальная низкоуглеродистая разного назначения оцинкованная диаметром 1,6 мм</t>
  </si>
  <si>
    <t>Уайт-спирит</t>
  </si>
  <si>
    <t>101-1821</t>
  </si>
  <si>
    <t>Винты самонарезающие оцинкованные, размером 4-12 мм ГОСТ 10621-80</t>
  </si>
  <si>
    <t>Сталь листовая оцинкованная толщиной листа 0,8 мм</t>
  </si>
  <si>
    <t>101-1994</t>
  </si>
  <si>
    <t>Краски маркировочные МКЭ-4</t>
  </si>
  <si>
    <t>101-1997</t>
  </si>
  <si>
    <t>Масло дизельное моторное М-10ДМ</t>
  </si>
  <si>
    <t>101-2111</t>
  </si>
  <si>
    <t>Проволока сварочная диаметром 2 мм СВ08Г2С</t>
  </si>
  <si>
    <t>101-2273</t>
  </si>
  <si>
    <t>Аргон газообразный, сорт высший</t>
  </si>
  <si>
    <t>101-2370</t>
  </si>
  <si>
    <t>Салфетки хлопчатобумажные</t>
  </si>
  <si>
    <t>101-2473</t>
  </si>
  <si>
    <t>Растворитель марки № 648</t>
  </si>
  <si>
    <t>101-3992</t>
  </si>
  <si>
    <t>Электроды МР-3</t>
  </si>
  <si>
    <t>101-3996</t>
  </si>
  <si>
    <t>Электроды УОНИ 13/55</t>
  </si>
  <si>
    <t>104-0009</t>
  </si>
  <si>
    <t>Маты прошивные из минеральной ваты без обкладок М-100, толщина 60 мм</t>
  </si>
  <si>
    <t>104-0077</t>
  </si>
  <si>
    <t>Стеклопластик рулонный марки РСТ-А-Л-В</t>
  </si>
  <si>
    <t>1000 м2</t>
  </si>
  <si>
    <t>104-0167</t>
  </si>
  <si>
    <t>Детали защитных покрытий конструкций тепловой изоляции трубопроводов из стали тонколистовой оцинкованной толщиной 0,55 мм, криволинейные</t>
  </si>
  <si>
    <t>Грунтовка ГФ-021 красно-коричневая</t>
  </si>
  <si>
    <t>Ксилол нефтяной марки А</t>
  </si>
  <si>
    <t>Лак БТ-577</t>
  </si>
  <si>
    <t>201-0783</t>
  </si>
  <si>
    <t>Конструкции стальные приспособлений для монтажа</t>
  </si>
  <si>
    <t>506-0878</t>
  </si>
  <si>
    <t>Листы алюминиевые марки АД1Н, толщиной 1 мм</t>
  </si>
  <si>
    <t>509-1212</t>
  </si>
  <si>
    <t>Вольфрамовый электрод</t>
  </si>
  <si>
    <t>СПрайс-лист#Куд=3,66#%Тр=4,92(№15)</t>
  </si>
  <si>
    <t>СРоснефть#код.20044323(№13)</t>
  </si>
  <si>
    <t>Стоимость задвижек Ду-80 мм Ру-20 Мпа АВ,ФЛ,ХЛ,ручное Ц0:(76247,85:3,24)</t>
  </si>
  <si>
    <t>СРоснефть#код.269598(№11)</t>
  </si>
  <si>
    <t>Стоимость задвижек Ду-50 мм Ру-20 Мпа АВ,ФЛ,ХЛ,ручное Ц0:(40000:3,24)</t>
  </si>
  <si>
    <t>Стоимость заводского наружного антикоррозийного покрытия труб Дн-89х10 Ц0:(7714,63:3,24)</t>
  </si>
  <si>
    <t>Стоимость заводского наружного антикоррозийного покрытия фасонных частей Дн-89х10 Ц0:(7714,63:3,24)</t>
  </si>
  <si>
    <t>СУПоРТ(№8)</t>
  </si>
  <si>
    <t>Стоимость заводского полного наружного и внутреннего антикоррозийного покрытия труб Дн-57 Ц0:(119741,56:3,24)</t>
  </si>
  <si>
    <t>Трубы стальные бесшовные, горячедеформированные со снятой фаской из стали марок 15, 20, 25, наружным диаметром 57 мм, толщина стенки 9 мм (коэффициент изменения толщины стенки, по весу 10,65:7,55</t>
  </si>
  <si>
    <t>ТССЦ103-0393</t>
  </si>
  <si>
    <t>Трубы стальные бесшовные, горячедеформированные со снятой фаской из стали марок 15, 20, 25, наружным диаметром 89 мм, толщина стенки 10 мм (коэффициент изменения толщины стенки, по весу 19,48:14,15</t>
  </si>
  <si>
    <t>ТССЦ103-1009</t>
  </si>
  <si>
    <t>Фасонные стальные сварные части, диаметр до 800 мм</t>
  </si>
  <si>
    <t>ТССЦ507-2737</t>
  </si>
  <si>
    <t>Опоры подвижные хомутовые для стальных трубопроводов Ду от 50 до 400 мм, с изоляцией типа ОПХ-2, высотой опоры 100 мм, диаметром условного прохода 80 мм</t>
  </si>
  <si>
    <t>Высоконапорный водовод т.вр. - К. 251.</t>
  </si>
  <si>
    <t>Приложение №3 к форме 8.3</t>
  </si>
  <si>
    <t>Вырубка леса узла 1</t>
  </si>
  <si>
    <t>01-С114(Р251)-02</t>
  </si>
  <si>
    <t>Строительные работы узла 1</t>
  </si>
  <si>
    <t>02-251-04-01</t>
  </si>
  <si>
    <t>02-251-04-02</t>
  </si>
  <si>
    <t>Защитные футляры</t>
  </si>
  <si>
    <t>02-251-04-04</t>
  </si>
  <si>
    <t>Технологический узел 1</t>
  </si>
  <si>
    <t>02-251-04-05</t>
  </si>
  <si>
    <t>Монтаж трубопровода Дн-89</t>
  </si>
  <si>
    <t>02-251-04-03</t>
  </si>
  <si>
    <t>протяженность:</t>
  </si>
  <si>
    <t>0</t>
  </si>
  <si>
    <t>1</t>
  </si>
  <si>
    <t>Приложение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</si>
  <si>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</si>
  <si>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</si>
  <si>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</si>
  <si>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</si>
  <si>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</si>
  <si>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</si>
  <si>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</si>
  <si>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</si>
  <si>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</si>
  <si>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</si>
  <si>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</si>
  <si>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</si>
  <si>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</si>
  <si>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</si>
  <si>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</si>
  <si>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Автосамосвал, из карьера</t>
  </si>
  <si>
    <t xml:space="preserve">Песок </t>
  </si>
  <si>
    <t>Лесовоз</t>
  </si>
  <si>
    <t xml:space="preserve">Лесоматериалы </t>
  </si>
  <si>
    <t>Приложение № 2 к форме 8.3</t>
  </si>
  <si>
    <t>Приложение 1 к форме 8.3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</si>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</sst>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_р_._-;\-* #,##0.00_р_._-;_-* &quot;-&quot;??_р_._-;_-@_-"/>
    <numFmt numFmtId="165" formatCode="#."/>
    <numFmt numFmtId="166" formatCode="#,##0\ &quot;F&quot;;\-#,##0\ &quot;F&quot;"/>
    <numFmt numFmtId="167" formatCode="&quot;$&quot;#,##0.00_);[Red]\(&quot;$&quot;#,##0.00\)"/>
    <numFmt numFmtId="168" formatCode="0.000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0.0%"/>
    <numFmt numFmtId="190" formatCode="#,##0.0"/>
    <numFmt numFmtId="191" formatCode="_-* #,##0.00_р_._-;\-* #,##0.00_р_._-;_-* \-??_р_._-;_-@_-"/>
    <numFmt numFmtId="192" formatCode="General_)"/>
    <numFmt numFmtId="193" formatCode="0.0"/>
    <numFmt numFmtId="194" formatCode="#,##0.000"/>
  </numFmts>
  <fonts count="1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6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5" fontId="17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7" fillId="0" borderId="11">
      <protection locked="0"/>
    </xf>
    <xf numFmtId="0" fontId="18" fillId="0" borderId="0"/>
    <xf numFmtId="165" fontId="19" fillId="0" borderId="0">
      <protection locked="0"/>
    </xf>
    <xf numFmtId="165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8" fontId="22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38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2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7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6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7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8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6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2" fillId="0" borderId="0" applyFill="0" applyBorder="0" applyAlignment="0"/>
    <xf numFmtId="181" fontId="12" fillId="0" borderId="0" applyFill="0" applyBorder="0" applyAlignment="0"/>
    <xf numFmtId="180" fontId="12" fillId="0" borderId="0" applyFill="0" applyBorder="0" applyAlignment="0"/>
    <xf numFmtId="169" fontId="9" fillId="0" borderId="0" applyFill="0" applyBorder="0" applyAlignment="0"/>
    <xf numFmtId="181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82" fontId="9" fillId="0" borderId="0">
      <alignment horizontal="left"/>
    </xf>
    <xf numFmtId="183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5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4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4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5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1" fontId="16" fillId="0" borderId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2" fontId="67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6" fillId="0" borderId="0"/>
    <xf numFmtId="0" fontId="10" fillId="0" borderId="0"/>
    <xf numFmtId="0" fontId="77" fillId="0" borderId="0"/>
    <xf numFmtId="0" fontId="10" fillId="0" borderId="0"/>
    <xf numFmtId="4" fontId="16" fillId="0" borderId="0">
      <alignment vertical="center"/>
    </xf>
    <xf numFmtId="0" fontId="94" fillId="0" borderId="0"/>
    <xf numFmtId="0" fontId="10" fillId="0" borderId="0"/>
    <xf numFmtId="0" fontId="10" fillId="0" borderId="0"/>
    <xf numFmtId="0" fontId="10" fillId="0" borderId="0"/>
    <xf numFmtId="0" fontId="95" fillId="0" borderId="0"/>
    <xf numFmtId="9" fontId="10" fillId="0" borderId="0" applyFont="0" applyFill="0" applyBorder="0" applyAlignment="0" applyProtection="0"/>
    <xf numFmtId="0" fontId="10" fillId="0" borderId="0"/>
  </cellStyleXfs>
  <cellXfs count="591">
    <xf numFmtId="0" fontId="0" fillId="0" borderId="0" xfId="0"/>
    <xf numFmtId="0" fontId="11" fillId="0" borderId="0" xfId="908" applyFont="1"/>
    <xf numFmtId="0" fontId="10" fillId="0" borderId="0" xfId="0" applyFont="1"/>
    <xf numFmtId="0" fontId="68" fillId="0" borderId="0" xfId="908" applyFont="1" applyAlignment="1">
      <alignment vertical="center"/>
    </xf>
    <xf numFmtId="3" fontId="68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73" fillId="0" borderId="0" xfId="0" applyFont="1" applyAlignment="1">
      <alignment horizontal="center" vertical="center"/>
    </xf>
    <xf numFmtId="0" fontId="73" fillId="0" borderId="0" xfId="0" applyFont="1" applyBorder="1" applyAlignment="1">
      <alignment horizontal="right" vertical="center"/>
    </xf>
    <xf numFmtId="49" fontId="73" fillId="0" borderId="0" xfId="0" applyNumberFormat="1" applyFont="1" applyAlignment="1">
      <alignment horizontal="right" vertical="center"/>
    </xf>
    <xf numFmtId="0" fontId="73" fillId="0" borderId="0" xfId="0" applyFont="1" applyAlignment="1">
      <alignment horizontal="left" vertical="center"/>
    </xf>
    <xf numFmtId="0" fontId="73" fillId="0" borderId="0" xfId="0" applyFont="1" applyAlignment="1">
      <alignment horizontal="right" vertical="center"/>
    </xf>
    <xf numFmtId="0" fontId="73" fillId="0" borderId="0" xfId="0" applyFont="1" applyAlignment="1">
      <alignment horizontal="center" vertical="center" wrapText="1"/>
    </xf>
    <xf numFmtId="0" fontId="73" fillId="0" borderId="0" xfId="0" applyFont="1" applyAlignment="1">
      <alignment vertical="center"/>
    </xf>
    <xf numFmtId="0" fontId="74" fillId="0" borderId="0" xfId="0" applyFont="1" applyAlignment="1">
      <alignment horizontal="right" vertical="center"/>
    </xf>
    <xf numFmtId="0" fontId="75" fillId="0" borderId="0" xfId="0" applyFont="1" applyAlignment="1">
      <alignment horizontal="right" vertical="center"/>
    </xf>
    <xf numFmtId="0" fontId="75" fillId="0" borderId="0" xfId="0" applyFont="1" applyAlignment="1">
      <alignment horizontal="right" vertical="center" wrapText="1"/>
    </xf>
    <xf numFmtId="0" fontId="73" fillId="0" borderId="72" xfId="0" applyNumberFormat="1" applyFont="1" applyFill="1" applyBorder="1" applyAlignment="1">
      <alignment horizontal="center" vertical="center" wrapText="1"/>
    </xf>
    <xf numFmtId="0" fontId="73" fillId="0" borderId="66" xfId="0" applyNumberFormat="1" applyFont="1" applyFill="1" applyBorder="1" applyAlignment="1">
      <alignment horizontal="center" vertical="center" wrapText="1"/>
    </xf>
    <xf numFmtId="0" fontId="11" fillId="0" borderId="0" xfId="2257" applyFont="1" applyFill="1" applyAlignment="1">
      <alignment horizontal="right"/>
    </xf>
    <xf numFmtId="0" fontId="11" fillId="0" borderId="0" xfId="908" applyFont="1" applyAlignment="1">
      <alignment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0" fontId="73" fillId="0" borderId="0" xfId="0" applyNumberFormat="1" applyFont="1" applyAlignment="1">
      <alignment horizontal="center" vertical="center"/>
    </xf>
    <xf numFmtId="0" fontId="73" fillId="0" borderId="0" xfId="0" applyNumberFormat="1" applyFont="1" applyAlignment="1">
      <alignment horizontal="right" vertical="center" wrapText="1"/>
    </xf>
    <xf numFmtId="49" fontId="73" fillId="0" borderId="10" xfId="0" applyNumberFormat="1" applyFont="1" applyBorder="1" applyAlignment="1">
      <alignment horizontal="left" vertical="center"/>
    </xf>
    <xf numFmtId="0" fontId="73" fillId="0" borderId="10" xfId="0" applyFont="1" applyBorder="1" applyAlignment="1">
      <alignment vertical="center"/>
    </xf>
    <xf numFmtId="0" fontId="73" fillId="0" borderId="10" xfId="0" applyNumberFormat="1" applyFont="1" applyBorder="1" applyAlignment="1">
      <alignment horizontal="right" vertical="center" wrapText="1"/>
    </xf>
    <xf numFmtId="0" fontId="73" fillId="0" borderId="10" xfId="0" applyNumberFormat="1" applyFont="1" applyBorder="1" applyAlignment="1">
      <alignment horizontal="right" vertical="center"/>
    </xf>
    <xf numFmtId="49" fontId="73" fillId="0" borderId="0" xfId="0" applyNumberFormat="1" applyFont="1" applyAlignment="1">
      <alignment horizontal="left" vertical="center"/>
    </xf>
    <xf numFmtId="0" fontId="73" fillId="0" borderId="0" xfId="0" applyNumberFormat="1" applyFont="1" applyAlignment="1">
      <alignment horizontal="right" vertical="center"/>
    </xf>
    <xf numFmtId="49" fontId="73" fillId="0" borderId="0" xfId="0" applyNumberFormat="1" applyFont="1" applyBorder="1" applyAlignment="1">
      <alignment horizontal="right" vertical="center"/>
    </xf>
    <xf numFmtId="0" fontId="73" fillId="0" borderId="0" xfId="0" applyFont="1" applyBorder="1" applyAlignment="1">
      <alignment horizontal="left" vertical="center"/>
    </xf>
    <xf numFmtId="0" fontId="73" fillId="0" borderId="0" xfId="0" applyFont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4" fontId="71" fillId="32" borderId="51" xfId="908" applyNumberFormat="1" applyFont="1" applyFill="1" applyBorder="1" applyAlignment="1">
      <alignment vertical="center" wrapText="1"/>
    </xf>
    <xf numFmtId="0" fontId="71" fillId="32" borderId="54" xfId="976" applyFont="1" applyFill="1" applyBorder="1" applyAlignment="1">
      <alignment horizontal="left" vertical="center"/>
    </xf>
    <xf numFmtId="0" fontId="71" fillId="32" borderId="40" xfId="908" applyFont="1" applyFill="1" applyBorder="1" applyAlignment="1">
      <alignment vertical="center"/>
    </xf>
    <xf numFmtId="4" fontId="71" fillId="32" borderId="40" xfId="908" applyNumberFormat="1" applyFont="1" applyFill="1" applyBorder="1" applyAlignment="1">
      <alignment vertical="center" wrapText="1"/>
    </xf>
    <xf numFmtId="3" fontId="71" fillId="32" borderId="19" xfId="908" applyNumberFormat="1" applyFont="1" applyFill="1" applyBorder="1" applyAlignment="1">
      <alignment horizontal="right" vertical="center" wrapText="1"/>
    </xf>
    <xf numFmtId="3" fontId="71" fillId="32" borderId="46" xfId="908" applyNumberFormat="1" applyFont="1" applyFill="1" applyBorder="1" applyAlignment="1">
      <alignment horizontal="right" vertical="center" wrapText="1"/>
    </xf>
    <xf numFmtId="3" fontId="71" fillId="32" borderId="2" xfId="908" applyNumberFormat="1" applyFont="1" applyFill="1" applyBorder="1" applyAlignment="1">
      <alignment horizontal="right" vertical="center" wrapText="1"/>
    </xf>
    <xf numFmtId="3" fontId="71" fillId="32" borderId="49" xfId="908" applyNumberFormat="1" applyFont="1" applyFill="1" applyBorder="1" applyAlignment="1">
      <alignment horizontal="right" vertical="center" wrapText="1"/>
    </xf>
    <xf numFmtId="3" fontId="71" fillId="32" borderId="19" xfId="908" applyNumberFormat="1" applyFont="1" applyFill="1" applyBorder="1" applyAlignment="1">
      <alignment horizontal="center" vertical="center" wrapText="1"/>
    </xf>
    <xf numFmtId="3" fontId="71" fillId="32" borderId="70" xfId="908" applyNumberFormat="1" applyFont="1" applyFill="1" applyBorder="1" applyAlignment="1">
      <alignment horizontal="center" vertical="center" wrapText="1"/>
    </xf>
    <xf numFmtId="3" fontId="71" fillId="32" borderId="54" xfId="908" applyNumberFormat="1" applyFont="1" applyFill="1" applyBorder="1" applyAlignment="1">
      <alignment horizontal="center" vertical="center" wrapText="1"/>
    </xf>
    <xf numFmtId="3" fontId="72" fillId="32" borderId="54" xfId="908" applyNumberFormat="1" applyFont="1" applyFill="1" applyBorder="1" applyAlignment="1">
      <alignment horizontal="center" vertical="center" wrapText="1"/>
    </xf>
    <xf numFmtId="3" fontId="71" fillId="32" borderId="54" xfId="908" applyNumberFormat="1" applyFont="1" applyFill="1" applyBorder="1" applyAlignment="1">
      <alignment horizontal="center" vertical="center"/>
    </xf>
    <xf numFmtId="3" fontId="72" fillId="30" borderId="54" xfId="908" applyNumberFormat="1" applyFont="1" applyFill="1" applyBorder="1" applyAlignment="1">
      <alignment horizontal="center" vertical="center" wrapText="1"/>
    </xf>
    <xf numFmtId="3" fontId="72" fillId="32" borderId="64" xfId="908" applyNumberFormat="1" applyFont="1" applyFill="1" applyBorder="1" applyAlignment="1">
      <alignment horizontal="center" vertical="center" wrapText="1"/>
    </xf>
    <xf numFmtId="3" fontId="71" fillId="32" borderId="51" xfId="908" applyNumberFormat="1" applyFont="1" applyFill="1" applyBorder="1" applyAlignment="1">
      <alignment horizontal="center" vertical="center" wrapText="1"/>
    </xf>
    <xf numFmtId="4" fontId="71" fillId="32" borderId="52" xfId="908" applyNumberFormat="1" applyFont="1" applyFill="1" applyBorder="1" applyAlignment="1">
      <alignment vertical="center" wrapText="1"/>
    </xf>
    <xf numFmtId="3" fontId="71" fillId="32" borderId="52" xfId="908" applyNumberFormat="1" applyFont="1" applyFill="1" applyBorder="1" applyAlignment="1">
      <alignment horizontal="center" vertical="center" wrapText="1"/>
    </xf>
    <xf numFmtId="0" fontId="75" fillId="0" borderId="0" xfId="0" applyFont="1" applyAlignment="1">
      <alignment horizontal="left" vertical="center"/>
    </xf>
    <xf numFmtId="49" fontId="73" fillId="0" borderId="0" xfId="0" applyNumberFormat="1" applyFont="1" applyBorder="1" applyAlignment="1">
      <alignment horizontal="left" vertical="center"/>
    </xf>
    <xf numFmtId="0" fontId="73" fillId="0" borderId="0" xfId="0" applyFont="1" applyBorder="1" applyAlignment="1">
      <alignment vertical="center"/>
    </xf>
    <xf numFmtId="0" fontId="73" fillId="0" borderId="0" xfId="0" applyNumberFormat="1" applyFont="1" applyBorder="1" applyAlignment="1">
      <alignment horizontal="right" vertical="center" wrapText="1"/>
    </xf>
    <xf numFmtId="0" fontId="73" fillId="0" borderId="0" xfId="0" applyNumberFormat="1" applyFont="1" applyBorder="1" applyAlignment="1">
      <alignment horizontal="right" vertical="center"/>
    </xf>
    <xf numFmtId="4" fontId="78" fillId="0" borderId="0" xfId="798" applyNumberFormat="1" applyFont="1" applyFill="1" applyBorder="1" applyAlignment="1" applyProtection="1">
      <alignment horizontal="center" vertical="center"/>
    </xf>
    <xf numFmtId="4" fontId="79" fillId="0" borderId="0" xfId="798" applyNumberFormat="1" applyFont="1" applyFill="1" applyBorder="1" applyAlignment="1" applyProtection="1">
      <alignment horizontal="center" vertical="center"/>
    </xf>
    <xf numFmtId="4" fontId="78" fillId="0" borderId="0" xfId="798" applyNumberFormat="1" applyFont="1" applyFill="1" applyBorder="1" applyAlignment="1" applyProtection="1">
      <alignment horizontal="right" vertical="center"/>
    </xf>
    <xf numFmtId="0" fontId="78" fillId="0" borderId="0" xfId="798" applyNumberFormat="1" applyFont="1" applyFill="1" applyBorder="1" applyAlignment="1" applyProtection="1">
      <alignment vertical="top"/>
    </xf>
    <xf numFmtId="0" fontId="81" fillId="0" borderId="0" xfId="798" applyNumberFormat="1" applyFont="1" applyFill="1" applyBorder="1" applyAlignment="1" applyProtection="1">
      <alignment vertical="top"/>
    </xf>
    <xf numFmtId="4" fontId="82" fillId="0" borderId="0" xfId="798" applyNumberFormat="1" applyFont="1" applyFill="1" applyBorder="1" applyAlignment="1" applyProtection="1">
      <alignment horizontal="center" vertical="center" wrapText="1"/>
    </xf>
    <xf numFmtId="4" fontId="83" fillId="0" borderId="0" xfId="798" applyNumberFormat="1" applyFont="1" applyFill="1" applyBorder="1" applyAlignment="1" applyProtection="1">
      <alignment horizontal="center" vertical="center" wrapText="1"/>
    </xf>
    <xf numFmtId="4" fontId="84" fillId="0" borderId="0" xfId="798" applyNumberFormat="1" applyFont="1" applyFill="1" applyBorder="1" applyAlignment="1" applyProtection="1">
      <alignment horizontal="center" vertical="center" wrapText="1"/>
    </xf>
    <xf numFmtId="4" fontId="78" fillId="0" borderId="0" xfId="798" applyNumberFormat="1" applyFont="1" applyFill="1" applyBorder="1" applyAlignment="1" applyProtection="1">
      <alignment horizontal="left" wrapText="1"/>
    </xf>
    <xf numFmtId="4" fontId="85" fillId="0" borderId="0" xfId="798" applyNumberFormat="1" applyFont="1" applyFill="1" applyBorder="1" applyAlignment="1" applyProtection="1">
      <alignment horizontal="right" wrapText="1"/>
    </xf>
    <xf numFmtId="0" fontId="86" fillId="0" borderId="0" xfId="798" applyNumberFormat="1" applyFont="1" applyFill="1" applyBorder="1" applyAlignment="1" applyProtection="1">
      <alignment vertical="top"/>
    </xf>
    <xf numFmtId="4" fontId="86" fillId="0" borderId="19" xfId="798" applyNumberFormat="1" applyFont="1" applyFill="1" applyBorder="1" applyAlignment="1" applyProtection="1">
      <alignment horizontal="center" vertical="center" wrapText="1"/>
    </xf>
    <xf numFmtId="3" fontId="90" fillId="0" borderId="1" xfId="798" applyNumberFormat="1" applyFont="1" applyFill="1" applyBorder="1" applyAlignment="1" applyProtection="1">
      <alignment horizontal="center" vertical="center" wrapText="1"/>
    </xf>
    <xf numFmtId="3" fontId="90" fillId="0" borderId="2" xfId="798" applyNumberFormat="1" applyFont="1" applyFill="1" applyBorder="1" applyAlignment="1" applyProtection="1">
      <alignment horizontal="center" vertical="center" wrapText="1"/>
    </xf>
    <xf numFmtId="3" fontId="90" fillId="0" borderId="19" xfId="798" applyNumberFormat="1" applyFont="1" applyFill="1" applyBorder="1" applyAlignment="1" applyProtection="1">
      <alignment horizontal="center" vertical="center" wrapText="1"/>
    </xf>
    <xf numFmtId="3" fontId="90" fillId="0" borderId="46" xfId="798" applyNumberFormat="1" applyFont="1" applyFill="1" applyBorder="1" applyAlignment="1" applyProtection="1">
      <alignment horizontal="center" vertical="center" wrapText="1"/>
    </xf>
    <xf numFmtId="3" fontId="90" fillId="0" borderId="49" xfId="798" applyNumberFormat="1" applyFont="1" applyFill="1" applyBorder="1" applyAlignment="1" applyProtection="1">
      <alignment horizontal="center" vertical="center" wrapText="1"/>
    </xf>
    <xf numFmtId="3" fontId="90" fillId="0" borderId="59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3" fontId="89" fillId="0" borderId="13" xfId="798" applyNumberFormat="1" applyFont="1" applyFill="1" applyBorder="1" applyAlignment="1" applyProtection="1">
      <alignment vertical="center" wrapText="1"/>
    </xf>
    <xf numFmtId="3" fontId="89" fillId="0" borderId="13" xfId="798" applyNumberFormat="1" applyFont="1" applyFill="1" applyBorder="1" applyAlignment="1" applyProtection="1">
      <alignment horizontal="center" vertical="center"/>
    </xf>
    <xf numFmtId="3" fontId="89" fillId="0" borderId="77" xfId="798" applyNumberFormat="1" applyFont="1" applyFill="1" applyBorder="1" applyAlignment="1" applyProtection="1">
      <alignment vertical="center" wrapText="1"/>
    </xf>
    <xf numFmtId="0" fontId="83" fillId="0" borderId="0" xfId="798" applyNumberFormat="1" applyFont="1" applyFill="1" applyBorder="1" applyAlignment="1" applyProtection="1">
      <alignment vertical="top"/>
    </xf>
    <xf numFmtId="0" fontId="88" fillId="0" borderId="68" xfId="798" applyNumberFormat="1" applyFont="1" applyFill="1" applyBorder="1" applyAlignment="1" applyProtection="1">
      <alignment horizontal="left" vertical="center" wrapText="1"/>
    </xf>
    <xf numFmtId="0" fontId="83" fillId="0" borderId="68" xfId="798" applyNumberFormat="1" applyFont="1" applyFill="1" applyBorder="1" applyAlignment="1" applyProtection="1">
      <alignment horizontal="center" vertical="center" wrapText="1"/>
    </xf>
    <xf numFmtId="0" fontId="91" fillId="0" borderId="68" xfId="798" applyNumberFormat="1" applyFont="1" applyFill="1" applyBorder="1" applyAlignment="1" applyProtection="1">
      <alignment horizontal="center" vertical="center"/>
    </xf>
    <xf numFmtId="3" fontId="88" fillId="0" borderId="68" xfId="798" applyNumberFormat="1" applyFont="1" applyFill="1" applyBorder="1" applyAlignment="1" applyProtection="1">
      <alignment horizontal="center" vertical="center"/>
    </xf>
    <xf numFmtId="4" fontId="88" fillId="0" borderId="68" xfId="798" applyNumberFormat="1" applyFont="1" applyFill="1" applyBorder="1" applyAlignment="1" applyProtection="1">
      <alignment horizontal="center" vertical="center"/>
    </xf>
    <xf numFmtId="4" fontId="88" fillId="0" borderId="28" xfId="798" applyNumberFormat="1" applyFont="1" applyFill="1" applyBorder="1" applyAlignment="1" applyProtection="1">
      <alignment horizontal="center" vertical="center"/>
    </xf>
    <xf numFmtId="3" fontId="88" fillId="0" borderId="69" xfId="798" applyNumberFormat="1" applyFont="1" applyFill="1" applyBorder="1" applyAlignment="1" applyProtection="1">
      <alignment horizontal="center" vertical="center" wrapText="1"/>
    </xf>
    <xf numFmtId="0" fontId="88" fillId="0" borderId="0" xfId="798" applyNumberFormat="1" applyFont="1" applyFill="1" applyBorder="1" applyAlignment="1" applyProtection="1">
      <alignment vertical="top"/>
    </xf>
    <xf numFmtId="1" fontId="88" fillId="0" borderId="0" xfId="798" applyNumberFormat="1" applyFont="1" applyFill="1" applyBorder="1" applyAlignment="1" applyProtection="1">
      <alignment vertical="top"/>
    </xf>
    <xf numFmtId="0" fontId="88" fillId="0" borderId="7" xfId="798" applyNumberFormat="1" applyFont="1" applyFill="1" applyBorder="1" applyAlignment="1" applyProtection="1">
      <alignment horizontal="left" vertical="center" wrapText="1"/>
    </xf>
    <xf numFmtId="0" fontId="83" fillId="0" borderId="7" xfId="798" applyNumberFormat="1" applyFont="1" applyFill="1" applyBorder="1" applyAlignment="1" applyProtection="1">
      <alignment horizontal="center" vertical="center" wrapText="1"/>
    </xf>
    <xf numFmtId="0" fontId="91" fillId="0" borderId="7" xfId="798" applyNumberFormat="1" applyFont="1" applyFill="1" applyBorder="1" applyAlignment="1" applyProtection="1">
      <alignment horizontal="center" vertical="center"/>
    </xf>
    <xf numFmtId="3" fontId="88" fillId="0" borderId="7" xfId="798" applyNumberFormat="1" applyFont="1" applyFill="1" applyBorder="1" applyAlignment="1" applyProtection="1">
      <alignment horizontal="center" vertical="center"/>
    </xf>
    <xf numFmtId="0" fontId="88" fillId="0" borderId="38" xfId="798" applyNumberFormat="1" applyFont="1" applyFill="1" applyBorder="1" applyAlignment="1" applyProtection="1">
      <alignment horizontal="left" vertical="center" wrapText="1"/>
    </xf>
    <xf numFmtId="0" fontId="83" fillId="0" borderId="38" xfId="798" applyNumberFormat="1" applyFont="1" applyFill="1" applyBorder="1" applyAlignment="1" applyProtection="1">
      <alignment horizontal="center" vertical="center" wrapText="1"/>
    </xf>
    <xf numFmtId="0" fontId="91" fillId="0" borderId="38" xfId="798" applyNumberFormat="1" applyFont="1" applyFill="1" applyBorder="1" applyAlignment="1" applyProtection="1">
      <alignment horizontal="center" vertical="center"/>
    </xf>
    <xf numFmtId="3" fontId="88" fillId="0" borderId="38" xfId="798" applyNumberFormat="1" applyFont="1" applyFill="1" applyBorder="1" applyAlignment="1" applyProtection="1">
      <alignment horizontal="center" vertical="center"/>
    </xf>
    <xf numFmtId="2" fontId="88" fillId="0" borderId="0" xfId="798" applyNumberFormat="1" applyFont="1" applyFill="1" applyBorder="1" applyAlignment="1" applyProtection="1">
      <alignment vertical="top"/>
    </xf>
    <xf numFmtId="4" fontId="88" fillId="33" borderId="1" xfId="798" applyNumberFormat="1" applyFont="1" applyFill="1" applyBorder="1" applyAlignment="1" applyProtection="1">
      <alignment horizontal="center" vertical="center" wrapText="1"/>
    </xf>
    <xf numFmtId="0" fontId="88" fillId="33" borderId="2" xfId="798" applyNumberFormat="1" applyFont="1" applyFill="1" applyBorder="1" applyAlignment="1" applyProtection="1">
      <alignment horizontal="left" vertical="center" wrapText="1"/>
    </xf>
    <xf numFmtId="0" fontId="83" fillId="33" borderId="2" xfId="798" applyNumberFormat="1" applyFont="1" applyFill="1" applyBorder="1" applyAlignment="1" applyProtection="1">
      <alignment horizontal="center" vertical="center" wrapText="1"/>
    </xf>
    <xf numFmtId="190" fontId="88" fillId="33" borderId="2" xfId="798" applyNumberFormat="1" applyFont="1" applyFill="1" applyBorder="1" applyAlignment="1" applyProtection="1">
      <alignment horizontal="center" vertical="center" wrapText="1"/>
    </xf>
    <xf numFmtId="3" fontId="88" fillId="33" borderId="2" xfId="798" applyNumberFormat="1" applyFont="1" applyFill="1" applyBorder="1" applyAlignment="1" applyProtection="1">
      <alignment horizontal="center" vertical="center" wrapText="1"/>
    </xf>
    <xf numFmtId="190" fontId="88" fillId="33" borderId="49" xfId="798" applyNumberFormat="1" applyFont="1" applyFill="1" applyBorder="1" applyAlignment="1" applyProtection="1">
      <alignment horizontal="center" vertical="center" wrapText="1"/>
    </xf>
    <xf numFmtId="4" fontId="88" fillId="33" borderId="2" xfId="798" applyNumberFormat="1" applyFont="1" applyFill="1" applyBorder="1" applyAlignment="1" applyProtection="1">
      <alignment horizontal="center" vertical="center" wrapText="1"/>
    </xf>
    <xf numFmtId="4" fontId="88" fillId="33" borderId="49" xfId="798" applyNumberFormat="1" applyFont="1" applyFill="1" applyBorder="1" applyAlignment="1" applyProtection="1">
      <alignment horizontal="center" vertical="center" wrapText="1"/>
    </xf>
    <xf numFmtId="190" fontId="88" fillId="33" borderId="19" xfId="798" applyNumberFormat="1" applyFont="1" applyFill="1" applyBorder="1" applyAlignment="1" applyProtection="1">
      <alignment horizontal="center" vertical="center" wrapText="1"/>
    </xf>
    <xf numFmtId="4" fontId="88" fillId="0" borderId="13" xfId="798" applyNumberFormat="1" applyFont="1" applyFill="1" applyBorder="1" applyAlignment="1" applyProtection="1">
      <alignment vertical="center" wrapText="1"/>
    </xf>
    <xf numFmtId="4" fontId="86" fillId="0" borderId="13" xfId="798" applyNumberFormat="1" applyFont="1" applyFill="1" applyBorder="1" applyAlignment="1" applyProtection="1">
      <alignment horizontal="center" vertical="center"/>
    </xf>
    <xf numFmtId="4" fontId="88" fillId="0" borderId="77" xfId="798" applyNumberFormat="1" applyFont="1" applyFill="1" applyBorder="1" applyAlignment="1" applyProtection="1">
      <alignment vertical="center" wrapText="1"/>
    </xf>
    <xf numFmtId="3" fontId="91" fillId="0" borderId="7" xfId="798" applyNumberFormat="1" applyFont="1" applyFill="1" applyBorder="1" applyAlignment="1" applyProtection="1">
      <alignment horizontal="center" vertical="center"/>
    </xf>
    <xf numFmtId="4" fontId="88" fillId="0" borderId="7" xfId="798" applyNumberFormat="1" applyFont="1" applyFill="1" applyBorder="1" applyAlignment="1" applyProtection="1">
      <alignment horizontal="center" vertical="center"/>
    </xf>
    <xf numFmtId="168" fontId="88" fillId="0" borderId="7" xfId="798" applyNumberFormat="1" applyFont="1" applyFill="1" applyBorder="1" applyAlignment="1" applyProtection="1">
      <alignment horizontal="center" vertical="center"/>
    </xf>
    <xf numFmtId="0" fontId="88" fillId="0" borderId="29" xfId="798" applyNumberFormat="1" applyFont="1" applyFill="1" applyBorder="1" applyAlignment="1" applyProtection="1">
      <alignment horizontal="left" vertical="center" wrapText="1"/>
    </xf>
    <xf numFmtId="0" fontId="83" fillId="0" borderId="29" xfId="798" applyNumberFormat="1" applyFont="1" applyFill="1" applyBorder="1" applyAlignment="1" applyProtection="1">
      <alignment horizontal="center" vertical="center" wrapText="1"/>
    </xf>
    <xf numFmtId="3" fontId="91" fillId="0" borderId="29" xfId="798" applyNumberFormat="1" applyFont="1" applyFill="1" applyBorder="1" applyAlignment="1" applyProtection="1">
      <alignment horizontal="center" vertical="center"/>
    </xf>
    <xf numFmtId="168" fontId="88" fillId="0" borderId="29" xfId="798" applyNumberFormat="1" applyFont="1" applyFill="1" applyBorder="1" applyAlignment="1" applyProtection="1">
      <alignment horizontal="center" vertical="center"/>
    </xf>
    <xf numFmtId="3" fontId="88" fillId="33" borderId="1" xfId="798" applyNumberFormat="1" applyFont="1" applyFill="1" applyBorder="1" applyAlignment="1" applyProtection="1">
      <alignment horizontal="center" vertical="center" wrapText="1"/>
    </xf>
    <xf numFmtId="3" fontId="88" fillId="0" borderId="13" xfId="798" applyNumberFormat="1" applyFont="1" applyFill="1" applyBorder="1" applyAlignment="1" applyProtection="1">
      <alignment vertical="center" wrapText="1"/>
    </xf>
    <xf numFmtId="3" fontId="86" fillId="0" borderId="13" xfId="798" applyNumberFormat="1" applyFont="1" applyFill="1" applyBorder="1" applyAlignment="1" applyProtection="1">
      <alignment horizontal="center" vertical="center"/>
    </xf>
    <xf numFmtId="3" fontId="88" fillId="0" borderId="77" xfId="798" applyNumberFormat="1" applyFont="1" applyFill="1" applyBorder="1" applyAlignment="1" applyProtection="1">
      <alignment vertical="center" wrapText="1"/>
    </xf>
    <xf numFmtId="3" fontId="91" fillId="28" borderId="7" xfId="798" applyNumberFormat="1" applyFont="1" applyFill="1" applyBorder="1" applyAlignment="1" applyProtection="1">
      <alignment horizontal="center" vertical="center"/>
    </xf>
    <xf numFmtId="3" fontId="91" fillId="28" borderId="38" xfId="798" applyNumberFormat="1" applyFont="1" applyFill="1" applyBorder="1" applyAlignment="1" applyProtection="1">
      <alignment horizontal="center" vertical="center"/>
    </xf>
    <xf numFmtId="2" fontId="88" fillId="33" borderId="2" xfId="798" applyNumberFormat="1" applyFont="1" applyFill="1" applyBorder="1" applyAlignment="1" applyProtection="1">
      <alignment horizontal="center" vertical="center" wrapText="1"/>
    </xf>
    <xf numFmtId="193" fontId="88" fillId="33" borderId="49" xfId="798" applyNumberFormat="1" applyFont="1" applyFill="1" applyBorder="1" applyAlignment="1" applyProtection="1">
      <alignment horizontal="center" vertical="center" wrapText="1"/>
    </xf>
    <xf numFmtId="3" fontId="91" fillId="0" borderId="68" xfId="798" applyNumberFormat="1" applyFont="1" applyFill="1" applyBorder="1" applyAlignment="1" applyProtection="1">
      <alignment horizontal="center" vertical="center"/>
    </xf>
    <xf numFmtId="3" fontId="78" fillId="0" borderId="1" xfId="798" applyNumberFormat="1" applyFont="1" applyFill="1" applyBorder="1" applyAlignment="1" applyProtection="1">
      <alignment horizontal="center" vertical="center" wrapText="1"/>
    </xf>
    <xf numFmtId="3" fontId="92" fillId="0" borderId="2" xfId="798" applyNumberFormat="1" applyFont="1" applyFill="1" applyBorder="1" applyAlignment="1" applyProtection="1">
      <alignment horizontal="left" vertical="center" wrapText="1"/>
    </xf>
    <xf numFmtId="3" fontId="79" fillId="0" borderId="2" xfId="798" applyNumberFormat="1" applyFont="1" applyFill="1" applyBorder="1" applyAlignment="1" applyProtection="1">
      <alignment horizontal="center" vertical="center" wrapText="1"/>
    </xf>
    <xf numFmtId="3" fontId="78" fillId="0" borderId="2" xfId="798" applyNumberFormat="1" applyFont="1" applyFill="1" applyBorder="1" applyAlignment="1" applyProtection="1">
      <alignment horizontal="center" vertical="center" wrapText="1"/>
    </xf>
    <xf numFmtId="3" fontId="78" fillId="0" borderId="49" xfId="798" applyNumberFormat="1" applyFont="1" applyFill="1" applyBorder="1" applyAlignment="1" applyProtection="1">
      <alignment horizontal="center" vertical="center" wrapText="1"/>
    </xf>
    <xf numFmtId="3" fontId="92" fillId="34" borderId="59" xfId="798" applyNumberFormat="1" applyFont="1" applyFill="1" applyBorder="1" applyAlignment="1" applyProtection="1">
      <alignment horizontal="center" vertical="center" wrapText="1"/>
    </xf>
    <xf numFmtId="194" fontId="78" fillId="0" borderId="0" xfId="798" applyNumberFormat="1" applyFont="1" applyFill="1" applyBorder="1" applyAlignment="1" applyProtection="1">
      <alignment horizontal="center" vertical="center"/>
    </xf>
    <xf numFmtId="3" fontId="78" fillId="0" borderId="0" xfId="798" applyNumberFormat="1" applyFont="1" applyFill="1" applyBorder="1" applyAlignment="1" applyProtection="1">
      <alignment horizontal="center" vertical="center"/>
    </xf>
    <xf numFmtId="4" fontId="78" fillId="0" borderId="0" xfId="798" applyNumberFormat="1" applyFont="1" applyFill="1" applyBorder="1" applyAlignment="1" applyProtection="1">
      <alignment horizontal="center" vertical="center" wrapText="1"/>
    </xf>
    <xf numFmtId="194" fontId="78" fillId="0" borderId="0" xfId="798" applyNumberFormat="1" applyFont="1" applyFill="1" applyBorder="1" applyAlignment="1" applyProtection="1">
      <alignment horizontal="left" vertical="center"/>
    </xf>
    <xf numFmtId="0" fontId="78" fillId="0" borderId="0" xfId="2260" applyFont="1" applyBorder="1" applyAlignment="1">
      <alignment horizontal="center"/>
    </xf>
    <xf numFmtId="0" fontId="78" fillId="0" borderId="0" xfId="2260" applyFont="1"/>
    <xf numFmtId="4" fontId="78" fillId="0" borderId="0" xfId="2261" applyFont="1">
      <alignment vertical="center"/>
    </xf>
    <xf numFmtId="0" fontId="78" fillId="0" borderId="10" xfId="2260" applyFont="1" applyBorder="1" applyAlignment="1">
      <alignment horizontal="center"/>
    </xf>
    <xf numFmtId="4" fontId="78" fillId="0" borderId="0" xfId="798" applyNumberFormat="1" applyFont="1" applyFill="1" applyBorder="1" applyAlignment="1" applyProtection="1">
      <alignment horizontal="left" vertical="center"/>
    </xf>
    <xf numFmtId="0" fontId="73" fillId="0" borderId="7" xfId="0" applyFont="1" applyBorder="1" applyAlignment="1">
      <alignment horizontal="left" vertical="center" wrapText="1"/>
    </xf>
    <xf numFmtId="0" fontId="73" fillId="0" borderId="10" xfId="0" applyFont="1" applyBorder="1" applyAlignment="1">
      <alignment horizontal="center" vertical="center"/>
    </xf>
    <xf numFmtId="0" fontId="73" fillId="0" borderId="0" xfId="0" applyFont="1" applyAlignment="1">
      <alignment horizontal="center" vertical="center" wrapText="1" shrinkToFit="1"/>
    </xf>
    <xf numFmtId="0" fontId="73" fillId="0" borderId="0" xfId="0" applyFont="1" applyBorder="1" applyAlignment="1">
      <alignment horizontal="center" vertical="center" wrapText="1" shrinkToFit="1"/>
    </xf>
    <xf numFmtId="49" fontId="73" fillId="0" borderId="0" xfId="0" applyNumberFormat="1" applyFont="1" applyAlignment="1">
      <alignment horizontal="left" vertical="center" wrapText="1" shrinkToFit="1"/>
    </xf>
    <xf numFmtId="0" fontId="73" fillId="0" borderId="0" xfId="0" applyFont="1" applyAlignment="1">
      <alignment horizontal="right" vertical="center" wrapText="1" shrinkToFit="1"/>
    </xf>
    <xf numFmtId="0" fontId="75" fillId="0" borderId="0" xfId="0" applyFont="1" applyAlignment="1">
      <alignment horizontal="right" vertical="center" wrapText="1" shrinkToFit="1"/>
    </xf>
    <xf numFmtId="0" fontId="75" fillId="0" borderId="0" xfId="0" applyFont="1" applyAlignment="1">
      <alignment vertical="center" wrapText="1" shrinkToFit="1"/>
    </xf>
    <xf numFmtId="49" fontId="75" fillId="0" borderId="0" xfId="0" applyNumberFormat="1" applyFont="1" applyAlignment="1">
      <alignment horizontal="center" vertical="center" wrapText="1" shrinkToFit="1"/>
    </xf>
    <xf numFmtId="49" fontId="75" fillId="0" borderId="0" xfId="0" applyNumberFormat="1" applyFont="1" applyAlignment="1">
      <alignment vertical="center" wrapText="1" shrinkToFit="1"/>
    </xf>
    <xf numFmtId="49" fontId="75" fillId="0" borderId="0" xfId="0" applyNumberFormat="1" applyFont="1" applyAlignment="1">
      <alignment horizontal="right" vertical="center" wrapText="1" shrinkToFit="1"/>
    </xf>
    <xf numFmtId="0" fontId="73" fillId="0" borderId="0" xfId="0" applyFont="1" applyAlignment="1">
      <alignment vertical="center" wrapText="1" shrinkToFit="1"/>
    </xf>
    <xf numFmtId="0" fontId="73" fillId="0" borderId="72" xfId="0" applyNumberFormat="1" applyFont="1" applyFill="1" applyBorder="1" applyAlignment="1">
      <alignment horizontal="center" vertical="center" wrapText="1" shrinkToFit="1"/>
    </xf>
    <xf numFmtId="0" fontId="73" fillId="0" borderId="66" xfId="0" applyNumberFormat="1" applyFont="1" applyFill="1" applyBorder="1" applyAlignment="1">
      <alignment horizontal="center" vertical="center" wrapText="1" shrinkToFit="1"/>
    </xf>
    <xf numFmtId="0" fontId="73" fillId="0" borderId="65" xfId="0" applyNumberFormat="1" applyFont="1" applyFill="1" applyBorder="1" applyAlignment="1">
      <alignment horizontal="center" vertical="center" wrapText="1" shrinkToFit="1"/>
    </xf>
    <xf numFmtId="0" fontId="73" fillId="0" borderId="2" xfId="0" applyFont="1" applyFill="1" applyBorder="1" applyAlignment="1">
      <alignment horizontal="center" vertical="center" wrapText="1" shrinkToFit="1"/>
    </xf>
    <xf numFmtId="0" fontId="73" fillId="0" borderId="49" xfId="0" applyFont="1" applyFill="1" applyBorder="1" applyAlignment="1">
      <alignment horizontal="center" vertical="center" wrapText="1" shrinkToFit="1"/>
    </xf>
    <xf numFmtId="0" fontId="73" fillId="0" borderId="1" xfId="0" applyFont="1" applyFill="1" applyBorder="1" applyAlignment="1">
      <alignment horizontal="center" vertical="center" wrapText="1" shrinkToFit="1"/>
    </xf>
    <xf numFmtId="0" fontId="73" fillId="0" borderId="59" xfId="0" applyFont="1" applyFill="1" applyBorder="1" applyAlignment="1">
      <alignment horizontal="center" vertical="center" wrapText="1" shrinkToFit="1"/>
    </xf>
    <xf numFmtId="0" fontId="73" fillId="0" borderId="46" xfId="0" applyFont="1" applyFill="1" applyBorder="1" applyAlignment="1">
      <alignment horizontal="center" vertical="center" wrapText="1" shrinkToFit="1"/>
    </xf>
    <xf numFmtId="0" fontId="73" fillId="0" borderId="74" xfId="0" applyFont="1" applyBorder="1" applyAlignment="1">
      <alignment horizontal="center" vertical="center" wrapText="1" shrinkToFit="1"/>
    </xf>
    <xf numFmtId="3" fontId="73" fillId="30" borderId="5" xfId="0" applyNumberFormat="1" applyFont="1" applyFill="1" applyBorder="1" applyAlignment="1">
      <alignment vertical="center" wrapText="1" shrinkToFit="1"/>
    </xf>
    <xf numFmtId="3" fontId="73" fillId="30" borderId="69" xfId="0" applyNumberFormat="1" applyFont="1" applyFill="1" applyBorder="1" applyAlignment="1">
      <alignment vertical="center" wrapText="1" shrinkToFit="1"/>
    </xf>
    <xf numFmtId="0" fontId="75" fillId="0" borderId="1" xfId="0" applyFont="1" applyBorder="1" applyAlignment="1">
      <alignment vertical="center" wrapText="1" shrinkToFit="1"/>
    </xf>
    <xf numFmtId="0" fontId="75" fillId="0" borderId="2" xfId="0" applyFont="1" applyBorder="1" applyAlignment="1">
      <alignment vertical="center" wrapText="1" shrinkToFit="1"/>
    </xf>
    <xf numFmtId="3" fontId="75" fillId="30" borderId="59" xfId="0" applyNumberFormat="1" applyFont="1" applyFill="1" applyBorder="1" applyAlignment="1">
      <alignment vertical="center" wrapText="1" shrinkToFit="1"/>
    </xf>
    <xf numFmtId="0" fontId="73" fillId="0" borderId="0" xfId="0" applyNumberFormat="1" applyFont="1" applyAlignment="1">
      <alignment horizontal="center" vertical="center" wrapText="1" shrinkToFit="1"/>
    </xf>
    <xf numFmtId="0" fontId="73" fillId="0" borderId="0" xfId="0" applyFont="1" applyAlignment="1">
      <alignment horizontal="left" vertical="center" wrapText="1" shrinkToFit="1"/>
    </xf>
    <xf numFmtId="49" fontId="73" fillId="0" borderId="0" xfId="0" applyNumberFormat="1" applyFont="1" applyAlignment="1">
      <alignment horizontal="right" vertical="center" wrapText="1" shrinkToFit="1"/>
    </xf>
    <xf numFmtId="0" fontId="73" fillId="0" borderId="0" xfId="0" applyNumberFormat="1" applyFont="1" applyAlignment="1">
      <alignment horizontal="left" vertical="center" wrapText="1" shrinkToFit="1"/>
    </xf>
    <xf numFmtId="49" fontId="73" fillId="0" borderId="0" xfId="0" applyNumberFormat="1" applyFont="1" applyAlignment="1">
      <alignment horizontal="center" vertical="center" wrapText="1" shrinkToFit="1"/>
    </xf>
    <xf numFmtId="0" fontId="73" fillId="0" borderId="0" xfId="0" applyNumberFormat="1" applyFont="1" applyAlignment="1">
      <alignment horizontal="right" vertical="center" wrapText="1" shrinkToFit="1"/>
    </xf>
    <xf numFmtId="49" fontId="73" fillId="0" borderId="0" xfId="0" applyNumberFormat="1" applyFont="1" applyBorder="1" applyAlignment="1">
      <alignment horizontal="right" vertical="center" wrapText="1"/>
    </xf>
    <xf numFmtId="0" fontId="73" fillId="0" borderId="0" xfId="0" applyFont="1" applyBorder="1" applyAlignment="1">
      <alignment horizontal="left" vertical="center" wrapText="1"/>
    </xf>
    <xf numFmtId="0" fontId="73" fillId="0" borderId="0" xfId="0" applyFont="1" applyBorder="1" applyAlignment="1">
      <alignment horizontal="center" vertical="center" wrapText="1"/>
    </xf>
    <xf numFmtId="49" fontId="73" fillId="0" borderId="0" xfId="0" applyNumberFormat="1" applyFont="1" applyBorder="1" applyAlignment="1">
      <alignment horizontal="center" vertical="center" wrapText="1"/>
    </xf>
    <xf numFmtId="49" fontId="75" fillId="0" borderId="0" xfId="0" applyNumberFormat="1" applyFont="1" applyBorder="1" applyAlignment="1">
      <alignment horizontal="right" vertical="center" wrapText="1"/>
    </xf>
    <xf numFmtId="0" fontId="75" fillId="0" borderId="0" xfId="0" applyFont="1" applyBorder="1" applyAlignment="1">
      <alignment horizontal="left" vertical="center" wrapText="1"/>
    </xf>
    <xf numFmtId="0" fontId="75" fillId="0" borderId="0" xfId="0" applyFont="1" applyBorder="1" applyAlignment="1">
      <alignment horizontal="center" vertical="center" wrapText="1"/>
    </xf>
    <xf numFmtId="49" fontId="75" fillId="0" borderId="0" xfId="0" applyNumberFormat="1" applyFont="1" applyBorder="1" applyAlignment="1">
      <alignment horizontal="center" vertical="center" wrapText="1"/>
    </xf>
    <xf numFmtId="49" fontId="73" fillId="0" borderId="7" xfId="0" applyNumberFormat="1" applyFont="1" applyBorder="1" applyAlignment="1">
      <alignment horizontal="right" vertical="center" wrapText="1"/>
    </xf>
    <xf numFmtId="0" fontId="73" fillId="0" borderId="26" xfId="0" applyFont="1" applyBorder="1" applyAlignment="1">
      <alignment horizontal="center" vertical="center" wrapText="1"/>
    </xf>
    <xf numFmtId="49" fontId="73" fillId="0" borderId="6" xfId="0" applyNumberFormat="1" applyFont="1" applyBorder="1" applyAlignment="1">
      <alignment horizontal="center" vertical="center" wrapText="1"/>
    </xf>
    <xf numFmtId="0" fontId="73" fillId="0" borderId="7" xfId="0" applyFont="1" applyBorder="1" applyAlignment="1">
      <alignment horizontal="right" vertical="center" wrapText="1"/>
    </xf>
    <xf numFmtId="49" fontId="73" fillId="0" borderId="7" xfId="0" applyNumberFormat="1" applyFont="1" applyBorder="1" applyAlignment="1">
      <alignment horizontal="center" vertical="center" wrapText="1"/>
    </xf>
    <xf numFmtId="0" fontId="72" fillId="0" borderId="0" xfId="908" applyFont="1" applyAlignment="1">
      <alignment vertical="center"/>
    </xf>
    <xf numFmtId="0" fontId="71" fillId="0" borderId="0" xfId="908" applyFont="1" applyFill="1" applyAlignment="1">
      <alignment vertical="center"/>
    </xf>
    <xf numFmtId="0" fontId="71" fillId="0" borderId="0" xfId="908" applyFont="1" applyFill="1" applyAlignment="1">
      <alignment horizontal="center" vertical="center"/>
    </xf>
    <xf numFmtId="0" fontId="96" fillId="0" borderId="0" xfId="908" applyFont="1" applyFill="1" applyAlignment="1">
      <alignment horizontal="center" vertical="center"/>
    </xf>
    <xf numFmtId="0" fontId="97" fillId="0" borderId="0" xfId="908" applyFont="1" applyFill="1" applyAlignment="1">
      <alignment horizontal="right" vertical="center"/>
    </xf>
    <xf numFmtId="0" fontId="71" fillId="0" borderId="0" xfId="908" applyFont="1" applyFill="1" applyAlignment="1">
      <alignment horizontal="right" vertical="center"/>
    </xf>
    <xf numFmtId="0" fontId="71" fillId="28" borderId="0" xfId="908" applyFont="1" applyFill="1" applyBorder="1" applyAlignment="1">
      <alignment vertical="center"/>
    </xf>
    <xf numFmtId="188" fontId="98" fillId="32" borderId="65" xfId="2238" applyNumberFormat="1" applyFont="1" applyFill="1" applyBorder="1" applyAlignment="1" applyProtection="1">
      <alignment horizontal="center" vertical="center" wrapText="1"/>
      <protection locked="0"/>
    </xf>
    <xf numFmtId="188" fontId="98" fillId="32" borderId="29" xfId="2238" applyNumberFormat="1" applyFont="1" applyFill="1" applyBorder="1" applyAlignment="1" applyProtection="1">
      <alignment horizontal="center" vertical="center" wrapText="1"/>
      <protection locked="0"/>
    </xf>
    <xf numFmtId="188" fontId="9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2" fillId="32" borderId="19" xfId="908" applyFont="1" applyFill="1" applyBorder="1" applyAlignment="1">
      <alignment horizontal="center" vertical="center"/>
    </xf>
    <xf numFmtId="1" fontId="7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2" fillId="32" borderId="46" xfId="975" quotePrefix="1" applyNumberFormat="1" applyFont="1" applyFill="1" applyBorder="1" applyAlignment="1" applyProtection="1">
      <alignment horizontal="center" vertical="center"/>
      <protection locked="0"/>
    </xf>
    <xf numFmtId="1" fontId="7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2" fillId="32" borderId="49" xfId="975" quotePrefix="1" applyNumberFormat="1" applyFont="1" applyFill="1" applyBorder="1" applyAlignment="1" applyProtection="1">
      <alignment horizontal="center" vertical="center"/>
      <protection locked="0"/>
    </xf>
    <xf numFmtId="1" fontId="7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2" fillId="32" borderId="77" xfId="908" applyFont="1" applyFill="1" applyBorder="1" applyAlignment="1">
      <alignment horizontal="center" vertical="center"/>
    </xf>
    <xf numFmtId="0" fontId="98" fillId="30" borderId="67" xfId="0" applyFont="1" applyFill="1" applyBorder="1" applyAlignment="1">
      <alignment horizontal="left" vertical="center" wrapText="1" shrinkToFit="1"/>
    </xf>
    <xf numFmtId="3" fontId="71" fillId="32" borderId="70" xfId="908" applyNumberFormat="1" applyFont="1" applyFill="1" applyBorder="1" applyAlignment="1">
      <alignment horizontal="right" vertical="center" wrapText="1"/>
    </xf>
    <xf numFmtId="3" fontId="98" fillId="30" borderId="68" xfId="908" applyNumberFormat="1" applyFont="1" applyFill="1" applyBorder="1" applyAlignment="1">
      <alignment horizontal="right" vertical="center" wrapText="1"/>
    </xf>
    <xf numFmtId="3" fontId="97" fillId="30" borderId="71" xfId="908" applyNumberFormat="1" applyFont="1" applyFill="1" applyBorder="1" applyAlignment="1">
      <alignment horizontal="right" vertical="center" wrapText="1"/>
    </xf>
    <xf numFmtId="3" fontId="97" fillId="30" borderId="68" xfId="908" applyNumberFormat="1" applyFont="1" applyFill="1" applyBorder="1" applyAlignment="1">
      <alignment horizontal="right" vertical="center" wrapText="1"/>
    </xf>
    <xf numFmtId="3" fontId="97" fillId="30" borderId="69" xfId="908" applyNumberFormat="1" applyFont="1" applyFill="1" applyBorder="1" applyAlignment="1">
      <alignment horizontal="right" vertical="center" wrapText="1"/>
    </xf>
    <xf numFmtId="3" fontId="72" fillId="32" borderId="71" xfId="908" applyNumberFormat="1" applyFont="1" applyFill="1" applyBorder="1" applyAlignment="1">
      <alignment horizontal="right" vertical="center" wrapText="1"/>
    </xf>
    <xf numFmtId="3" fontId="72" fillId="32" borderId="68" xfId="908" applyNumberFormat="1" applyFont="1" applyFill="1" applyBorder="1" applyAlignment="1">
      <alignment horizontal="right" vertical="center" wrapText="1"/>
    </xf>
    <xf numFmtId="3" fontId="72" fillId="32" borderId="28" xfId="908" applyNumberFormat="1" applyFont="1" applyFill="1" applyBorder="1" applyAlignment="1">
      <alignment horizontal="right" vertical="center" wrapText="1"/>
    </xf>
    <xf numFmtId="3" fontId="71" fillId="32" borderId="54" xfId="908" applyNumberFormat="1" applyFont="1" applyFill="1" applyBorder="1" applyAlignment="1">
      <alignment horizontal="right" vertical="center" wrapText="1"/>
    </xf>
    <xf numFmtId="4" fontId="71" fillId="0" borderId="70" xfId="908" applyNumberFormat="1" applyFont="1" applyFill="1" applyBorder="1" applyAlignment="1">
      <alignment vertical="center" wrapText="1"/>
    </xf>
    <xf numFmtId="4" fontId="71" fillId="32" borderId="70" xfId="908" applyNumberFormat="1" applyFont="1" applyFill="1" applyBorder="1" applyAlignment="1">
      <alignment horizontal="right" vertical="center" wrapText="1"/>
    </xf>
    <xf numFmtId="4" fontId="71" fillId="0" borderId="71" xfId="908" applyNumberFormat="1" applyFont="1" applyFill="1" applyBorder="1" applyAlignment="1">
      <alignment vertical="center" wrapText="1"/>
    </xf>
    <xf numFmtId="4" fontId="71" fillId="0" borderId="68" xfId="908" applyNumberFormat="1" applyFont="1" applyFill="1" applyBorder="1" applyAlignment="1">
      <alignment vertical="center" wrapText="1"/>
    </xf>
    <xf numFmtId="4" fontId="71" fillId="0" borderId="28" xfId="908" applyNumberFormat="1" applyFont="1" applyFill="1" applyBorder="1" applyAlignment="1">
      <alignment vertical="center" wrapText="1"/>
    </xf>
    <xf numFmtId="4" fontId="99" fillId="0" borderId="71" xfId="908" applyNumberFormat="1" applyFont="1" applyFill="1" applyBorder="1" applyAlignment="1">
      <alignment vertical="center" wrapText="1"/>
    </xf>
    <xf numFmtId="4" fontId="99" fillId="0" borderId="68" xfId="908" applyNumberFormat="1" applyFont="1" applyFill="1" applyBorder="1" applyAlignment="1">
      <alignment vertical="center" wrapText="1"/>
    </xf>
    <xf numFmtId="4" fontId="99" fillId="0" borderId="68" xfId="908" applyNumberFormat="1" applyFont="1" applyFill="1" applyBorder="1" applyAlignment="1">
      <alignment horizontal="center" vertical="center" wrapText="1"/>
    </xf>
    <xf numFmtId="4" fontId="99" fillId="0" borderId="69" xfId="908" applyNumberFormat="1" applyFont="1" applyFill="1" applyBorder="1" applyAlignment="1">
      <alignment vertical="center" wrapText="1"/>
    </xf>
    <xf numFmtId="4" fontId="99" fillId="0" borderId="71" xfId="908" applyNumberFormat="1" applyFont="1" applyFill="1" applyBorder="1" applyAlignment="1">
      <alignment horizontal="center" vertical="center" wrapText="1"/>
    </xf>
    <xf numFmtId="4" fontId="71" fillId="0" borderId="68" xfId="908" applyNumberFormat="1" applyFont="1" applyFill="1" applyBorder="1" applyAlignment="1">
      <alignment horizontal="center" vertical="center" wrapText="1"/>
    </xf>
    <xf numFmtId="4" fontId="72" fillId="0" borderId="54" xfId="908" applyNumberFormat="1" applyFont="1" applyFill="1" applyBorder="1" applyAlignment="1">
      <alignment vertical="center" wrapText="1"/>
    </xf>
    <xf numFmtId="4" fontId="71" fillId="0" borderId="42" xfId="908" applyNumberFormat="1" applyFont="1" applyFill="1" applyBorder="1" applyAlignment="1">
      <alignment vertical="center" wrapText="1"/>
    </xf>
    <xf numFmtId="4" fontId="71" fillId="0" borderId="7" xfId="908" applyNumberFormat="1" applyFont="1" applyFill="1" applyBorder="1" applyAlignment="1">
      <alignment vertical="center" wrapText="1"/>
    </xf>
    <xf numFmtId="4" fontId="71" fillId="0" borderId="26" xfId="908" applyNumberFormat="1" applyFont="1" applyFill="1" applyBorder="1" applyAlignment="1">
      <alignment vertical="center" wrapText="1"/>
    </xf>
    <xf numFmtId="4" fontId="71" fillId="0" borderId="54" xfId="908" applyNumberFormat="1" applyFont="1" applyFill="1" applyBorder="1" applyAlignment="1">
      <alignment vertical="center" wrapText="1"/>
    </xf>
    <xf numFmtId="4" fontId="99" fillId="0" borderId="42" xfId="908" applyNumberFormat="1" applyFont="1" applyFill="1" applyBorder="1" applyAlignment="1">
      <alignment vertical="center" wrapText="1"/>
    </xf>
    <xf numFmtId="4" fontId="99" fillId="0" borderId="7" xfId="908" applyNumberFormat="1" applyFont="1" applyFill="1" applyBorder="1" applyAlignment="1">
      <alignment vertical="center" wrapText="1"/>
    </xf>
    <xf numFmtId="4" fontId="99" fillId="0" borderId="7" xfId="908" applyNumberFormat="1" applyFont="1" applyFill="1" applyBorder="1" applyAlignment="1">
      <alignment horizontal="center" vertical="center" wrapText="1"/>
    </xf>
    <xf numFmtId="4" fontId="99" fillId="0" borderId="8" xfId="908" applyNumberFormat="1" applyFont="1" applyFill="1" applyBorder="1" applyAlignment="1">
      <alignment vertical="center" wrapText="1"/>
    </xf>
    <xf numFmtId="4" fontId="99" fillId="0" borderId="42" xfId="908" applyNumberFormat="1" applyFont="1" applyFill="1" applyBorder="1" applyAlignment="1">
      <alignment horizontal="center" vertical="center" wrapText="1"/>
    </xf>
    <xf numFmtId="4" fontId="71" fillId="0" borderId="7" xfId="908" applyNumberFormat="1" applyFont="1" applyFill="1" applyBorder="1" applyAlignment="1">
      <alignment horizontal="center" vertical="center" wrapText="1"/>
    </xf>
    <xf numFmtId="1" fontId="71" fillId="0" borderId="54" xfId="908" applyNumberFormat="1" applyFont="1" applyFill="1" applyBorder="1" applyAlignment="1">
      <alignment vertical="center" wrapText="1"/>
    </xf>
    <xf numFmtId="0" fontId="99" fillId="0" borderId="7" xfId="908" applyFont="1" applyFill="1" applyBorder="1" applyAlignment="1">
      <alignment vertical="center" wrapText="1"/>
    </xf>
    <xf numFmtId="0" fontId="99" fillId="0" borderId="8" xfId="908" applyFont="1" applyFill="1" applyBorder="1" applyAlignment="1">
      <alignment vertical="center" wrapText="1"/>
    </xf>
    <xf numFmtId="3" fontId="72" fillId="32" borderId="54" xfId="908" applyNumberFormat="1" applyFont="1" applyFill="1" applyBorder="1" applyAlignment="1">
      <alignment horizontal="right" vertical="center" wrapText="1"/>
    </xf>
    <xf numFmtId="2" fontId="100" fillId="0" borderId="7" xfId="908" applyNumberFormat="1" applyFont="1" applyFill="1" applyBorder="1" applyAlignment="1">
      <alignment horizontal="center" vertical="center" wrapText="1"/>
    </xf>
    <xf numFmtId="2" fontId="100" fillId="0" borderId="8" xfId="908" applyNumberFormat="1" applyFont="1" applyFill="1" applyBorder="1" applyAlignment="1">
      <alignment horizontal="center" vertical="center" wrapText="1"/>
    </xf>
    <xf numFmtId="49" fontId="72" fillId="0" borderId="54" xfId="973" applyNumberFormat="1" applyFont="1" applyFill="1" applyBorder="1" applyAlignment="1">
      <alignment horizontal="left" vertical="center" wrapText="1"/>
    </xf>
    <xf numFmtId="49" fontId="72" fillId="0" borderId="54" xfId="2239" applyNumberFormat="1" applyFont="1" applyBorder="1" applyAlignment="1">
      <alignment horizontal="left" vertical="center" wrapText="1"/>
    </xf>
    <xf numFmtId="4" fontId="72" fillId="0" borderId="64" xfId="908" applyNumberFormat="1" applyFont="1" applyFill="1" applyBorder="1" applyAlignment="1">
      <alignment vertical="center" wrapText="1"/>
    </xf>
    <xf numFmtId="3" fontId="71" fillId="32" borderId="64" xfId="908" applyNumberFormat="1" applyFont="1" applyFill="1" applyBorder="1" applyAlignment="1">
      <alignment vertical="center" wrapText="1"/>
    </xf>
    <xf numFmtId="4" fontId="71" fillId="0" borderId="65" xfId="908" applyNumberFormat="1" applyFont="1" applyFill="1" applyBorder="1" applyAlignment="1">
      <alignment vertical="center" wrapText="1"/>
    </xf>
    <xf numFmtId="4" fontId="71" fillId="0" borderId="29" xfId="908" applyNumberFormat="1" applyFont="1" applyFill="1" applyBorder="1" applyAlignment="1">
      <alignment vertical="center" wrapText="1"/>
    </xf>
    <xf numFmtId="4" fontId="71" fillId="0" borderId="48" xfId="908" applyNumberFormat="1" applyFont="1" applyFill="1" applyBorder="1" applyAlignment="1">
      <alignment vertical="center" wrapText="1"/>
    </xf>
    <xf numFmtId="4" fontId="71" fillId="0" borderId="64" xfId="908" applyNumberFormat="1" applyFont="1" applyFill="1" applyBorder="1" applyAlignment="1">
      <alignment vertical="center" wrapText="1"/>
    </xf>
    <xf numFmtId="4" fontId="99" fillId="0" borderId="65" xfId="908" applyNumberFormat="1" applyFont="1" applyFill="1" applyBorder="1" applyAlignment="1">
      <alignment vertical="center" wrapText="1"/>
    </xf>
    <xf numFmtId="2" fontId="100" fillId="0" borderId="29" xfId="908" applyNumberFormat="1" applyFont="1" applyFill="1" applyBorder="1" applyAlignment="1">
      <alignment horizontal="center" vertical="center" wrapText="1"/>
    </xf>
    <xf numFmtId="4" fontId="99" fillId="0" borderId="29" xfId="908" applyNumberFormat="1" applyFont="1" applyFill="1" applyBorder="1" applyAlignment="1">
      <alignment horizontal="center" vertical="center" wrapText="1"/>
    </xf>
    <xf numFmtId="2" fontId="100" fillId="0" borderId="66" xfId="908" applyNumberFormat="1" applyFont="1" applyFill="1" applyBorder="1" applyAlignment="1">
      <alignment horizontal="center" vertical="center" wrapText="1"/>
    </xf>
    <xf numFmtId="4" fontId="99" fillId="0" borderId="65" xfId="908" applyNumberFormat="1" applyFont="1" applyFill="1" applyBorder="1" applyAlignment="1">
      <alignment horizontal="center" vertical="center" wrapText="1"/>
    </xf>
    <xf numFmtId="4" fontId="71" fillId="0" borderId="29" xfId="908" applyNumberFormat="1" applyFont="1" applyFill="1" applyBorder="1" applyAlignment="1">
      <alignment horizontal="center" vertical="center" wrapText="1"/>
    </xf>
    <xf numFmtId="0" fontId="72" fillId="32" borderId="50" xfId="908" applyFont="1" applyFill="1" applyBorder="1" applyAlignment="1">
      <alignment vertical="center"/>
    </xf>
    <xf numFmtId="3" fontId="71" fillId="32" borderId="51" xfId="908" applyNumberFormat="1" applyFont="1" applyFill="1" applyBorder="1" applyAlignment="1">
      <alignment vertical="center" wrapText="1"/>
    </xf>
    <xf numFmtId="4" fontId="71" fillId="32" borderId="75" xfId="908" applyNumberFormat="1" applyFont="1" applyFill="1" applyBorder="1" applyAlignment="1">
      <alignment vertical="center" wrapText="1"/>
    </xf>
    <xf numFmtId="4" fontId="71" fillId="32" borderId="4" xfId="908" applyNumberFormat="1" applyFont="1" applyFill="1" applyBorder="1" applyAlignment="1">
      <alignment vertical="center" wrapText="1"/>
    </xf>
    <xf numFmtId="4" fontId="71" fillId="32" borderId="41" xfId="908" applyNumberFormat="1" applyFont="1" applyFill="1" applyBorder="1" applyAlignment="1">
      <alignment vertical="center" wrapText="1"/>
    </xf>
    <xf numFmtId="4" fontId="99" fillId="32" borderId="75" xfId="908" applyNumberFormat="1" applyFont="1" applyFill="1" applyBorder="1" applyAlignment="1">
      <alignment vertical="center" wrapText="1"/>
    </xf>
    <xf numFmtId="4" fontId="99" fillId="32" borderId="4" xfId="908" applyNumberFormat="1" applyFont="1" applyFill="1" applyBorder="1" applyAlignment="1">
      <alignment vertical="center" wrapText="1"/>
    </xf>
    <xf numFmtId="4" fontId="99" fillId="32" borderId="4" xfId="908" applyNumberFormat="1" applyFont="1" applyFill="1" applyBorder="1" applyAlignment="1">
      <alignment horizontal="center" vertical="center" wrapText="1"/>
    </xf>
    <xf numFmtId="4" fontId="99" fillId="32" borderId="5" xfId="908" applyNumberFormat="1" applyFont="1" applyFill="1" applyBorder="1" applyAlignment="1">
      <alignment vertical="center" wrapText="1"/>
    </xf>
    <xf numFmtId="4" fontId="99" fillId="32" borderId="75" xfId="908" applyNumberFormat="1" applyFont="1" applyFill="1" applyBorder="1" applyAlignment="1">
      <alignment horizontal="center" vertical="center" wrapText="1"/>
    </xf>
    <xf numFmtId="4" fontId="71" fillId="32" borderId="4" xfId="908" applyNumberFormat="1" applyFont="1" applyFill="1" applyBorder="1" applyAlignment="1">
      <alignment horizontal="center" vertical="center" wrapText="1"/>
    </xf>
    <xf numFmtId="0" fontId="72" fillId="32" borderId="30" xfId="908" applyFont="1" applyFill="1" applyBorder="1" applyAlignment="1">
      <alignment vertical="center"/>
    </xf>
    <xf numFmtId="3" fontId="71" fillId="32" borderId="54" xfId="2240" applyNumberFormat="1" applyFont="1" applyFill="1" applyBorder="1" applyAlignment="1">
      <alignment horizontal="center" vertical="center" wrapText="1"/>
    </xf>
    <xf numFmtId="9" fontId="71" fillId="32" borderId="42" xfId="2240" applyFont="1" applyFill="1" applyBorder="1" applyAlignment="1">
      <alignment horizontal="center" vertical="center" wrapText="1"/>
    </xf>
    <xf numFmtId="9" fontId="71" fillId="32" borderId="7" xfId="2240" applyFont="1" applyFill="1" applyBorder="1" applyAlignment="1">
      <alignment horizontal="center" vertical="center" wrapText="1"/>
    </xf>
    <xf numFmtId="9" fontId="71" fillId="32" borderId="26" xfId="2240" applyFont="1" applyFill="1" applyBorder="1" applyAlignment="1">
      <alignment horizontal="center" vertical="center" wrapText="1"/>
    </xf>
    <xf numFmtId="9" fontId="71" fillId="32" borderId="54" xfId="2240" applyFont="1" applyFill="1" applyBorder="1" applyAlignment="1">
      <alignment horizontal="center" vertical="center" wrapText="1"/>
    </xf>
    <xf numFmtId="9" fontId="99" fillId="32" borderId="42" xfId="2240" applyFont="1" applyFill="1" applyBorder="1" applyAlignment="1">
      <alignment horizontal="center" vertical="center" wrapText="1"/>
    </xf>
    <xf numFmtId="4" fontId="99" fillId="32" borderId="7" xfId="908" applyNumberFormat="1" applyFont="1" applyFill="1" applyBorder="1" applyAlignment="1">
      <alignment horizontal="center" vertical="center" wrapText="1"/>
    </xf>
    <xf numFmtId="2" fontId="100" fillId="32" borderId="8" xfId="908" applyNumberFormat="1" applyFont="1" applyFill="1" applyBorder="1" applyAlignment="1">
      <alignment horizontal="center" vertical="center" wrapText="1"/>
    </xf>
    <xf numFmtId="4" fontId="99" fillId="32" borderId="42" xfId="908" applyNumberFormat="1" applyFont="1" applyFill="1" applyBorder="1" applyAlignment="1">
      <alignment horizontal="center" vertical="center" wrapText="1"/>
    </xf>
    <xf numFmtId="4" fontId="71" fillId="32" borderId="7" xfId="908" applyNumberFormat="1" applyFont="1" applyFill="1" applyBorder="1" applyAlignment="1">
      <alignment horizontal="center" vertical="center" wrapText="1"/>
    </xf>
    <xf numFmtId="9" fontId="98" fillId="32" borderId="7" xfId="908" applyNumberFormat="1" applyFont="1" applyFill="1" applyBorder="1" applyAlignment="1">
      <alignment horizontal="center" vertical="center" wrapText="1"/>
    </xf>
    <xf numFmtId="0" fontId="72" fillId="32" borderId="55" xfId="908" applyFont="1" applyFill="1" applyBorder="1" applyAlignment="1">
      <alignment vertical="center"/>
    </xf>
    <xf numFmtId="3" fontId="71" fillId="32" borderId="52" xfId="908" applyNumberFormat="1" applyFont="1" applyFill="1" applyBorder="1" applyAlignment="1">
      <alignment vertical="center" wrapText="1"/>
    </xf>
    <xf numFmtId="4" fontId="71" fillId="32" borderId="45" xfId="908" applyNumberFormat="1" applyFont="1" applyFill="1" applyBorder="1" applyAlignment="1">
      <alignment vertical="center" wrapText="1"/>
    </xf>
    <xf numFmtId="4" fontId="71" fillId="32" borderId="38" xfId="908" applyNumberFormat="1" applyFont="1" applyFill="1" applyBorder="1" applyAlignment="1">
      <alignment vertical="center" wrapText="1"/>
    </xf>
    <xf numFmtId="4" fontId="71" fillId="32" borderId="47" xfId="908" applyNumberFormat="1" applyFont="1" applyFill="1" applyBorder="1" applyAlignment="1">
      <alignment vertical="center" wrapText="1"/>
    </xf>
    <xf numFmtId="4" fontId="99" fillId="32" borderId="45" xfId="908" applyNumberFormat="1" applyFont="1" applyFill="1" applyBorder="1" applyAlignment="1">
      <alignment vertical="center" wrapText="1"/>
    </xf>
    <xf numFmtId="4" fontId="99" fillId="32" borderId="38" xfId="908" applyNumberFormat="1" applyFont="1" applyFill="1" applyBorder="1" applyAlignment="1">
      <alignment vertical="center" wrapText="1"/>
    </xf>
    <xf numFmtId="4" fontId="99" fillId="32" borderId="38" xfId="908" applyNumberFormat="1" applyFont="1" applyFill="1" applyBorder="1" applyAlignment="1">
      <alignment horizontal="center" vertical="center" wrapText="1"/>
    </xf>
    <xf numFmtId="4" fontId="99" fillId="32" borderId="39" xfId="908" applyNumberFormat="1" applyFont="1" applyFill="1" applyBorder="1" applyAlignment="1">
      <alignment vertical="center" wrapText="1"/>
    </xf>
    <xf numFmtId="4" fontId="99" fillId="32" borderId="45" xfId="908" applyNumberFormat="1" applyFont="1" applyFill="1" applyBorder="1" applyAlignment="1">
      <alignment horizontal="center" vertical="center" wrapText="1"/>
    </xf>
    <xf numFmtId="4" fontId="71" fillId="32" borderId="38" xfId="908" applyNumberFormat="1" applyFont="1" applyFill="1" applyBorder="1" applyAlignment="1">
      <alignment horizontal="center" vertical="center" wrapText="1"/>
    </xf>
    <xf numFmtId="0" fontId="72" fillId="0" borderId="0" xfId="908" applyFont="1" applyBorder="1" applyAlignment="1">
      <alignment vertical="center"/>
    </xf>
    <xf numFmtId="4" fontId="71" fillId="0" borderId="0" xfId="908" applyNumberFormat="1" applyFont="1" applyFill="1" applyBorder="1" applyAlignment="1">
      <alignment vertical="center" wrapText="1"/>
    </xf>
    <xf numFmtId="4" fontId="99" fillId="0" borderId="0" xfId="908" applyNumberFormat="1" applyFont="1" applyFill="1" applyBorder="1" applyAlignment="1">
      <alignment vertical="center" wrapText="1"/>
    </xf>
    <xf numFmtId="3" fontId="99" fillId="0" borderId="0" xfId="908" applyNumberFormat="1" applyFont="1" applyFill="1" applyBorder="1" applyAlignment="1">
      <alignment horizontal="center" vertical="center" wrapText="1"/>
    </xf>
    <xf numFmtId="4" fontId="71" fillId="0" borderId="0" xfId="908" applyNumberFormat="1" applyFont="1" applyFill="1" applyBorder="1" applyAlignment="1">
      <alignment horizontal="center" vertical="center" wrapText="1"/>
    </xf>
    <xf numFmtId="0" fontId="101" fillId="0" borderId="0" xfId="908" applyFont="1" applyAlignment="1">
      <alignment vertical="center"/>
    </xf>
    <xf numFmtId="1" fontId="71" fillId="16" borderId="7" xfId="908" applyNumberFormat="1" applyFont="1" applyFill="1" applyBorder="1" applyAlignment="1">
      <alignment horizontal="center" vertical="center" wrapText="1"/>
    </xf>
    <xf numFmtId="1" fontId="71" fillId="0" borderId="0" xfId="908" applyNumberFormat="1" applyFont="1" applyFill="1" applyBorder="1" applyAlignment="1">
      <alignment horizontal="center" vertical="center" wrapText="1"/>
    </xf>
    <xf numFmtId="1" fontId="71" fillId="16" borderId="7" xfId="908" applyNumberFormat="1" applyFont="1" applyFill="1" applyBorder="1" applyAlignment="1">
      <alignment horizontal="center" vertical="center"/>
    </xf>
    <xf numFmtId="1" fontId="72" fillId="16" borderId="7" xfId="908" applyNumberFormat="1" applyFont="1" applyFill="1" applyBorder="1" applyAlignment="1">
      <alignment horizontal="center" vertical="center"/>
    </xf>
    <xf numFmtId="1" fontId="72" fillId="0" borderId="0" xfId="908" applyNumberFormat="1" applyFont="1" applyFill="1" applyBorder="1" applyAlignment="1">
      <alignment horizontal="center" vertical="center"/>
    </xf>
    <xf numFmtId="1" fontId="101" fillId="0" borderId="0" xfId="908" applyNumberFormat="1" applyFont="1" applyFill="1" applyBorder="1" applyAlignment="1">
      <alignment horizontal="center" vertical="center"/>
    </xf>
    <xf numFmtId="0" fontId="101" fillId="0" borderId="0" xfId="908" applyFont="1" applyFill="1" applyBorder="1" applyAlignment="1">
      <alignment vertical="center"/>
    </xf>
    <xf numFmtId="0" fontId="71" fillId="0" borderId="43" xfId="976" applyFont="1" applyFill="1" applyBorder="1" applyAlignment="1">
      <alignment horizontal="left" vertical="center"/>
    </xf>
    <xf numFmtId="0" fontId="72" fillId="0" borderId="43" xfId="908" applyFont="1" applyBorder="1" applyAlignment="1">
      <alignment vertical="center"/>
    </xf>
    <xf numFmtId="0" fontId="101" fillId="0" borderId="0" xfId="908" applyFont="1" applyBorder="1" applyAlignment="1">
      <alignment vertical="center"/>
    </xf>
    <xf numFmtId="1" fontId="96" fillId="0" borderId="0" xfId="908" applyNumberFormat="1" applyFont="1" applyFill="1" applyBorder="1" applyAlignment="1">
      <alignment horizontal="center" vertical="center"/>
    </xf>
    <xf numFmtId="0" fontId="72" fillId="0" borderId="0" xfId="908" applyFont="1" applyFill="1" applyBorder="1" applyAlignment="1">
      <alignment vertical="center"/>
    </xf>
    <xf numFmtId="1" fontId="71" fillId="0" borderId="0" xfId="908" applyNumberFormat="1" applyFont="1" applyFill="1" applyBorder="1" applyAlignment="1">
      <alignment horizontal="center" vertical="center"/>
    </xf>
    <xf numFmtId="1" fontId="71" fillId="0" borderId="0" xfId="908" applyNumberFormat="1" applyFont="1" applyBorder="1" applyAlignment="1">
      <alignment horizontal="center" vertical="center"/>
    </xf>
    <xf numFmtId="0" fontId="71" fillId="0" borderId="0" xfId="976" applyFont="1" applyFill="1" applyBorder="1" applyAlignment="1">
      <alignment horizontal="left" vertical="center"/>
    </xf>
    <xf numFmtId="0" fontId="72" fillId="28" borderId="0" xfId="908" applyFont="1" applyFill="1" applyBorder="1" applyAlignment="1">
      <alignment vertical="center"/>
    </xf>
    <xf numFmtId="0" fontId="101" fillId="28" borderId="0" xfId="908" applyFont="1" applyFill="1" applyBorder="1" applyAlignment="1">
      <alignment vertical="center"/>
    </xf>
    <xf numFmtId="0" fontId="71" fillId="0" borderId="0" xfId="976" applyFont="1" applyFill="1" applyBorder="1" applyAlignment="1">
      <alignment horizontal="center" vertical="center"/>
    </xf>
    <xf numFmtId="0" fontId="71" fillId="32" borderId="1" xfId="976" applyFont="1" applyFill="1" applyBorder="1" applyAlignment="1">
      <alignment horizontal="center" vertical="center"/>
    </xf>
    <xf numFmtId="0" fontId="71" fillId="32" borderId="2" xfId="976" applyFont="1" applyFill="1" applyBorder="1" applyAlignment="1">
      <alignment horizontal="center" vertical="center"/>
    </xf>
    <xf numFmtId="1" fontId="71" fillId="32" borderId="2" xfId="908" applyNumberFormat="1" applyFont="1" applyFill="1" applyBorder="1" applyAlignment="1">
      <alignment horizontal="center" vertical="center" wrapText="1"/>
    </xf>
    <xf numFmtId="1" fontId="71" fillId="0" borderId="0" xfId="908" applyNumberFormat="1" applyFont="1" applyFill="1" applyBorder="1" applyAlignment="1">
      <alignment vertical="center" wrapText="1"/>
    </xf>
    <xf numFmtId="1" fontId="96" fillId="28" borderId="0" xfId="908" applyNumberFormat="1" applyFont="1" applyFill="1" applyBorder="1" applyAlignment="1">
      <alignment horizontal="center" vertical="center"/>
    </xf>
    <xf numFmtId="1" fontId="96" fillId="0" borderId="0" xfId="908" applyNumberFormat="1" applyFont="1" applyBorder="1" applyAlignment="1">
      <alignment horizontal="center" vertical="center"/>
    </xf>
    <xf numFmtId="0" fontId="72" fillId="32" borderId="74" xfId="908" applyFont="1" applyFill="1" applyBorder="1" applyAlignment="1">
      <alignment horizontal="center" vertical="center"/>
    </xf>
    <xf numFmtId="0" fontId="72" fillId="32" borderId="68" xfId="976" applyFont="1" applyFill="1" applyBorder="1" applyAlignment="1">
      <alignment horizontal="left" vertical="center"/>
    </xf>
    <xf numFmtId="0" fontId="72" fillId="32" borderId="68" xfId="908" applyFont="1" applyFill="1" applyBorder="1" applyAlignment="1">
      <alignment horizontal="center" vertical="center"/>
    </xf>
    <xf numFmtId="1" fontId="71" fillId="32" borderId="68" xfId="908" applyNumberFormat="1" applyFont="1" applyFill="1" applyBorder="1" applyAlignment="1">
      <alignment horizontal="center" vertical="center" wrapText="1"/>
    </xf>
    <xf numFmtId="0" fontId="72" fillId="32" borderId="6" xfId="908" applyFont="1" applyFill="1" applyBorder="1" applyAlignment="1">
      <alignment horizontal="center" vertical="center"/>
    </xf>
    <xf numFmtId="0" fontId="72" fillId="32" borderId="7" xfId="976" applyFont="1" applyFill="1" applyBorder="1" applyAlignment="1">
      <alignment horizontal="left" vertical="center"/>
    </xf>
    <xf numFmtId="0" fontId="72" fillId="32" borderId="7" xfId="908" applyFont="1" applyFill="1" applyBorder="1" applyAlignment="1">
      <alignment horizontal="center" vertical="center"/>
    </xf>
    <xf numFmtId="1" fontId="71" fillId="32" borderId="7" xfId="908" applyNumberFormat="1" applyFont="1" applyFill="1" applyBorder="1" applyAlignment="1">
      <alignment horizontal="center" vertical="center" wrapText="1"/>
    </xf>
    <xf numFmtId="2" fontId="71" fillId="30" borderId="7" xfId="908" applyNumberFormat="1" applyFont="1" applyFill="1" applyBorder="1" applyAlignment="1">
      <alignment horizontal="center" vertical="center" wrapText="1"/>
    </xf>
    <xf numFmtId="189" fontId="99" fillId="0" borderId="0" xfId="908" applyNumberFormat="1" applyFont="1" applyFill="1" applyBorder="1" applyAlignment="1">
      <alignment vertical="center" wrapText="1"/>
    </xf>
    <xf numFmtId="189" fontId="71" fillId="0" borderId="0" xfId="908" applyNumberFormat="1" applyFont="1" applyFill="1" applyBorder="1" applyAlignment="1">
      <alignment horizontal="center" vertical="center" wrapText="1"/>
    </xf>
    <xf numFmtId="4" fontId="71" fillId="30" borderId="7" xfId="908" applyNumberFormat="1" applyFont="1" applyFill="1" applyBorder="1" applyAlignment="1">
      <alignment horizontal="center" vertical="center" wrapText="1"/>
    </xf>
    <xf numFmtId="189" fontId="71" fillId="32" borderId="7" xfId="908" applyNumberFormat="1" applyFont="1" applyFill="1" applyBorder="1" applyAlignment="1">
      <alignment horizontal="center" vertical="center"/>
    </xf>
    <xf numFmtId="10" fontId="71" fillId="32" borderId="7" xfId="908" applyNumberFormat="1" applyFont="1" applyFill="1" applyBorder="1" applyAlignment="1">
      <alignment horizontal="center" vertical="center"/>
    </xf>
    <xf numFmtId="0" fontId="72" fillId="32" borderId="7" xfId="976" applyFont="1" applyFill="1" applyBorder="1" applyAlignment="1">
      <alignment horizontal="left" vertical="center" wrapText="1"/>
    </xf>
    <xf numFmtId="10" fontId="102" fillId="32" borderId="7" xfId="908" applyNumberFormat="1" applyFont="1" applyFill="1" applyBorder="1" applyAlignment="1">
      <alignment horizontal="center" vertical="center"/>
    </xf>
    <xf numFmtId="0" fontId="72" fillId="32" borderId="37" xfId="908" applyFont="1" applyFill="1" applyBorder="1" applyAlignment="1">
      <alignment horizontal="center" vertical="center"/>
    </xf>
    <xf numFmtId="0" fontId="72" fillId="32" borderId="38" xfId="976" applyFont="1" applyFill="1" applyBorder="1" applyAlignment="1">
      <alignment horizontal="left" vertical="center"/>
    </xf>
    <xf numFmtId="0" fontId="72" fillId="32" borderId="38" xfId="908" applyFont="1" applyFill="1" applyBorder="1" applyAlignment="1">
      <alignment horizontal="center" vertical="center"/>
    </xf>
    <xf numFmtId="10" fontId="102" fillId="32" borderId="38" xfId="908" applyNumberFormat="1" applyFont="1" applyFill="1" applyBorder="1" applyAlignment="1">
      <alignment horizontal="center" vertical="center"/>
    </xf>
    <xf numFmtId="2" fontId="103" fillId="30" borderId="68" xfId="908" applyNumberFormat="1" applyFont="1" applyFill="1" applyBorder="1" applyAlignment="1">
      <alignment horizontal="right" vertical="center" wrapText="1"/>
    </xf>
    <xf numFmtId="2" fontId="103" fillId="30" borderId="28" xfId="908" applyNumberFormat="1" applyFont="1" applyFill="1" applyBorder="1" applyAlignment="1">
      <alignment horizontal="right" vertical="center" wrapText="1"/>
    </xf>
    <xf numFmtId="4" fontId="104" fillId="32" borderId="2" xfId="908" applyNumberFormat="1" applyFont="1" applyFill="1" applyBorder="1" applyAlignment="1">
      <alignment horizontal="right" vertical="center" wrapText="1"/>
    </xf>
    <xf numFmtId="4" fontId="104" fillId="32" borderId="49" xfId="908" applyNumberFormat="1" applyFont="1" applyFill="1" applyBorder="1" applyAlignment="1">
      <alignment horizontal="right" vertical="center" wrapText="1"/>
    </xf>
    <xf numFmtId="3" fontId="98" fillId="30" borderId="71" xfId="1567" applyNumberFormat="1" applyFont="1" applyFill="1" applyBorder="1" applyAlignment="1">
      <alignment horizontal="right" vertical="center" wrapText="1"/>
    </xf>
    <xf numFmtId="3" fontId="98" fillId="30" borderId="68" xfId="1567" applyNumberFormat="1" applyFont="1" applyFill="1" applyBorder="1" applyAlignment="1">
      <alignment horizontal="right" vertical="center" wrapText="1"/>
    </xf>
    <xf numFmtId="3" fontId="98" fillId="30" borderId="28" xfId="1567" applyNumberFormat="1" applyFont="1" applyFill="1" applyBorder="1" applyAlignment="1">
      <alignment horizontal="right" vertical="center" wrapText="1"/>
    </xf>
    <xf numFmtId="3" fontId="71" fillId="30" borderId="46" xfId="908" applyNumberFormat="1" applyFont="1" applyFill="1" applyBorder="1" applyAlignment="1">
      <alignment horizontal="right" vertical="center" wrapText="1"/>
    </xf>
    <xf numFmtId="3" fontId="71" fillId="30" borderId="2" xfId="908" applyNumberFormat="1" applyFont="1" applyFill="1" applyBorder="1" applyAlignment="1">
      <alignment horizontal="right" vertical="center" wrapText="1"/>
    </xf>
    <xf numFmtId="3" fontId="71" fillId="30" borderId="59" xfId="908" applyNumberFormat="1" applyFont="1" applyFill="1" applyBorder="1" applyAlignment="1">
      <alignment horizontal="right" vertical="center" wrapText="1"/>
    </xf>
    <xf numFmtId="3" fontId="73" fillId="0" borderId="7" xfId="0" applyNumberFormat="1" applyFont="1" applyBorder="1" applyAlignment="1">
      <alignment horizontal="center" vertical="center" wrapText="1"/>
    </xf>
    <xf numFmtId="0" fontId="71" fillId="30" borderId="0" xfId="908" applyFont="1" applyFill="1" applyBorder="1" applyAlignment="1">
      <alignment horizontal="right" vertical="center"/>
    </xf>
    <xf numFmtId="0" fontId="73" fillId="0" borderId="3" xfId="0" applyFont="1" applyBorder="1" applyAlignment="1">
      <alignment horizontal="center" vertical="center"/>
    </xf>
    <xf numFmtId="0" fontId="73" fillId="0" borderId="29" xfId="0" applyNumberFormat="1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 shrinkToFit="1"/>
    </xf>
    <xf numFmtId="0" fontId="75" fillId="0" borderId="0" xfId="0" applyFont="1" applyAlignment="1">
      <alignment horizontal="center" vertical="center" wrapText="1" shrinkToFit="1"/>
    </xf>
    <xf numFmtId="0" fontId="73" fillId="0" borderId="29" xfId="0" applyNumberFormat="1" applyFont="1" applyFill="1" applyBorder="1" applyAlignment="1">
      <alignment horizontal="center" vertical="center" wrapText="1" shrinkToFit="1"/>
    </xf>
    <xf numFmtId="49" fontId="75" fillId="0" borderId="0" xfId="0" applyNumberFormat="1" applyFont="1" applyAlignment="1">
      <alignment horizontal="left" vertical="center"/>
    </xf>
    <xf numFmtId="0" fontId="73" fillId="0" borderId="9" xfId="0" applyFont="1" applyBorder="1" applyAlignment="1">
      <alignment horizontal="center" vertical="center"/>
    </xf>
    <xf numFmtId="49" fontId="75" fillId="0" borderId="78" xfId="0" applyNumberFormat="1" applyFont="1" applyBorder="1" applyAlignment="1">
      <alignment horizontal="right" vertical="center" wrapText="1"/>
    </xf>
    <xf numFmtId="0" fontId="75" fillId="0" borderId="78" xfId="0" applyFont="1" applyBorder="1" applyAlignment="1">
      <alignment horizontal="left" vertical="center" wrapText="1"/>
    </xf>
    <xf numFmtId="0" fontId="75" fillId="0" borderId="81" xfId="0" applyFont="1" applyBorder="1" applyAlignment="1">
      <alignment horizontal="center" vertical="center" wrapText="1"/>
    </xf>
    <xf numFmtId="0" fontId="75" fillId="0" borderId="9" xfId="0" applyFont="1" applyBorder="1" applyAlignment="1">
      <alignment vertical="center"/>
    </xf>
    <xf numFmtId="0" fontId="75" fillId="0" borderId="78" xfId="0" applyFont="1" applyBorder="1" applyAlignment="1">
      <alignment vertical="center"/>
    </xf>
    <xf numFmtId="3" fontId="75" fillId="30" borderId="79" xfId="0" applyNumberFormat="1" applyFont="1" applyFill="1" applyBorder="1" applyAlignment="1">
      <alignment vertical="center"/>
    </xf>
    <xf numFmtId="49" fontId="73" fillId="0" borderId="4" xfId="0" applyNumberFormat="1" applyFont="1" applyBorder="1" applyAlignment="1">
      <alignment horizontal="right" vertical="center" wrapText="1"/>
    </xf>
    <xf numFmtId="0" fontId="73" fillId="0" borderId="4" xfId="0" applyFont="1" applyBorder="1" applyAlignment="1">
      <alignment horizontal="left" vertical="center" wrapText="1"/>
    </xf>
    <xf numFmtId="0" fontId="73" fillId="0" borderId="4" xfId="0" applyFont="1" applyBorder="1" applyAlignment="1">
      <alignment horizontal="right" vertical="center" wrapText="1"/>
    </xf>
    <xf numFmtId="0" fontId="73" fillId="30" borderId="5" xfId="0" applyNumberFormat="1" applyFont="1" applyFill="1" applyBorder="1" applyAlignment="1">
      <alignment horizontal="right" vertical="center" wrapText="1"/>
    </xf>
    <xf numFmtId="0" fontId="73" fillId="0" borderId="37" xfId="0" applyFont="1" applyBorder="1" applyAlignment="1">
      <alignment horizontal="center" vertical="center" wrapText="1" shrinkToFit="1"/>
    </xf>
    <xf numFmtId="49" fontId="73" fillId="0" borderId="38" xfId="0" applyNumberFormat="1" applyFont="1" applyBorder="1" applyAlignment="1">
      <alignment horizontal="right" vertical="center" wrapText="1"/>
    </xf>
    <xf numFmtId="0" fontId="73" fillId="0" borderId="38" xfId="0" applyFont="1" applyBorder="1" applyAlignment="1">
      <alignment horizontal="left" vertical="center" wrapText="1"/>
    </xf>
    <xf numFmtId="0" fontId="73" fillId="0" borderId="38" xfId="0" applyFont="1" applyBorder="1" applyAlignment="1">
      <alignment horizontal="right" vertical="center" wrapText="1"/>
    </xf>
    <xf numFmtId="3" fontId="73" fillId="30" borderId="39" xfId="0" applyNumberFormat="1" applyFont="1" applyFill="1" applyBorder="1" applyAlignment="1">
      <alignment horizontal="right" vertical="center" wrapText="1" shrinkToFit="1"/>
    </xf>
    <xf numFmtId="0" fontId="73" fillId="0" borderId="41" xfId="0" applyFont="1" applyBorder="1" applyAlignment="1">
      <alignment horizontal="center" vertical="center" wrapText="1"/>
    </xf>
    <xf numFmtId="0" fontId="73" fillId="0" borderId="47" xfId="0" applyFont="1" applyBorder="1" applyAlignment="1">
      <alignment horizontal="center" vertical="center" wrapText="1"/>
    </xf>
    <xf numFmtId="0" fontId="73" fillId="0" borderId="75" xfId="0" applyNumberFormat="1" applyFont="1" applyFill="1" applyBorder="1" applyAlignment="1">
      <alignment horizontal="center" vertical="center" wrapText="1"/>
    </xf>
    <xf numFmtId="3" fontId="73" fillId="0" borderId="45" xfId="0" applyNumberFormat="1" applyFont="1" applyBorder="1" applyAlignment="1">
      <alignment horizontal="center" vertical="center" wrapText="1"/>
    </xf>
    <xf numFmtId="49" fontId="73" fillId="0" borderId="3" xfId="0" applyNumberFormat="1" applyFont="1" applyBorder="1" applyAlignment="1">
      <alignment horizontal="center" vertical="center" wrapText="1"/>
    </xf>
    <xf numFmtId="49" fontId="73" fillId="0" borderId="37" xfId="0" applyNumberFormat="1" applyFont="1" applyBorder="1" applyAlignment="1">
      <alignment horizontal="center" vertical="center" wrapText="1"/>
    </xf>
    <xf numFmtId="3" fontId="73" fillId="0" borderId="6" xfId="0" applyNumberFormat="1" applyFont="1" applyBorder="1" applyAlignment="1">
      <alignment horizontal="center" vertical="center" wrapText="1"/>
    </xf>
    <xf numFmtId="3" fontId="73" fillId="30" borderId="79" xfId="0" applyNumberFormat="1" applyFont="1" applyFill="1" applyBorder="1" applyAlignment="1">
      <alignment vertical="center" wrapText="1" shrinkToFit="1"/>
    </xf>
    <xf numFmtId="0" fontId="72" fillId="32" borderId="2" xfId="908" applyFont="1" applyFill="1" applyBorder="1" applyAlignment="1">
      <alignment horizontal="center" vertical="center"/>
    </xf>
    <xf numFmtId="0" fontId="72" fillId="32" borderId="59" xfId="908" applyFont="1" applyFill="1" applyBorder="1" applyAlignment="1">
      <alignment horizontal="center" vertical="center"/>
    </xf>
    <xf numFmtId="4" fontId="73" fillId="0" borderId="7" xfId="0" applyNumberFormat="1" applyFont="1" applyBorder="1" applyAlignment="1">
      <alignment horizontal="right" vertical="center" wrapText="1"/>
    </xf>
    <xf numFmtId="0" fontId="73" fillId="0" borderId="4" xfId="0" applyNumberFormat="1" applyFont="1" applyFill="1" applyBorder="1" applyAlignment="1">
      <alignment horizontal="right" vertical="center" wrapText="1"/>
    </xf>
    <xf numFmtId="4" fontId="86" fillId="0" borderId="33" xfId="798" applyNumberFormat="1" applyFont="1" applyFill="1" applyBorder="1" applyAlignment="1" applyProtection="1">
      <alignment horizontal="center" vertical="center" wrapText="1"/>
    </xf>
    <xf numFmtId="49" fontId="98" fillId="30" borderId="67" xfId="0" applyNumberFormat="1" applyFont="1" applyFill="1" applyBorder="1" applyAlignment="1">
      <alignment horizontal="center" vertical="center" wrapText="1" shrinkToFit="1"/>
    </xf>
    <xf numFmtId="0" fontId="72" fillId="0" borderId="67" xfId="908" applyFont="1" applyBorder="1" applyAlignment="1">
      <alignment vertical="center"/>
    </xf>
    <xf numFmtId="0" fontId="72" fillId="0" borderId="30" xfId="908" applyFont="1" applyBorder="1" applyAlignment="1">
      <alignment vertical="center"/>
    </xf>
    <xf numFmtId="0" fontId="72" fillId="0" borderId="63" xfId="908" applyFont="1" applyBorder="1" applyAlignment="1">
      <alignment vertical="center"/>
    </xf>
    <xf numFmtId="4" fontId="105" fillId="0" borderId="0" xfId="2261" applyFont="1" applyAlignment="1"/>
    <xf numFmtId="4" fontId="105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8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105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105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10" fillId="28" borderId="0" xfId="798" applyNumberFormat="1" applyFont="1" applyFill="1" applyAlignment="1">
      <alignment vertical="center" wrapText="1"/>
    </xf>
    <xf numFmtId="4" fontId="111" fillId="28" borderId="0" xfId="2261" applyFont="1" applyFill="1">
      <alignment vertical="center"/>
    </xf>
    <xf numFmtId="4" fontId="79" fillId="0" borderId="0" xfId="798" applyNumberFormat="1" applyFont="1" applyFill="1" applyBorder="1" applyAlignment="1" applyProtection="1">
      <alignment horizontal="right" vertical="center"/>
    </xf>
    <xf numFmtId="3" fontId="89" fillId="0" borderId="40" xfId="798" applyNumberFormat="1" applyFont="1" applyFill="1" applyBorder="1" applyAlignment="1" applyProtection="1">
      <alignment vertical="center" wrapText="1"/>
    </xf>
    <xf numFmtId="2" fontId="88" fillId="0" borderId="7" xfId="798" applyNumberFormat="1" applyFont="1" applyFill="1" applyBorder="1" applyAlignment="1" applyProtection="1">
      <alignment horizontal="center" vertical="center"/>
    </xf>
    <xf numFmtId="3" fontId="91" fillId="0" borderId="38" xfId="798" applyNumberFormat="1" applyFont="1" applyFill="1" applyBorder="1" applyAlignment="1" applyProtection="1">
      <alignment horizontal="center" vertical="center"/>
    </xf>
    <xf numFmtId="2" fontId="88" fillId="0" borderId="38" xfId="798" applyNumberFormat="1" applyFont="1" applyFill="1" applyBorder="1" applyAlignment="1" applyProtection="1">
      <alignment horizontal="center" vertical="center"/>
    </xf>
    <xf numFmtId="4" fontId="88" fillId="0" borderId="40" xfId="798" applyNumberFormat="1" applyFont="1" applyFill="1" applyBorder="1" applyAlignment="1" applyProtection="1">
      <alignment vertical="center" wrapText="1"/>
    </xf>
    <xf numFmtId="190" fontId="91" fillId="0" borderId="68" xfId="798" applyNumberFormat="1" applyFont="1" applyFill="1" applyBorder="1" applyAlignment="1" applyProtection="1">
      <alignment horizontal="center" vertical="center"/>
    </xf>
    <xf numFmtId="2" fontId="88" fillId="0" borderId="68" xfId="798" applyNumberFormat="1" applyFont="1" applyFill="1" applyBorder="1" applyAlignment="1" applyProtection="1">
      <alignment horizontal="center" vertical="center"/>
    </xf>
    <xf numFmtId="2" fontId="88" fillId="0" borderId="28" xfId="798" applyNumberFormat="1" applyFont="1" applyFill="1" applyBorder="1" applyAlignment="1" applyProtection="1">
      <alignment horizontal="center" vertical="center"/>
    </xf>
    <xf numFmtId="2" fontId="88" fillId="0" borderId="26" xfId="798" applyNumberFormat="1" applyFont="1" applyFill="1" applyBorder="1" applyAlignment="1" applyProtection="1">
      <alignment horizontal="center" vertical="center"/>
    </xf>
    <xf numFmtId="4" fontId="88" fillId="0" borderId="29" xfId="798" applyNumberFormat="1" applyFont="1" applyFill="1" applyBorder="1" applyAlignment="1" applyProtection="1">
      <alignment horizontal="center" vertical="center"/>
    </xf>
    <xf numFmtId="2" fontId="88" fillId="0" borderId="48" xfId="798" applyNumberFormat="1" applyFont="1" applyFill="1" applyBorder="1" applyAlignment="1" applyProtection="1">
      <alignment horizontal="center" vertical="center"/>
    </xf>
    <xf numFmtId="3" fontId="88" fillId="0" borderId="40" xfId="798" applyNumberFormat="1" applyFont="1" applyFill="1" applyBorder="1" applyAlignment="1" applyProtection="1">
      <alignment vertical="center" wrapText="1"/>
    </xf>
    <xf numFmtId="193" fontId="88" fillId="0" borderId="28" xfId="798" applyNumberFormat="1" applyFont="1" applyFill="1" applyBorder="1" applyAlignment="1" applyProtection="1">
      <alignment horizontal="center" vertical="center"/>
    </xf>
    <xf numFmtId="3" fontId="88" fillId="28" borderId="7" xfId="798" applyNumberFormat="1" applyFont="1" applyFill="1" applyBorder="1" applyAlignment="1" applyProtection="1">
      <alignment horizontal="center" vertical="center"/>
    </xf>
    <xf numFmtId="0" fontId="83" fillId="28" borderId="7" xfId="798" applyNumberFormat="1" applyFont="1" applyFill="1" applyBorder="1" applyAlignment="1" applyProtection="1">
      <alignment horizontal="center" vertical="center" wrapText="1"/>
    </xf>
    <xf numFmtId="190" fontId="91" fillId="28" borderId="7" xfId="798" applyNumberFormat="1" applyFont="1" applyFill="1" applyBorder="1" applyAlignment="1" applyProtection="1">
      <alignment horizontal="center" vertical="center"/>
    </xf>
    <xf numFmtId="3" fontId="88" fillId="28" borderId="38" xfId="798" applyNumberFormat="1" applyFont="1" applyFill="1" applyBorder="1" applyAlignment="1" applyProtection="1">
      <alignment horizontal="center" vertical="center"/>
    </xf>
    <xf numFmtId="0" fontId="83" fillId="28" borderId="38" xfId="798" applyNumberFormat="1" applyFont="1" applyFill="1" applyBorder="1" applyAlignment="1" applyProtection="1">
      <alignment horizontal="center" vertical="center" wrapText="1"/>
    </xf>
    <xf numFmtId="193" fontId="88" fillId="0" borderId="47" xfId="798" applyNumberFormat="1" applyFont="1" applyFill="1" applyBorder="1" applyAlignment="1" applyProtection="1">
      <alignment horizontal="center" vertical="center"/>
    </xf>
    <xf numFmtId="193" fontId="88" fillId="0" borderId="26" xfId="798" applyNumberFormat="1" applyFont="1" applyFill="1" applyBorder="1" applyAlignment="1" applyProtection="1">
      <alignment horizontal="center" vertical="center"/>
    </xf>
    <xf numFmtId="190" fontId="91" fillId="0" borderId="29" xfId="798" applyNumberFormat="1" applyFont="1" applyFill="1" applyBorder="1" applyAlignment="1" applyProtection="1">
      <alignment horizontal="center" vertical="center"/>
    </xf>
    <xf numFmtId="2" fontId="88" fillId="0" borderId="29" xfId="798" applyNumberFormat="1" applyFont="1" applyFill="1" applyBorder="1" applyAlignment="1" applyProtection="1">
      <alignment horizontal="center" vertical="center"/>
    </xf>
    <xf numFmtId="0" fontId="78" fillId="0" borderId="0" xfId="2268" applyFont="1"/>
    <xf numFmtId="4" fontId="97" fillId="25" borderId="48" xfId="908" applyNumberFormat="1" applyFont="1" applyFill="1" applyBorder="1" applyAlignment="1">
      <alignment vertical="center" wrapText="1"/>
    </xf>
    <xf numFmtId="4" fontId="97" fillId="25" borderId="65" xfId="908" applyNumberFormat="1" applyFont="1" applyFill="1" applyBorder="1" applyAlignment="1">
      <alignment vertical="center" wrapText="1"/>
    </xf>
    <xf numFmtId="4" fontId="97" fillId="25" borderId="28" xfId="908" applyNumberFormat="1" applyFont="1" applyFill="1" applyBorder="1" applyAlignment="1">
      <alignment vertical="center" wrapText="1"/>
    </xf>
    <xf numFmtId="4" fontId="97" fillId="25" borderId="71" xfId="908" applyNumberFormat="1" applyFont="1" applyFill="1" applyBorder="1" applyAlignment="1">
      <alignment vertical="center" wrapText="1"/>
    </xf>
    <xf numFmtId="4" fontId="71" fillId="16" borderId="48" xfId="908" applyNumberFormat="1" applyFont="1" applyFill="1" applyBorder="1" applyAlignment="1">
      <alignment horizontal="center" vertical="center" wrapText="1"/>
    </xf>
    <xf numFmtId="4" fontId="71" fillId="16" borderId="68" xfId="908" applyNumberFormat="1" applyFont="1" applyFill="1" applyBorder="1" applyAlignment="1">
      <alignment horizontal="center" vertical="center" wrapText="1"/>
    </xf>
    <xf numFmtId="4" fontId="71" fillId="29" borderId="7" xfId="908" applyNumberFormat="1" applyFont="1" applyFill="1" applyBorder="1" applyAlignment="1">
      <alignment horizontal="center" vertical="center" wrapText="1"/>
    </xf>
    <xf numFmtId="4" fontId="97" fillId="25" borderId="26" xfId="908" applyNumberFormat="1" applyFont="1" applyFill="1" applyBorder="1" applyAlignment="1">
      <alignment vertical="center" wrapText="1"/>
    </xf>
    <xf numFmtId="4" fontId="97" fillId="25" borderId="42" xfId="908" applyNumberFormat="1" applyFont="1" applyFill="1" applyBorder="1" applyAlignment="1">
      <alignment vertical="center" wrapText="1"/>
    </xf>
    <xf numFmtId="0" fontId="72" fillId="32" borderId="7" xfId="975" applyFont="1" applyFill="1" applyBorder="1" applyAlignment="1" applyProtection="1">
      <alignment horizontal="center" vertical="center" wrapText="1"/>
      <protection locked="0"/>
    </xf>
    <xf numFmtId="0" fontId="72" fillId="32" borderId="29" xfId="975" applyFont="1" applyFill="1" applyBorder="1" applyAlignment="1" applyProtection="1">
      <alignment horizontal="center" vertical="center" wrapText="1"/>
      <protection locked="0"/>
    </xf>
    <xf numFmtId="0" fontId="72" fillId="32" borderId="51" xfId="975" applyFont="1" applyFill="1" applyBorder="1" applyAlignment="1" applyProtection="1">
      <alignment horizontal="center" vertical="center" wrapText="1"/>
      <protection locked="0"/>
    </xf>
    <xf numFmtId="0" fontId="72" fillId="32" borderId="54" xfId="975" applyFont="1" applyFill="1" applyBorder="1" applyAlignment="1" applyProtection="1">
      <alignment horizontal="center" vertical="center" wrapText="1"/>
      <protection locked="0"/>
    </xf>
    <xf numFmtId="0" fontId="72" fillId="32" borderId="64" xfId="975" applyFont="1" applyFill="1" applyBorder="1" applyAlignment="1" applyProtection="1">
      <alignment horizontal="center" vertical="center" wrapText="1"/>
      <protection locked="0"/>
    </xf>
    <xf numFmtId="0" fontId="72" fillId="32" borderId="42" xfId="975" applyFont="1" applyFill="1" applyBorder="1" applyAlignment="1" applyProtection="1">
      <alignment horizontal="center" vertical="center" wrapText="1"/>
      <protection locked="0"/>
    </xf>
    <xf numFmtId="0" fontId="72" fillId="32" borderId="65" xfId="975" applyFont="1" applyFill="1" applyBorder="1" applyAlignment="1" applyProtection="1">
      <alignment horizontal="center" vertical="center" wrapText="1"/>
      <protection locked="0"/>
    </xf>
    <xf numFmtId="0" fontId="71" fillId="32" borderId="40" xfId="908" applyFont="1" applyFill="1" applyBorder="1" applyAlignment="1">
      <alignment horizontal="center" vertical="center"/>
    </xf>
    <xf numFmtId="0" fontId="71" fillId="32" borderId="13" xfId="908" applyFont="1" applyFill="1" applyBorder="1" applyAlignment="1">
      <alignment horizontal="center" vertical="center"/>
    </xf>
    <xf numFmtId="0" fontId="71" fillId="32" borderId="77" xfId="908" applyFont="1" applyFill="1" applyBorder="1" applyAlignment="1">
      <alignment horizontal="center" vertical="center"/>
    </xf>
    <xf numFmtId="188" fontId="98" fillId="32" borderId="42" xfId="975" applyNumberFormat="1" applyFont="1" applyFill="1" applyBorder="1" applyAlignment="1" applyProtection="1">
      <alignment horizontal="center" vertical="center"/>
      <protection locked="0"/>
    </xf>
    <xf numFmtId="188" fontId="98" fillId="32" borderId="7" xfId="975" applyNumberFormat="1" applyFont="1" applyFill="1" applyBorder="1" applyAlignment="1" applyProtection="1">
      <alignment horizontal="center" vertical="center"/>
      <protection locked="0"/>
    </xf>
    <xf numFmtId="188" fontId="98" fillId="32" borderId="8" xfId="975" applyNumberFormat="1" applyFont="1" applyFill="1" applyBorder="1" applyAlignment="1" applyProtection="1">
      <alignment horizontal="center" vertical="center"/>
      <protection locked="0"/>
    </xf>
    <xf numFmtId="0" fontId="98" fillId="32" borderId="75" xfId="908" applyFont="1" applyFill="1" applyBorder="1" applyAlignment="1">
      <alignment horizontal="center" vertical="center"/>
    </xf>
    <xf numFmtId="0" fontId="98" fillId="32" borderId="4" xfId="908" applyFont="1" applyFill="1" applyBorder="1" applyAlignment="1">
      <alignment horizontal="center" vertical="center"/>
    </xf>
    <xf numFmtId="0" fontId="98" fillId="32" borderId="5" xfId="908" applyFont="1" applyFill="1" applyBorder="1" applyAlignment="1">
      <alignment horizontal="center" vertical="center"/>
    </xf>
    <xf numFmtId="0" fontId="72" fillId="32" borderId="57" xfId="974" applyFont="1" applyFill="1" applyBorder="1" applyAlignment="1">
      <alignment horizontal="center" vertical="center" wrapText="1"/>
    </xf>
    <xf numFmtId="0" fontId="72" fillId="32" borderId="44" xfId="974" applyFont="1" applyFill="1" applyBorder="1" applyAlignment="1">
      <alignment horizontal="center" vertical="center" wrapText="1"/>
    </xf>
    <xf numFmtId="0" fontId="72" fillId="32" borderId="50" xfId="975" applyFont="1" applyFill="1" applyBorder="1" applyAlignment="1" applyProtection="1">
      <alignment horizontal="center" vertical="center" wrapText="1"/>
      <protection locked="0"/>
    </xf>
    <xf numFmtId="0" fontId="72" fillId="32" borderId="30" xfId="975" applyFont="1" applyFill="1" applyBorder="1" applyAlignment="1" applyProtection="1">
      <alignment horizontal="center" vertical="center" wrapText="1"/>
      <protection locked="0"/>
    </xf>
    <xf numFmtId="0" fontId="72" fillId="32" borderId="63" xfId="975" applyFont="1" applyFill="1" applyBorder="1" applyAlignment="1" applyProtection="1">
      <alignment horizontal="center" vertical="center" wrapText="1"/>
      <protection locked="0"/>
    </xf>
    <xf numFmtId="0" fontId="71" fillId="30" borderId="0" xfId="908" applyFont="1" applyFill="1" applyAlignment="1">
      <alignment horizontal="left" vertical="center"/>
    </xf>
    <xf numFmtId="49" fontId="71" fillId="30" borderId="0" xfId="908" applyNumberFormat="1" applyFont="1" applyFill="1" applyBorder="1" applyAlignment="1">
      <alignment horizontal="left" vertical="center"/>
    </xf>
    <xf numFmtId="0" fontId="71" fillId="30" borderId="0" xfId="908" applyNumberFormat="1" applyFont="1" applyFill="1" applyBorder="1" applyAlignment="1">
      <alignment horizontal="left" vertical="center"/>
    </xf>
    <xf numFmtId="0" fontId="98" fillId="32" borderId="33" xfId="975" applyFont="1" applyFill="1" applyBorder="1" applyAlignment="1" applyProtection="1">
      <alignment horizontal="center" vertical="center" wrapText="1"/>
      <protection locked="0"/>
    </xf>
    <xf numFmtId="0" fontId="98" fillId="32" borderId="76" xfId="975" applyFont="1" applyFill="1" applyBorder="1" applyAlignment="1" applyProtection="1">
      <alignment horizontal="center" vertical="center" wrapText="1"/>
      <protection locked="0"/>
    </xf>
    <xf numFmtId="0" fontId="103" fillId="32" borderId="41" xfId="974" applyFont="1" applyFill="1" applyBorder="1" applyAlignment="1">
      <alignment horizontal="center" vertical="center" wrapText="1"/>
    </xf>
    <xf numFmtId="0" fontId="103" fillId="32" borderId="26" xfId="974" applyFont="1" applyFill="1" applyBorder="1" applyAlignment="1">
      <alignment horizontal="center" vertical="center" wrapText="1"/>
    </xf>
    <xf numFmtId="0" fontId="103" fillId="32" borderId="48" xfId="974" applyFont="1" applyFill="1" applyBorder="1" applyAlignment="1">
      <alignment horizontal="center" vertical="center" wrapText="1"/>
    </xf>
    <xf numFmtId="0" fontId="72" fillId="32" borderId="61" xfId="974" applyFont="1" applyFill="1" applyBorder="1" applyAlignment="1">
      <alignment horizontal="center" vertical="center" wrapText="1"/>
    </xf>
    <xf numFmtId="0" fontId="72" fillId="32" borderId="32" xfId="974" applyFont="1" applyFill="1" applyBorder="1" applyAlignment="1">
      <alignment horizontal="center" vertical="center" wrapText="1"/>
    </xf>
    <xf numFmtId="188" fontId="72" fillId="32" borderId="33" xfId="975" applyNumberFormat="1" applyFont="1" applyFill="1" applyBorder="1" applyAlignment="1" applyProtection="1">
      <alignment horizontal="center" vertical="center" wrapText="1"/>
      <protection locked="0"/>
    </xf>
    <xf numFmtId="188" fontId="72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2" fillId="32" borderId="62" xfId="974" applyFont="1" applyFill="1" applyBorder="1" applyAlignment="1">
      <alignment horizontal="center" vertical="center" wrapText="1"/>
    </xf>
    <xf numFmtId="0" fontId="72" fillId="32" borderId="73" xfId="974" applyFont="1" applyFill="1" applyBorder="1" applyAlignment="1">
      <alignment horizontal="center" vertical="center" wrapText="1"/>
    </xf>
    <xf numFmtId="0" fontId="72" fillId="32" borderId="46" xfId="908" applyFont="1" applyFill="1" applyBorder="1" applyAlignment="1">
      <alignment horizontal="center" vertical="center"/>
    </xf>
    <xf numFmtId="0" fontId="72" fillId="32" borderId="2" xfId="908" applyFont="1" applyFill="1" applyBorder="1" applyAlignment="1">
      <alignment horizontal="center" vertical="center"/>
    </xf>
    <xf numFmtId="0" fontId="72" fillId="32" borderId="59" xfId="908" applyFont="1" applyFill="1" applyBorder="1" applyAlignment="1">
      <alignment horizontal="center" vertical="center"/>
    </xf>
    <xf numFmtId="0" fontId="103" fillId="32" borderId="4" xfId="974" applyFont="1" applyFill="1" applyBorder="1" applyAlignment="1">
      <alignment horizontal="center" vertical="center" wrapText="1"/>
    </xf>
    <xf numFmtId="0" fontId="103" fillId="32" borderId="7" xfId="974" applyFont="1" applyFill="1" applyBorder="1" applyAlignment="1">
      <alignment horizontal="center" vertical="center" wrapText="1"/>
    </xf>
    <xf numFmtId="0" fontId="103" fillId="32" borderId="29" xfId="974" applyFont="1" applyFill="1" applyBorder="1" applyAlignment="1">
      <alignment horizontal="center" vertical="center" wrapText="1"/>
    </xf>
    <xf numFmtId="0" fontId="72" fillId="32" borderId="75" xfId="908" applyFont="1" applyFill="1" applyBorder="1" applyAlignment="1">
      <alignment horizontal="center" vertical="center"/>
    </xf>
    <xf numFmtId="0" fontId="72" fillId="32" borderId="4" xfId="908" applyFont="1" applyFill="1" applyBorder="1" applyAlignment="1">
      <alignment horizontal="center" vertical="center"/>
    </xf>
    <xf numFmtId="0" fontId="72" fillId="32" borderId="34" xfId="908" applyFont="1" applyFill="1" applyBorder="1" applyAlignment="1">
      <alignment horizontal="center" vertical="center"/>
    </xf>
    <xf numFmtId="0" fontId="72" fillId="32" borderId="53" xfId="908" applyFont="1" applyFill="1" applyBorder="1" applyAlignment="1">
      <alignment horizontal="center" vertical="center"/>
    </xf>
    <xf numFmtId="0" fontId="72" fillId="32" borderId="58" xfId="908" applyFont="1" applyFill="1" applyBorder="1" applyAlignment="1">
      <alignment horizontal="center" vertical="center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7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107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8" fillId="0" borderId="0" xfId="797" applyFont="1" applyFill="1" applyAlignment="1">
      <alignment horizontal="center"/>
    </xf>
    <xf numFmtId="3" fontId="88" fillId="0" borderId="31" xfId="798" applyNumberFormat="1" applyFont="1" applyFill="1" applyBorder="1" applyAlignment="1" applyProtection="1">
      <alignment horizontal="center" vertical="center"/>
    </xf>
    <xf numFmtId="3" fontId="88" fillId="0" borderId="9" xfId="798" applyNumberFormat="1" applyFont="1" applyFill="1" applyBorder="1" applyAlignment="1" applyProtection="1">
      <alignment horizontal="center" vertical="center"/>
    </xf>
    <xf numFmtId="0" fontId="93" fillId="0" borderId="0" xfId="798" applyNumberFormat="1" applyFont="1" applyFill="1" applyBorder="1" applyAlignment="1" applyProtection="1">
      <alignment horizontal="left" vertical="top" wrapText="1"/>
    </xf>
    <xf numFmtId="0" fontId="78" fillId="0" borderId="0" xfId="798" applyNumberFormat="1" applyFont="1" applyFill="1" applyBorder="1" applyAlignment="1" applyProtection="1">
      <alignment horizontal="left" vertical="top" wrapText="1"/>
    </xf>
    <xf numFmtId="4" fontId="78" fillId="0" borderId="0" xfId="798" applyNumberFormat="1" applyFont="1" applyFill="1" applyBorder="1" applyAlignment="1" applyProtection="1">
      <alignment horizontal="left" vertical="center" wrapText="1"/>
    </xf>
    <xf numFmtId="0" fontId="78" fillId="0" borderId="0" xfId="2260" applyFont="1" applyBorder="1" applyAlignment="1">
      <alignment horizontal="center" wrapText="1"/>
    </xf>
    <xf numFmtId="4" fontId="86" fillId="0" borderId="40" xfId="798" applyNumberFormat="1" applyFont="1" applyFill="1" applyBorder="1" applyAlignment="1" applyProtection="1">
      <alignment horizontal="center" vertical="center" wrapText="1"/>
    </xf>
    <xf numFmtId="4" fontId="86" fillId="0" borderId="13" xfId="798" applyNumberFormat="1" applyFont="1" applyFill="1" applyBorder="1" applyAlignment="1" applyProtection="1">
      <alignment horizontal="center" vertical="center" wrapText="1"/>
    </xf>
    <xf numFmtId="4" fontId="86" fillId="0" borderId="77" xfId="798" applyNumberFormat="1" applyFont="1" applyFill="1" applyBorder="1" applyAlignment="1" applyProtection="1">
      <alignment horizontal="center" vertical="center" wrapText="1"/>
    </xf>
    <xf numFmtId="4" fontId="86" fillId="0" borderId="33" xfId="798" applyNumberFormat="1" applyFont="1" applyFill="1" applyBorder="1" applyAlignment="1" applyProtection="1">
      <alignment horizontal="center" vertical="center" wrapText="1"/>
    </xf>
    <xf numFmtId="4" fontId="86" fillId="0" borderId="35" xfId="798" applyNumberFormat="1" applyFont="1" applyFill="1" applyBorder="1" applyAlignment="1" applyProtection="1">
      <alignment horizontal="center" vertical="center" wrapText="1"/>
    </xf>
    <xf numFmtId="0" fontId="80" fillId="0" borderId="0" xfId="798" applyNumberFormat="1" applyFont="1" applyFill="1" applyBorder="1" applyAlignment="1" applyProtection="1">
      <alignment horizontal="center" vertical="center" wrapText="1"/>
    </xf>
    <xf numFmtId="0" fontId="81" fillId="0" borderId="0" xfId="798" applyNumberFormat="1" applyFont="1" applyFill="1" applyBorder="1" applyAlignment="1" applyProtection="1">
      <alignment horizontal="center" vertical="center" wrapText="1"/>
    </xf>
    <xf numFmtId="4" fontId="86" fillId="0" borderId="34" xfId="798" applyNumberFormat="1" applyFont="1" applyFill="1" applyBorder="1" applyAlignment="1" applyProtection="1">
      <alignment horizontal="center" vertical="center" wrapText="1"/>
    </xf>
    <xf numFmtId="4" fontId="86" fillId="0" borderId="36" xfId="798" applyNumberFormat="1" applyFont="1" applyFill="1" applyBorder="1" applyAlignment="1" applyProtection="1">
      <alignment horizontal="center" vertical="center" wrapText="1"/>
    </xf>
    <xf numFmtId="0" fontId="86" fillId="0" borderId="33" xfId="798" applyNumberFormat="1" applyFont="1" applyFill="1" applyBorder="1" applyAlignment="1" applyProtection="1">
      <alignment horizontal="center" vertical="center" wrapText="1"/>
    </xf>
    <xf numFmtId="0" fontId="86" fillId="0" borderId="35" xfId="798" applyNumberFormat="1" applyFont="1" applyFill="1" applyBorder="1" applyAlignment="1" applyProtection="1">
      <alignment horizontal="center" vertical="center" wrapText="1"/>
    </xf>
    <xf numFmtId="4" fontId="86" fillId="0" borderId="58" xfId="798" applyNumberFormat="1" applyFont="1" applyFill="1" applyBorder="1" applyAlignment="1" applyProtection="1">
      <alignment horizontal="center" vertical="center" wrapText="1"/>
    </xf>
    <xf numFmtId="4" fontId="86" fillId="0" borderId="60" xfId="798" applyNumberFormat="1" applyFont="1" applyFill="1" applyBorder="1" applyAlignment="1" applyProtection="1">
      <alignment horizontal="center" vertical="center" wrapText="1"/>
    </xf>
    <xf numFmtId="0" fontId="73" fillId="0" borderId="1" xfId="0" applyFont="1" applyBorder="1" applyAlignment="1">
      <alignment horizontal="center" vertical="center" wrapText="1" shrinkToFit="1"/>
    </xf>
    <xf numFmtId="0" fontId="73" fillId="0" borderId="2" xfId="0" applyFont="1" applyBorder="1" applyAlignment="1">
      <alignment horizontal="center" vertical="center" wrapText="1" shrinkToFit="1"/>
    </xf>
    <xf numFmtId="0" fontId="73" fillId="0" borderId="49" xfId="0" applyFont="1" applyBorder="1" applyAlignment="1">
      <alignment horizontal="center" vertical="center" wrapText="1" shrinkToFit="1"/>
    </xf>
    <xf numFmtId="0" fontId="75" fillId="0" borderId="1" xfId="0" applyFont="1" applyBorder="1" applyAlignment="1">
      <alignment horizontal="left" vertical="center" wrapText="1" shrinkToFit="1"/>
    </xf>
    <xf numFmtId="0" fontId="75" fillId="0" borderId="2" xfId="0" applyFont="1" applyBorder="1" applyAlignment="1">
      <alignment horizontal="left" vertical="center" wrapText="1" shrinkToFit="1"/>
    </xf>
    <xf numFmtId="0" fontId="75" fillId="0" borderId="1" xfId="0" applyFont="1" applyBorder="1" applyAlignment="1">
      <alignment horizontal="center" vertical="center" wrapText="1" shrinkToFit="1"/>
    </xf>
    <xf numFmtId="0" fontId="75" fillId="0" borderId="2" xfId="0" applyFont="1" applyBorder="1" applyAlignment="1">
      <alignment horizontal="center" vertical="center" wrapText="1" shrinkToFit="1"/>
    </xf>
    <xf numFmtId="0" fontId="75" fillId="0" borderId="49" xfId="0" applyFont="1" applyBorder="1" applyAlignment="1">
      <alignment horizontal="center" vertical="center" wrapText="1" shrinkToFit="1"/>
    </xf>
    <xf numFmtId="3" fontId="75" fillId="31" borderId="1" xfId="0" applyNumberFormat="1" applyFont="1" applyFill="1" applyBorder="1" applyAlignment="1">
      <alignment horizontal="center" vertical="center" wrapText="1" shrinkToFit="1"/>
    </xf>
    <xf numFmtId="3" fontId="75" fillId="31" borderId="2" xfId="0" applyNumberFormat="1" applyFont="1" applyFill="1" applyBorder="1" applyAlignment="1">
      <alignment horizontal="center" vertical="center" wrapText="1" shrinkToFit="1"/>
    </xf>
    <xf numFmtId="3" fontId="75" fillId="31" borderId="59" xfId="0" applyNumberFormat="1" applyFont="1" applyFill="1" applyBorder="1" applyAlignment="1">
      <alignment horizontal="center" vertical="center" wrapText="1" shrinkToFit="1"/>
    </xf>
    <xf numFmtId="0" fontId="75" fillId="0" borderId="0" xfId="0" applyFont="1" applyAlignment="1">
      <alignment horizontal="center" vertical="center" wrapText="1" shrinkToFit="1"/>
    </xf>
    <xf numFmtId="0" fontId="73" fillId="0" borderId="3" xfId="0" applyFont="1" applyBorder="1" applyAlignment="1">
      <alignment horizontal="center" vertical="center" wrapText="1" shrinkToFit="1"/>
    </xf>
    <xf numFmtId="0" fontId="73" fillId="0" borderId="6" xfId="0" applyFont="1" applyBorder="1" applyAlignment="1">
      <alignment horizontal="center" vertical="center" wrapText="1" shrinkToFit="1"/>
    </xf>
    <xf numFmtId="0" fontId="73" fillId="0" borderId="72" xfId="0" applyFont="1" applyBorder="1" applyAlignment="1">
      <alignment horizontal="center" vertical="center" wrapText="1" shrinkToFit="1"/>
    </xf>
    <xf numFmtId="0" fontId="73" fillId="0" borderId="4" xfId="0" applyNumberFormat="1" applyFont="1" applyFill="1" applyBorder="1" applyAlignment="1">
      <alignment horizontal="center" vertical="center" wrapText="1" shrinkToFit="1"/>
    </xf>
    <xf numFmtId="0" fontId="73" fillId="0" borderId="7" xfId="0" applyNumberFormat="1" applyFont="1" applyFill="1" applyBorder="1" applyAlignment="1">
      <alignment horizontal="center" vertical="center" wrapText="1" shrinkToFit="1"/>
    </xf>
    <xf numFmtId="0" fontId="73" fillId="0" borderId="29" xfId="0" applyNumberFormat="1" applyFont="1" applyFill="1" applyBorder="1" applyAlignment="1">
      <alignment horizontal="center" vertical="center" wrapText="1" shrinkToFit="1"/>
    </xf>
    <xf numFmtId="0" fontId="73" fillId="0" borderId="41" xfId="0" applyNumberFormat="1" applyFont="1" applyFill="1" applyBorder="1" applyAlignment="1">
      <alignment horizontal="center" vertical="center" wrapText="1" shrinkToFit="1"/>
    </xf>
    <xf numFmtId="0" fontId="73" fillId="0" borderId="26" xfId="0" applyNumberFormat="1" applyFont="1" applyFill="1" applyBorder="1" applyAlignment="1">
      <alignment horizontal="center" vertical="center" wrapText="1" shrinkToFit="1"/>
    </xf>
    <xf numFmtId="0" fontId="73" fillId="0" borderId="48" xfId="0" applyNumberFormat="1" applyFont="1" applyFill="1" applyBorder="1" applyAlignment="1">
      <alignment horizontal="center" vertical="center" wrapText="1" shrinkToFit="1"/>
    </xf>
    <xf numFmtId="0" fontId="73" fillId="0" borderId="56" xfId="0" applyNumberFormat="1" applyFont="1" applyFill="1" applyBorder="1" applyAlignment="1">
      <alignment horizontal="center" vertical="center" wrapText="1" shrinkToFit="1"/>
    </xf>
    <xf numFmtId="0" fontId="73" fillId="0" borderId="61" xfId="0" applyNumberFormat="1" applyFont="1" applyFill="1" applyBorder="1" applyAlignment="1">
      <alignment horizontal="center" vertical="center" wrapText="1" shrinkToFit="1"/>
    </xf>
    <xf numFmtId="0" fontId="73" fillId="0" borderId="5" xfId="0" applyNumberFormat="1" applyFont="1" applyFill="1" applyBorder="1" applyAlignment="1">
      <alignment horizontal="center" vertical="center" wrapText="1" shrinkToFit="1"/>
    </xf>
    <xf numFmtId="0" fontId="73" fillId="0" borderId="3" xfId="0" applyNumberFormat="1" applyFont="1" applyFill="1" applyBorder="1" applyAlignment="1">
      <alignment horizontal="center" vertical="center" wrapText="1" shrinkToFit="1"/>
    </xf>
    <xf numFmtId="0" fontId="73" fillId="0" borderId="42" xfId="0" applyNumberFormat="1" applyFont="1" applyFill="1" applyBorder="1" applyAlignment="1">
      <alignment horizontal="center" vertical="center" wrapText="1" shrinkToFit="1"/>
    </xf>
    <xf numFmtId="0" fontId="73" fillId="0" borderId="8" xfId="0" applyNumberFormat="1" applyFont="1" applyFill="1" applyBorder="1" applyAlignment="1">
      <alignment horizontal="center" vertical="center" wrapText="1" shrinkToFit="1"/>
    </xf>
    <xf numFmtId="0" fontId="75" fillId="0" borderId="80" xfId="0" applyFont="1" applyBorder="1" applyAlignment="1">
      <alignment horizontal="left" vertical="center"/>
    </xf>
    <xf numFmtId="0" fontId="75" fillId="0" borderId="78" xfId="0" applyFont="1" applyBorder="1" applyAlignment="1">
      <alignment horizontal="left" vertical="center"/>
    </xf>
    <xf numFmtId="0" fontId="75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center" vertical="center"/>
    </xf>
    <xf numFmtId="0" fontId="75" fillId="0" borderId="49" xfId="0" applyFont="1" applyBorder="1" applyAlignment="1">
      <alignment horizontal="center" vertical="center"/>
    </xf>
    <xf numFmtId="3" fontId="75" fillId="31" borderId="1" xfId="0" applyNumberFormat="1" applyFont="1" applyFill="1" applyBorder="1" applyAlignment="1">
      <alignment horizontal="center" vertical="center"/>
    </xf>
    <xf numFmtId="3" fontId="75" fillId="31" borderId="2" xfId="0" applyNumberFormat="1" applyFont="1" applyFill="1" applyBorder="1" applyAlignment="1">
      <alignment horizontal="center" vertical="center"/>
    </xf>
    <xf numFmtId="3" fontId="75" fillId="31" borderId="59" xfId="0" applyNumberFormat="1" applyFont="1" applyFill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 wrapText="1"/>
    </xf>
    <xf numFmtId="49" fontId="76" fillId="0" borderId="34" xfId="0" applyNumberFormat="1" applyFont="1" applyBorder="1" applyAlignment="1">
      <alignment horizontal="center" vertical="center" wrapText="1"/>
    </xf>
    <xf numFmtId="49" fontId="76" fillId="0" borderId="53" xfId="0" applyNumberFormat="1" applyFont="1" applyBorder="1" applyAlignment="1">
      <alignment horizontal="center" vertical="center" wrapText="1"/>
    </xf>
    <xf numFmtId="49" fontId="76" fillId="0" borderId="58" xfId="0" applyNumberFormat="1" applyFont="1" applyBorder="1" applyAlignment="1">
      <alignment horizontal="center" vertical="center" wrapText="1"/>
    </xf>
    <xf numFmtId="0" fontId="73" fillId="0" borderId="3" xfId="0" applyFont="1" applyBorder="1" applyAlignment="1">
      <alignment horizontal="center" vertical="center"/>
    </xf>
    <xf numFmtId="0" fontId="73" fillId="0" borderId="6" xfId="0" applyFont="1" applyBorder="1" applyAlignment="1">
      <alignment horizontal="center" vertical="center"/>
    </xf>
    <xf numFmtId="0" fontId="73" fillId="0" borderId="72" xfId="0" applyFont="1" applyBorder="1" applyAlignment="1">
      <alignment horizontal="center" vertical="center"/>
    </xf>
    <xf numFmtId="0" fontId="73" fillId="0" borderId="4" xfId="0" applyNumberFormat="1" applyFont="1" applyFill="1" applyBorder="1" applyAlignment="1">
      <alignment horizontal="center" vertical="center" wrapText="1"/>
    </xf>
    <xf numFmtId="0" fontId="73" fillId="0" borderId="7" xfId="0" applyNumberFormat="1" applyFont="1" applyFill="1" applyBorder="1" applyAlignment="1">
      <alignment horizontal="center" vertical="center" wrapText="1"/>
    </xf>
    <xf numFmtId="0" fontId="73" fillId="0" borderId="29" xfId="0" applyNumberFormat="1" applyFont="1" applyFill="1" applyBorder="1" applyAlignment="1">
      <alignment horizontal="center" vertical="center" wrapText="1"/>
    </xf>
    <xf numFmtId="0" fontId="73" fillId="0" borderId="41" xfId="0" applyNumberFormat="1" applyFont="1" applyFill="1" applyBorder="1" applyAlignment="1">
      <alignment horizontal="center" vertical="center" wrapText="1"/>
    </xf>
    <xf numFmtId="0" fontId="73" fillId="0" borderId="26" xfId="0" applyNumberFormat="1" applyFont="1" applyFill="1" applyBorder="1" applyAlignment="1">
      <alignment horizontal="center" vertical="center" wrapText="1"/>
    </xf>
    <xf numFmtId="0" fontId="73" fillId="0" borderId="48" xfId="0" applyNumberFormat="1" applyFont="1" applyFill="1" applyBorder="1" applyAlignment="1">
      <alignment horizontal="center" vertical="center" wrapText="1"/>
    </xf>
    <xf numFmtId="0" fontId="73" fillId="0" borderId="1" xfId="0" applyNumberFormat="1" applyFont="1" applyFill="1" applyBorder="1" applyAlignment="1">
      <alignment horizontal="center" vertical="center" wrapText="1"/>
    </xf>
    <xf numFmtId="0" fontId="73" fillId="0" borderId="2" xfId="0" applyNumberFormat="1" applyFont="1" applyFill="1" applyBorder="1" applyAlignment="1">
      <alignment horizontal="center" vertical="center" wrapText="1"/>
    </xf>
    <xf numFmtId="0" fontId="73" fillId="0" borderId="59" xfId="0" applyNumberFormat="1" applyFont="1" applyFill="1" applyBorder="1" applyAlignment="1">
      <alignment horizontal="center" vertical="center" wrapText="1"/>
    </xf>
    <xf numFmtId="0" fontId="73" fillId="0" borderId="3" xfId="0" applyNumberFormat="1" applyFont="1" applyFill="1" applyBorder="1" applyAlignment="1">
      <alignment horizontal="center" vertical="center" wrapText="1"/>
    </xf>
    <xf numFmtId="0" fontId="73" fillId="0" borderId="5" xfId="0" applyNumberFormat="1" applyFont="1" applyFill="1" applyBorder="1" applyAlignment="1">
      <alignment horizontal="center" vertical="center" wrapText="1"/>
    </xf>
    <xf numFmtId="49" fontId="75" fillId="0" borderId="0" xfId="0" applyNumberFormat="1" applyFont="1" applyAlignment="1">
      <alignment horizontal="left" vertical="center"/>
    </xf>
    <xf numFmtId="0" fontId="75" fillId="0" borderId="0" xfId="0" applyNumberFormat="1" applyFont="1" applyAlignment="1">
      <alignment horizontal="left" vertical="center"/>
    </xf>
    <xf numFmtId="0" fontId="72" fillId="0" borderId="0" xfId="908" applyFont="1" applyFill="1" applyBorder="1" applyAlignment="1">
      <alignment vertical="center" wrapText="1"/>
    </xf>
  </cellXfs>
  <cellStyles count="226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4 2 2" xfId="2268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2"/>
  <sheetViews>
    <sheetView showGridLines="0" tabSelected="1" view="pageBreakPreview" zoomScale="60" workbookViewId="0">
      <pane xSplit="2" topLeftCell="C1" activePane="topRight" state="frozen"/>
      <selection activeCell="A8" sqref="A8"/>
      <selection pane="topRight" activeCell="I30" sqref="I30"/>
    </sheetView>
  </sheetViews>
  <sheetFormatPr defaultColWidth="8.85546875" defaultRowHeight="15" x14ac:dyDescent="0.2"/>
  <cols>
    <col min="1" max="1" width="20.42578125" style="194" customWidth="1"/>
    <col min="2" max="2" width="44.42578125" style="194" customWidth="1"/>
    <col min="3" max="3" width="11.5703125" style="194" customWidth="1"/>
    <col min="4" max="4" width="11.140625" style="194" customWidth="1"/>
    <col min="5" max="5" width="12" style="194" customWidth="1"/>
    <col min="6" max="6" width="15.140625" style="194" customWidth="1"/>
    <col min="7" max="7" width="12.7109375" style="194" customWidth="1"/>
    <col min="8" max="8" width="13.140625" style="194" customWidth="1"/>
    <col min="9" max="9" width="11.7109375" style="194" customWidth="1"/>
    <col min="10" max="10" width="11.28515625" style="194" customWidth="1"/>
    <col min="11" max="11" width="14.42578125" style="194" customWidth="1"/>
    <col min="12" max="12" width="17.28515625" style="194" customWidth="1"/>
    <col min="13" max="13" width="13.5703125" style="194" customWidth="1"/>
    <col min="14" max="14" width="15.42578125" style="302" customWidth="1"/>
    <col min="15" max="15" width="14.140625" style="302" customWidth="1"/>
    <col min="16" max="16" width="15.5703125" style="302" customWidth="1"/>
    <col min="17" max="17" width="14.28515625" style="302" customWidth="1"/>
    <col min="18" max="18" width="11.140625" style="302" customWidth="1"/>
    <col min="19" max="19" width="14.5703125" style="302" customWidth="1"/>
    <col min="20" max="20" width="15.140625" style="194" customWidth="1"/>
    <col min="21" max="21" width="11.85546875" style="302" customWidth="1"/>
    <col min="22" max="22" width="11.28515625" style="194" customWidth="1"/>
    <col min="23" max="23" width="18.85546875" style="194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95" t="s">
        <v>24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  <c r="U1" s="197"/>
      <c r="V1" s="196"/>
      <c r="W1" s="198" t="s">
        <v>383</v>
      </c>
    </row>
    <row r="2" spans="1:25" ht="13.5" customHeight="1" x14ac:dyDescent="0.2">
      <c r="B2" s="199" t="s">
        <v>16</v>
      </c>
      <c r="C2" s="478" t="str">
        <f>'Приложение №3 к Ф 8.3'!C3</f>
        <v>Обустройство Ватинского месторождения нефти. Кусты скважин №251, 252, 255, 256, 259.</v>
      </c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478"/>
      <c r="S2" s="478"/>
      <c r="T2" s="478"/>
      <c r="U2" s="478"/>
      <c r="V2" s="478"/>
      <c r="W2" s="478"/>
      <c r="X2" s="40"/>
    </row>
    <row r="3" spans="1:25" x14ac:dyDescent="0.2">
      <c r="B3" s="199" t="s">
        <v>17</v>
      </c>
      <c r="C3" s="479" t="str">
        <f>'Приложение №3 к Ф 8.3'!C4</f>
        <v>Высоконапорный водовод т.вр. - К. 251.</v>
      </c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480"/>
      <c r="T3" s="480"/>
      <c r="U3" s="480"/>
      <c r="V3" s="480"/>
      <c r="W3" s="480"/>
      <c r="X3" s="41"/>
    </row>
    <row r="4" spans="1:25" x14ac:dyDescent="0.2">
      <c r="B4" s="199" t="s">
        <v>358</v>
      </c>
      <c r="C4" s="358">
        <v>2.1970000000000001</v>
      </c>
      <c r="D4" s="200" t="s">
        <v>77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41"/>
    </row>
    <row r="5" spans="1:25" ht="15.75" thickBot="1" x14ac:dyDescent="0.25">
      <c r="B5" s="199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41"/>
    </row>
    <row r="6" spans="1:25" ht="12.75" customHeight="1" thickBot="1" x14ac:dyDescent="0.25">
      <c r="A6" s="475" t="s">
        <v>1</v>
      </c>
      <c r="B6" s="475" t="s">
        <v>25</v>
      </c>
      <c r="C6" s="500" t="s">
        <v>26</v>
      </c>
      <c r="D6" s="501"/>
      <c r="E6" s="501"/>
      <c r="F6" s="501"/>
      <c r="G6" s="501"/>
      <c r="H6" s="501"/>
      <c r="I6" s="501"/>
      <c r="J6" s="501"/>
      <c r="K6" s="501"/>
      <c r="L6" s="502"/>
      <c r="M6" s="492" t="s">
        <v>2</v>
      </c>
      <c r="N6" s="493"/>
      <c r="O6" s="493"/>
      <c r="P6" s="493"/>
      <c r="Q6" s="493"/>
      <c r="R6" s="493"/>
      <c r="S6" s="493"/>
      <c r="T6" s="493"/>
      <c r="U6" s="493"/>
      <c r="V6" s="493"/>
      <c r="W6" s="494"/>
      <c r="Y6" s="1"/>
    </row>
    <row r="7" spans="1:25" ht="12.75" customHeight="1" x14ac:dyDescent="0.2">
      <c r="A7" s="476"/>
      <c r="B7" s="476"/>
      <c r="C7" s="459" t="s">
        <v>98</v>
      </c>
      <c r="D7" s="498" t="s">
        <v>3</v>
      </c>
      <c r="E7" s="499"/>
      <c r="F7" s="499"/>
      <c r="G7" s="499"/>
      <c r="H7" s="499"/>
      <c r="I7" s="499"/>
      <c r="J7" s="499"/>
      <c r="K7" s="495" t="s">
        <v>100</v>
      </c>
      <c r="L7" s="483" t="s">
        <v>102</v>
      </c>
      <c r="M7" s="481" t="s">
        <v>99</v>
      </c>
      <c r="N7" s="470" t="s">
        <v>3</v>
      </c>
      <c r="O7" s="471"/>
      <c r="P7" s="471"/>
      <c r="Q7" s="472"/>
      <c r="R7" s="473" t="s">
        <v>71</v>
      </c>
      <c r="S7" s="486" t="s">
        <v>108</v>
      </c>
      <c r="T7" s="486" t="s">
        <v>101</v>
      </c>
      <c r="U7" s="486" t="s">
        <v>72</v>
      </c>
      <c r="V7" s="490" t="s">
        <v>73</v>
      </c>
      <c r="W7" s="488" t="s">
        <v>103</v>
      </c>
      <c r="Y7" s="1"/>
    </row>
    <row r="8" spans="1:25" ht="44.25" customHeight="1" x14ac:dyDescent="0.2">
      <c r="A8" s="476"/>
      <c r="B8" s="476"/>
      <c r="C8" s="460"/>
      <c r="D8" s="462" t="s">
        <v>74</v>
      </c>
      <c r="E8" s="457" t="s">
        <v>104</v>
      </c>
      <c r="F8" s="457" t="s">
        <v>105</v>
      </c>
      <c r="G8" s="457" t="s">
        <v>109</v>
      </c>
      <c r="H8" s="457" t="s">
        <v>27</v>
      </c>
      <c r="I8" s="457" t="s">
        <v>72</v>
      </c>
      <c r="J8" s="457" t="s">
        <v>73</v>
      </c>
      <c r="K8" s="496"/>
      <c r="L8" s="484"/>
      <c r="M8" s="482"/>
      <c r="N8" s="467" t="s">
        <v>28</v>
      </c>
      <c r="O8" s="468"/>
      <c r="P8" s="468" t="s">
        <v>29</v>
      </c>
      <c r="Q8" s="469"/>
      <c r="R8" s="474"/>
      <c r="S8" s="487"/>
      <c r="T8" s="487"/>
      <c r="U8" s="487"/>
      <c r="V8" s="491"/>
      <c r="W8" s="489"/>
      <c r="Y8" s="1"/>
    </row>
    <row r="9" spans="1:25" ht="83.25" customHeight="1" thickBot="1" x14ac:dyDescent="0.25">
      <c r="A9" s="477"/>
      <c r="B9" s="477"/>
      <c r="C9" s="461"/>
      <c r="D9" s="463"/>
      <c r="E9" s="458"/>
      <c r="F9" s="458"/>
      <c r="G9" s="458"/>
      <c r="H9" s="458"/>
      <c r="I9" s="458"/>
      <c r="J9" s="458"/>
      <c r="K9" s="497"/>
      <c r="L9" s="485"/>
      <c r="M9" s="482"/>
      <c r="N9" s="201" t="s">
        <v>106</v>
      </c>
      <c r="O9" s="202" t="s">
        <v>107</v>
      </c>
      <c r="P9" s="202" t="s">
        <v>106</v>
      </c>
      <c r="Q9" s="203" t="s">
        <v>107</v>
      </c>
      <c r="R9" s="474"/>
      <c r="S9" s="487"/>
      <c r="T9" s="487"/>
      <c r="U9" s="487"/>
      <c r="V9" s="491"/>
      <c r="W9" s="489"/>
      <c r="Y9" s="1"/>
    </row>
    <row r="10" spans="1:25" ht="15.75" thickBot="1" x14ac:dyDescent="0.25">
      <c r="A10" s="204">
        <v>1</v>
      </c>
      <c r="B10" s="205">
        <v>2</v>
      </c>
      <c r="C10" s="204">
        <v>5</v>
      </c>
      <c r="D10" s="206">
        <v>6</v>
      </c>
      <c r="E10" s="389">
        <v>7</v>
      </c>
      <c r="F10" s="207">
        <v>8</v>
      </c>
      <c r="G10" s="389">
        <v>9</v>
      </c>
      <c r="H10" s="207">
        <v>10</v>
      </c>
      <c r="I10" s="389">
        <v>11</v>
      </c>
      <c r="J10" s="207">
        <v>12</v>
      </c>
      <c r="K10" s="389">
        <v>13</v>
      </c>
      <c r="L10" s="208">
        <v>14</v>
      </c>
      <c r="M10" s="204">
        <v>15</v>
      </c>
      <c r="N10" s="206">
        <v>16</v>
      </c>
      <c r="O10" s="389">
        <v>17</v>
      </c>
      <c r="P10" s="207">
        <v>18</v>
      </c>
      <c r="Q10" s="390">
        <v>19</v>
      </c>
      <c r="R10" s="206">
        <v>20</v>
      </c>
      <c r="S10" s="389">
        <v>21</v>
      </c>
      <c r="T10" s="207">
        <v>22</v>
      </c>
      <c r="U10" s="389">
        <v>23</v>
      </c>
      <c r="V10" s="209">
        <v>24</v>
      </c>
      <c r="W10" s="210">
        <v>25</v>
      </c>
      <c r="Y10" s="1"/>
    </row>
    <row r="11" spans="1:25" thickBot="1" x14ac:dyDescent="0.25">
      <c r="A11" s="464" t="s">
        <v>121</v>
      </c>
      <c r="B11" s="465"/>
      <c r="C11" s="465"/>
      <c r="D11" s="465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6"/>
      <c r="Y11" s="1"/>
    </row>
    <row r="12" spans="1:25" x14ac:dyDescent="0.2">
      <c r="A12" s="394" t="s">
        <v>348</v>
      </c>
      <c r="B12" s="211" t="s">
        <v>347</v>
      </c>
      <c r="C12" s="212">
        <f>D12+E12+G12+I12+J12</f>
        <v>39176</v>
      </c>
      <c r="D12" s="351">
        <v>5877</v>
      </c>
      <c r="E12" s="352">
        <v>19737</v>
      </c>
      <c r="F12" s="213">
        <v>4635</v>
      </c>
      <c r="G12" s="213">
        <v>0</v>
      </c>
      <c r="H12" s="352">
        <v>0</v>
      </c>
      <c r="I12" s="352">
        <v>8831</v>
      </c>
      <c r="J12" s="353">
        <v>4731</v>
      </c>
      <c r="K12" s="347">
        <v>226.7</v>
      </c>
      <c r="L12" s="348">
        <v>107.15</v>
      </c>
      <c r="M12" s="212">
        <f>N12+O12+P12+Q12</f>
        <v>0</v>
      </c>
      <c r="N12" s="214"/>
      <c r="O12" s="215"/>
      <c r="P12" s="215"/>
      <c r="Q12" s="216"/>
      <c r="R12" s="217">
        <f t="shared" ref="R12:R17" si="0">D12*$D$44</f>
        <v>0</v>
      </c>
      <c r="S12" s="218">
        <f t="shared" ref="S12:S17" si="1">(E12-H12)*$D$45</f>
        <v>0</v>
      </c>
      <c r="T12" s="218">
        <f t="shared" ref="T12:T17" si="2">F12*$D$44</f>
        <v>0</v>
      </c>
      <c r="U12" s="218">
        <f t="shared" ref="U12:U17" si="3">(R12+T12)*$D$51</f>
        <v>0</v>
      </c>
      <c r="V12" s="219">
        <f t="shared" ref="V12:V17" si="4">(R12+T12)*$D$52</f>
        <v>0</v>
      </c>
      <c r="W12" s="51">
        <f>M12+R12+S12+U12+V12</f>
        <v>0</v>
      </c>
      <c r="Y12" s="1"/>
    </row>
    <row r="13" spans="1:25" x14ac:dyDescent="0.2">
      <c r="A13" s="394" t="s">
        <v>350</v>
      </c>
      <c r="B13" s="211" t="s">
        <v>349</v>
      </c>
      <c r="C13" s="212">
        <f t="shared" ref="C13:C17" si="5">D13+E13+G13+I13+J13</f>
        <v>18977</v>
      </c>
      <c r="D13" s="351">
        <v>2035</v>
      </c>
      <c r="E13" s="352">
        <v>1457</v>
      </c>
      <c r="F13" s="213">
        <v>136</v>
      </c>
      <c r="G13" s="213">
        <v>11767</v>
      </c>
      <c r="H13" s="352">
        <v>0</v>
      </c>
      <c r="I13" s="352">
        <v>2108</v>
      </c>
      <c r="J13" s="353">
        <v>1610</v>
      </c>
      <c r="K13" s="347">
        <v>71.89</v>
      </c>
      <c r="L13" s="348">
        <v>3.15</v>
      </c>
      <c r="M13" s="212">
        <f t="shared" ref="M13:M17" si="6">N13+O13+P13+Q13</f>
        <v>0</v>
      </c>
      <c r="N13" s="214"/>
      <c r="O13" s="215"/>
      <c r="P13" s="215"/>
      <c r="Q13" s="216"/>
      <c r="R13" s="217">
        <f t="shared" si="0"/>
        <v>0</v>
      </c>
      <c r="S13" s="218">
        <f t="shared" si="1"/>
        <v>0</v>
      </c>
      <c r="T13" s="218">
        <f t="shared" si="2"/>
        <v>0</v>
      </c>
      <c r="U13" s="218">
        <f t="shared" si="3"/>
        <v>0</v>
      </c>
      <c r="V13" s="219">
        <f t="shared" si="4"/>
        <v>0</v>
      </c>
      <c r="W13" s="51">
        <f t="shared" ref="W13:W17" si="7">M13+R13+S13+U13+V13</f>
        <v>0</v>
      </c>
      <c r="Y13" s="1"/>
    </row>
    <row r="14" spans="1:25" x14ac:dyDescent="0.2">
      <c r="A14" s="394" t="s">
        <v>351</v>
      </c>
      <c r="B14" s="211" t="s">
        <v>285</v>
      </c>
      <c r="C14" s="212">
        <f t="shared" si="5"/>
        <v>5763</v>
      </c>
      <c r="D14" s="351">
        <v>23</v>
      </c>
      <c r="E14" s="352">
        <v>1994</v>
      </c>
      <c r="F14" s="213">
        <v>121</v>
      </c>
      <c r="G14" s="213">
        <v>3540</v>
      </c>
      <c r="H14" s="352">
        <v>1325</v>
      </c>
      <c r="I14" s="352">
        <v>136</v>
      </c>
      <c r="J14" s="353">
        <v>70</v>
      </c>
      <c r="K14" s="347">
        <v>0.89</v>
      </c>
      <c r="L14" s="348">
        <v>2.92</v>
      </c>
      <c r="M14" s="212">
        <f t="shared" si="6"/>
        <v>0</v>
      </c>
      <c r="N14" s="214"/>
      <c r="O14" s="215"/>
      <c r="P14" s="215"/>
      <c r="Q14" s="216"/>
      <c r="R14" s="217">
        <f t="shared" si="0"/>
        <v>0</v>
      </c>
      <c r="S14" s="218">
        <f t="shared" si="1"/>
        <v>0</v>
      </c>
      <c r="T14" s="218">
        <f t="shared" si="2"/>
        <v>0</v>
      </c>
      <c r="U14" s="218">
        <f t="shared" si="3"/>
        <v>0</v>
      </c>
      <c r="V14" s="219">
        <f t="shared" si="4"/>
        <v>0</v>
      </c>
      <c r="W14" s="51">
        <f t="shared" si="7"/>
        <v>0</v>
      </c>
      <c r="Y14" s="1"/>
    </row>
    <row r="15" spans="1:25" x14ac:dyDescent="0.2">
      <c r="A15" s="394" t="s">
        <v>357</v>
      </c>
      <c r="B15" s="211" t="s">
        <v>356</v>
      </c>
      <c r="C15" s="212">
        <f t="shared" si="5"/>
        <v>1915856</v>
      </c>
      <c r="D15" s="351">
        <v>138414</v>
      </c>
      <c r="E15" s="352">
        <v>763521</v>
      </c>
      <c r="F15" s="213">
        <v>98798</v>
      </c>
      <c r="G15" s="213">
        <v>619652</v>
      </c>
      <c r="H15" s="352">
        <v>1296</v>
      </c>
      <c r="I15" s="352">
        <v>263731</v>
      </c>
      <c r="J15" s="353">
        <v>130538</v>
      </c>
      <c r="K15" s="347">
        <v>5558.44</v>
      </c>
      <c r="L15" s="348">
        <v>2666.38</v>
      </c>
      <c r="M15" s="212">
        <f t="shared" si="6"/>
        <v>0</v>
      </c>
      <c r="N15" s="214"/>
      <c r="O15" s="215"/>
      <c r="P15" s="215"/>
      <c r="Q15" s="216"/>
      <c r="R15" s="217">
        <f t="shared" si="0"/>
        <v>0</v>
      </c>
      <c r="S15" s="218">
        <f t="shared" si="1"/>
        <v>0</v>
      </c>
      <c r="T15" s="218">
        <f t="shared" si="2"/>
        <v>0</v>
      </c>
      <c r="U15" s="218">
        <f t="shared" si="3"/>
        <v>0</v>
      </c>
      <c r="V15" s="219">
        <f t="shared" si="4"/>
        <v>0</v>
      </c>
      <c r="W15" s="51">
        <f t="shared" si="7"/>
        <v>0</v>
      </c>
      <c r="Y15" s="1"/>
    </row>
    <row r="16" spans="1:25" x14ac:dyDescent="0.2">
      <c r="A16" s="394" t="s">
        <v>353</v>
      </c>
      <c r="B16" s="211" t="s">
        <v>352</v>
      </c>
      <c r="C16" s="212">
        <f t="shared" si="5"/>
        <v>101482</v>
      </c>
      <c r="D16" s="351">
        <v>3100</v>
      </c>
      <c r="E16" s="352">
        <v>29221</v>
      </c>
      <c r="F16" s="213">
        <v>4091</v>
      </c>
      <c r="G16" s="213">
        <v>55785</v>
      </c>
      <c r="H16" s="352">
        <v>0</v>
      </c>
      <c r="I16" s="352">
        <v>9061</v>
      </c>
      <c r="J16" s="353">
        <v>4315</v>
      </c>
      <c r="K16" s="347">
        <v>163.43</v>
      </c>
      <c r="L16" s="348">
        <v>158.58000000000001</v>
      </c>
      <c r="M16" s="212">
        <f t="shared" si="6"/>
        <v>0</v>
      </c>
      <c r="N16" s="214"/>
      <c r="O16" s="215"/>
      <c r="P16" s="215"/>
      <c r="Q16" s="216"/>
      <c r="R16" s="217">
        <f t="shared" si="0"/>
        <v>0</v>
      </c>
      <c r="S16" s="218">
        <f t="shared" si="1"/>
        <v>0</v>
      </c>
      <c r="T16" s="218">
        <f t="shared" si="2"/>
        <v>0</v>
      </c>
      <c r="U16" s="218">
        <f t="shared" si="3"/>
        <v>0</v>
      </c>
      <c r="V16" s="219">
        <f t="shared" si="4"/>
        <v>0</v>
      </c>
      <c r="W16" s="51">
        <f t="shared" si="7"/>
        <v>0</v>
      </c>
      <c r="Y16" s="1"/>
    </row>
    <row r="17" spans="1:25" ht="15.75" thickBot="1" x14ac:dyDescent="0.25">
      <c r="A17" s="394" t="s">
        <v>355</v>
      </c>
      <c r="B17" s="211" t="s">
        <v>354</v>
      </c>
      <c r="C17" s="212">
        <f t="shared" si="5"/>
        <v>48752</v>
      </c>
      <c r="D17" s="351">
        <v>3134</v>
      </c>
      <c r="E17" s="352">
        <v>829</v>
      </c>
      <c r="F17" s="213">
        <v>62</v>
      </c>
      <c r="G17" s="213">
        <v>40012</v>
      </c>
      <c r="H17" s="352">
        <v>0</v>
      </c>
      <c r="I17" s="352">
        <v>2803</v>
      </c>
      <c r="J17" s="353">
        <v>1974</v>
      </c>
      <c r="K17" s="347">
        <v>99.03</v>
      </c>
      <c r="L17" s="348">
        <v>1.54</v>
      </c>
      <c r="M17" s="212">
        <f t="shared" si="6"/>
        <v>0</v>
      </c>
      <c r="N17" s="214"/>
      <c r="O17" s="215"/>
      <c r="P17" s="215"/>
      <c r="Q17" s="216"/>
      <c r="R17" s="217">
        <f t="shared" si="0"/>
        <v>0</v>
      </c>
      <c r="S17" s="218">
        <f t="shared" si="1"/>
        <v>0</v>
      </c>
      <c r="T17" s="218">
        <f t="shared" si="2"/>
        <v>0</v>
      </c>
      <c r="U17" s="218">
        <f t="shared" si="3"/>
        <v>0</v>
      </c>
      <c r="V17" s="219">
        <f t="shared" si="4"/>
        <v>0</v>
      </c>
      <c r="W17" s="51">
        <f t="shared" si="7"/>
        <v>0</v>
      </c>
      <c r="Y17" s="1"/>
    </row>
    <row r="18" spans="1:25" ht="29.25" thickBot="1" x14ac:dyDescent="0.25">
      <c r="A18" s="44"/>
      <c r="B18" s="45" t="s">
        <v>115</v>
      </c>
      <c r="C18" s="46">
        <f t="shared" ref="C18:L18" si="8">SUM(C12:C17)</f>
        <v>2130006</v>
      </c>
      <c r="D18" s="47">
        <f t="shared" si="8"/>
        <v>152583</v>
      </c>
      <c r="E18" s="48">
        <f t="shared" si="8"/>
        <v>816759</v>
      </c>
      <c r="F18" s="48">
        <f t="shared" si="8"/>
        <v>107843</v>
      </c>
      <c r="G18" s="48">
        <f t="shared" si="8"/>
        <v>730756</v>
      </c>
      <c r="H18" s="48">
        <f t="shared" si="8"/>
        <v>2621</v>
      </c>
      <c r="I18" s="48">
        <f t="shared" si="8"/>
        <v>286670</v>
      </c>
      <c r="J18" s="49">
        <f t="shared" si="8"/>
        <v>143238</v>
      </c>
      <c r="K18" s="349">
        <f t="shared" si="8"/>
        <v>6120.38</v>
      </c>
      <c r="L18" s="350">
        <f t="shared" si="8"/>
        <v>2939.72</v>
      </c>
      <c r="M18" s="46">
        <f>N18+O18+P18+Q18</f>
        <v>0</v>
      </c>
      <c r="N18" s="354"/>
      <c r="O18" s="355"/>
      <c r="P18" s="355"/>
      <c r="Q18" s="356"/>
      <c r="R18" s="47">
        <f>SUM(R12:R17)</f>
        <v>0</v>
      </c>
      <c r="S18" s="48">
        <f>SUM(S12:S17)</f>
        <v>0</v>
      </c>
      <c r="T18" s="48">
        <f>SUM(T12:T17)</f>
        <v>0</v>
      </c>
      <c r="U18" s="48">
        <f>SUM(U12:U17)</f>
        <v>0</v>
      </c>
      <c r="V18" s="49">
        <f>SUM(V12:V17)</f>
        <v>0</v>
      </c>
      <c r="W18" s="50">
        <f>M18+R18+S18+U18+V18</f>
        <v>0</v>
      </c>
      <c r="Y18" s="1"/>
    </row>
    <row r="19" spans="1:25" ht="57" x14ac:dyDescent="0.2">
      <c r="A19" s="395"/>
      <c r="B19" s="221" t="s">
        <v>163</v>
      </c>
      <c r="C19" s="222"/>
      <c r="D19" s="223"/>
      <c r="E19" s="224"/>
      <c r="F19" s="224"/>
      <c r="G19" s="224"/>
      <c r="H19" s="224"/>
      <c r="I19" s="224"/>
      <c r="J19" s="224"/>
      <c r="K19" s="224"/>
      <c r="L19" s="225"/>
      <c r="M19" s="221"/>
      <c r="N19" s="226"/>
      <c r="O19" s="227"/>
      <c r="P19" s="228"/>
      <c r="Q19" s="229"/>
      <c r="R19" s="230"/>
      <c r="S19" s="228"/>
      <c r="T19" s="231"/>
      <c r="U19" s="228"/>
      <c r="V19" s="231"/>
      <c r="W19" s="51">
        <f>Q18+R18+S18+U18+V18</f>
        <v>0</v>
      </c>
    </row>
    <row r="20" spans="1:25" x14ac:dyDescent="0.2">
      <c r="A20" s="396"/>
      <c r="B20" s="232" t="s">
        <v>4</v>
      </c>
      <c r="C20" s="220"/>
      <c r="D20" s="233"/>
      <c r="E20" s="234"/>
      <c r="F20" s="234"/>
      <c r="G20" s="234"/>
      <c r="H20" s="234"/>
      <c r="I20" s="234"/>
      <c r="J20" s="234"/>
      <c r="K20" s="234"/>
      <c r="L20" s="235"/>
      <c r="M20" s="236"/>
      <c r="N20" s="237"/>
      <c r="O20" s="238"/>
      <c r="P20" s="239"/>
      <c r="Q20" s="240"/>
      <c r="R20" s="241"/>
      <c r="S20" s="239"/>
      <c r="T20" s="242"/>
      <c r="U20" s="239"/>
      <c r="V20" s="242"/>
      <c r="W20" s="53">
        <f>W19*D46</f>
        <v>0</v>
      </c>
    </row>
    <row r="21" spans="1:25" x14ac:dyDescent="0.2">
      <c r="A21" s="396"/>
      <c r="B21" s="236" t="s">
        <v>124</v>
      </c>
      <c r="C21" s="220"/>
      <c r="D21" s="233"/>
      <c r="E21" s="234"/>
      <c r="F21" s="234"/>
      <c r="G21" s="234"/>
      <c r="H21" s="234"/>
      <c r="I21" s="234"/>
      <c r="J21" s="234"/>
      <c r="K21" s="234"/>
      <c r="L21" s="235"/>
      <c r="M21" s="236"/>
      <c r="N21" s="237"/>
      <c r="O21" s="238"/>
      <c r="P21" s="239"/>
      <c r="Q21" s="240"/>
      <c r="R21" s="241"/>
      <c r="S21" s="239"/>
      <c r="T21" s="242"/>
      <c r="U21" s="239"/>
      <c r="V21" s="242"/>
      <c r="W21" s="54">
        <f>W19+W20</f>
        <v>0</v>
      </c>
    </row>
    <row r="22" spans="1:25" x14ac:dyDescent="0.2">
      <c r="A22" s="396"/>
      <c r="B22" s="243" t="s">
        <v>110</v>
      </c>
      <c r="C22" s="220"/>
      <c r="D22" s="233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44"/>
      <c r="P22" s="239"/>
      <c r="Q22" s="245"/>
      <c r="R22" s="241"/>
      <c r="S22" s="239"/>
      <c r="T22" s="242"/>
      <c r="U22" s="239"/>
      <c r="V22" s="242"/>
      <c r="W22" s="52">
        <f>W23+W24+W25+W26+W27+W28</f>
        <v>0</v>
      </c>
    </row>
    <row r="23" spans="1:25" x14ac:dyDescent="0.2">
      <c r="A23" s="396"/>
      <c r="B23" s="232" t="s">
        <v>111</v>
      </c>
      <c r="C23" s="246">
        <f>C18*D47</f>
        <v>135255</v>
      </c>
      <c r="D23" s="233"/>
      <c r="E23" s="234"/>
      <c r="F23" s="234"/>
      <c r="G23" s="234"/>
      <c r="H23" s="234"/>
      <c r="I23" s="234"/>
      <c r="J23" s="234"/>
      <c r="K23" s="234"/>
      <c r="L23" s="235"/>
      <c r="M23" s="236"/>
      <c r="N23" s="237"/>
      <c r="O23" s="247"/>
      <c r="P23" s="239"/>
      <c r="Q23" s="248"/>
      <c r="R23" s="241"/>
      <c r="S23" s="239"/>
      <c r="T23" s="242"/>
      <c r="U23" s="239"/>
      <c r="V23" s="242"/>
      <c r="W23" s="53">
        <f>W21*D47</f>
        <v>0</v>
      </c>
    </row>
    <row r="24" spans="1:25" ht="28.5" customHeight="1" x14ac:dyDescent="0.2">
      <c r="A24" s="396"/>
      <c r="B24" s="249" t="s">
        <v>112</v>
      </c>
      <c r="C24" s="220"/>
      <c r="D24" s="233"/>
      <c r="E24" s="234"/>
      <c r="F24" s="234"/>
      <c r="G24" s="234"/>
      <c r="H24" s="234"/>
      <c r="I24" s="234"/>
      <c r="J24" s="234"/>
      <c r="K24" s="234"/>
      <c r="L24" s="235"/>
      <c r="M24" s="236"/>
      <c r="N24" s="237"/>
      <c r="O24" s="247"/>
      <c r="P24" s="239"/>
      <c r="Q24" s="248"/>
      <c r="R24" s="241"/>
      <c r="S24" s="239"/>
      <c r="T24" s="242"/>
      <c r="U24" s="239"/>
      <c r="V24" s="242"/>
      <c r="W24" s="53">
        <f>W21*D50</f>
        <v>0</v>
      </c>
    </row>
    <row r="25" spans="1:25" x14ac:dyDescent="0.2">
      <c r="A25" s="396"/>
      <c r="B25" s="249" t="s">
        <v>113</v>
      </c>
      <c r="C25" s="220"/>
      <c r="D25" s="233"/>
      <c r="E25" s="234"/>
      <c r="F25" s="234"/>
      <c r="G25" s="234"/>
      <c r="H25" s="234"/>
      <c r="I25" s="234"/>
      <c r="J25" s="234"/>
      <c r="K25" s="234"/>
      <c r="L25" s="235"/>
      <c r="M25" s="236"/>
      <c r="N25" s="237"/>
      <c r="O25" s="247"/>
      <c r="P25" s="239"/>
      <c r="Q25" s="248"/>
      <c r="R25" s="241"/>
      <c r="S25" s="239"/>
      <c r="T25" s="242"/>
      <c r="U25" s="239"/>
      <c r="V25" s="242"/>
      <c r="W25" s="55"/>
    </row>
    <row r="26" spans="1:25" ht="30" x14ac:dyDescent="0.2">
      <c r="A26" s="396"/>
      <c r="B26" s="250" t="s">
        <v>114</v>
      </c>
      <c r="C26" s="220"/>
      <c r="D26" s="233"/>
      <c r="E26" s="234"/>
      <c r="F26" s="234"/>
      <c r="G26" s="234"/>
      <c r="H26" s="234"/>
      <c r="I26" s="234"/>
      <c r="J26" s="234"/>
      <c r="K26" s="234"/>
      <c r="L26" s="235"/>
      <c r="M26" s="236"/>
      <c r="N26" s="237"/>
      <c r="O26" s="247"/>
      <c r="P26" s="239"/>
      <c r="Q26" s="248"/>
      <c r="R26" s="241"/>
      <c r="S26" s="239"/>
      <c r="T26" s="242"/>
      <c r="U26" s="239"/>
      <c r="V26" s="242"/>
      <c r="W26" s="55"/>
    </row>
    <row r="27" spans="1:25" ht="75" hidden="1" x14ac:dyDescent="0.2">
      <c r="A27" s="396"/>
      <c r="B27" s="250" t="s">
        <v>123</v>
      </c>
      <c r="C27" s="220"/>
      <c r="D27" s="233"/>
      <c r="E27" s="234"/>
      <c r="F27" s="234"/>
      <c r="G27" s="234"/>
      <c r="H27" s="234"/>
      <c r="I27" s="234"/>
      <c r="J27" s="234"/>
      <c r="K27" s="234"/>
      <c r="L27" s="235"/>
      <c r="M27" s="236"/>
      <c r="N27" s="237"/>
      <c r="O27" s="247"/>
      <c r="P27" s="239"/>
      <c r="Q27" s="248"/>
      <c r="R27" s="241"/>
      <c r="S27" s="239"/>
      <c r="T27" s="242"/>
      <c r="U27" s="239"/>
      <c r="V27" s="242"/>
      <c r="W27" s="55">
        <v>0</v>
      </c>
    </row>
    <row r="28" spans="1:25" hidden="1" x14ac:dyDescent="0.2">
      <c r="A28" s="396"/>
      <c r="B28" s="250" t="s">
        <v>125</v>
      </c>
      <c r="C28" s="220"/>
      <c r="D28" s="233"/>
      <c r="E28" s="234"/>
      <c r="F28" s="234"/>
      <c r="G28" s="234"/>
      <c r="H28" s="234"/>
      <c r="I28" s="234"/>
      <c r="J28" s="234"/>
      <c r="K28" s="234"/>
      <c r="L28" s="235"/>
      <c r="M28" s="236"/>
      <c r="N28" s="237"/>
      <c r="O28" s="247"/>
      <c r="P28" s="239"/>
      <c r="Q28" s="248"/>
      <c r="R28" s="241"/>
      <c r="S28" s="239"/>
      <c r="T28" s="242"/>
      <c r="U28" s="239"/>
      <c r="V28" s="242"/>
      <c r="W28" s="55">
        <v>0</v>
      </c>
    </row>
    <row r="29" spans="1:25" x14ac:dyDescent="0.2">
      <c r="A29" s="396"/>
      <c r="B29" s="236" t="s">
        <v>6</v>
      </c>
      <c r="C29" s="220">
        <f>C18+C23</f>
        <v>2265261</v>
      </c>
      <c r="D29" s="233"/>
      <c r="E29" s="234"/>
      <c r="F29" s="234"/>
      <c r="G29" s="234"/>
      <c r="H29" s="234"/>
      <c r="I29" s="234"/>
      <c r="J29" s="234"/>
      <c r="K29" s="234"/>
      <c r="L29" s="235"/>
      <c r="M29" s="236"/>
      <c r="N29" s="237"/>
      <c r="O29" s="238"/>
      <c r="P29" s="239"/>
      <c r="Q29" s="240"/>
      <c r="R29" s="241"/>
      <c r="S29" s="239"/>
      <c r="T29" s="242"/>
      <c r="U29" s="239"/>
      <c r="V29" s="242"/>
      <c r="W29" s="52">
        <f>W21+W22+N18+O18+P18</f>
        <v>0</v>
      </c>
    </row>
    <row r="30" spans="1:25" ht="15.75" thickBot="1" x14ac:dyDescent="0.25">
      <c r="A30" s="397"/>
      <c r="B30" s="251" t="s">
        <v>7</v>
      </c>
      <c r="C30" s="252"/>
      <c r="D30" s="253"/>
      <c r="E30" s="254"/>
      <c r="F30" s="254"/>
      <c r="G30" s="254"/>
      <c r="H30" s="254"/>
      <c r="I30" s="254"/>
      <c r="J30" s="254"/>
      <c r="K30" s="254"/>
      <c r="L30" s="255"/>
      <c r="M30" s="256"/>
      <c r="N30" s="257"/>
      <c r="O30" s="258"/>
      <c r="P30" s="259"/>
      <c r="Q30" s="260"/>
      <c r="R30" s="261"/>
      <c r="S30" s="259"/>
      <c r="T30" s="262"/>
      <c r="U30" s="259"/>
      <c r="V30" s="262"/>
      <c r="W30" s="56">
        <f>W29*D50</f>
        <v>0</v>
      </c>
    </row>
    <row r="31" spans="1:25" x14ac:dyDescent="0.2">
      <c r="A31" s="263"/>
      <c r="B31" s="42" t="s">
        <v>8</v>
      </c>
      <c r="C31" s="264"/>
      <c r="D31" s="265"/>
      <c r="E31" s="266"/>
      <c r="F31" s="266"/>
      <c r="G31" s="266"/>
      <c r="H31" s="266"/>
      <c r="I31" s="266"/>
      <c r="J31" s="266"/>
      <c r="K31" s="266"/>
      <c r="L31" s="267"/>
      <c r="M31" s="42"/>
      <c r="N31" s="268"/>
      <c r="O31" s="269"/>
      <c r="P31" s="270"/>
      <c r="Q31" s="271"/>
      <c r="R31" s="272"/>
      <c r="S31" s="270"/>
      <c r="T31" s="273"/>
      <c r="U31" s="270"/>
      <c r="V31" s="273"/>
      <c r="W31" s="57">
        <f>W29+W30</f>
        <v>0</v>
      </c>
    </row>
    <row r="32" spans="1:25" x14ac:dyDescent="0.2">
      <c r="A32" s="274"/>
      <c r="B32" s="43" t="s">
        <v>9</v>
      </c>
      <c r="C32" s="275"/>
      <c r="D32" s="276"/>
      <c r="E32" s="277"/>
      <c r="F32" s="277"/>
      <c r="G32" s="277"/>
      <c r="H32" s="277"/>
      <c r="I32" s="277"/>
      <c r="J32" s="277"/>
      <c r="K32" s="277"/>
      <c r="L32" s="278"/>
      <c r="M32" s="279"/>
      <c r="N32" s="280"/>
      <c r="O32" s="281"/>
      <c r="P32" s="281"/>
      <c r="Q32" s="282"/>
      <c r="R32" s="283"/>
      <c r="S32" s="281"/>
      <c r="T32" s="284"/>
      <c r="U32" s="281"/>
      <c r="V32" s="285">
        <v>0.18</v>
      </c>
      <c r="W32" s="52">
        <f>W31*V32</f>
        <v>0</v>
      </c>
    </row>
    <row r="33" spans="1:25" ht="15.75" thickBot="1" x14ac:dyDescent="0.25">
      <c r="A33" s="286"/>
      <c r="B33" s="58" t="s">
        <v>10</v>
      </c>
      <c r="C33" s="287"/>
      <c r="D33" s="288"/>
      <c r="E33" s="289"/>
      <c r="F33" s="289"/>
      <c r="G33" s="289"/>
      <c r="H33" s="289"/>
      <c r="I33" s="289"/>
      <c r="J33" s="289"/>
      <c r="K33" s="289"/>
      <c r="L33" s="290"/>
      <c r="M33" s="58"/>
      <c r="N33" s="291"/>
      <c r="O33" s="292"/>
      <c r="P33" s="293"/>
      <c r="Q33" s="294"/>
      <c r="R33" s="295"/>
      <c r="S33" s="293"/>
      <c r="T33" s="296"/>
      <c r="U33" s="293"/>
      <c r="V33" s="296"/>
      <c r="W33" s="59">
        <f>W31+W32</f>
        <v>0</v>
      </c>
    </row>
    <row r="34" spans="1:25" x14ac:dyDescent="0.2">
      <c r="A34" s="297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9"/>
      <c r="N34" s="299"/>
      <c r="O34" s="299"/>
      <c r="P34" s="299"/>
      <c r="Q34" s="299"/>
      <c r="R34" s="299"/>
      <c r="S34" s="299"/>
      <c r="T34" s="299"/>
      <c r="U34" s="299"/>
      <c r="V34" s="299"/>
      <c r="W34" s="300"/>
    </row>
    <row r="35" spans="1:25" ht="12.75" customHeight="1" x14ac:dyDescent="0.2">
      <c r="B35" s="448"/>
      <c r="C35" s="449"/>
      <c r="D35" s="452" t="s">
        <v>30</v>
      </c>
      <c r="E35" s="454" t="s">
        <v>18</v>
      </c>
      <c r="F35" s="454"/>
      <c r="G35" s="590"/>
      <c r="H35" s="301"/>
      <c r="I35" s="301"/>
      <c r="M35" s="302"/>
      <c r="T35" s="302"/>
      <c r="V35" s="302"/>
      <c r="W35" s="302"/>
      <c r="X35" s="4"/>
    </row>
    <row r="36" spans="1:25" ht="12.75" customHeight="1" x14ac:dyDescent="0.2">
      <c r="B36" s="450"/>
      <c r="C36" s="451"/>
      <c r="D36" s="453"/>
      <c r="E36" s="303">
        <v>2016</v>
      </c>
      <c r="F36" s="303">
        <v>2017</v>
      </c>
      <c r="G36" s="304"/>
      <c r="H36" s="304"/>
      <c r="I36" s="304"/>
      <c r="J36" s="304"/>
      <c r="K36" s="304"/>
      <c r="L36" s="304"/>
      <c r="M36" s="302"/>
      <c r="T36" s="302"/>
      <c r="V36" s="302"/>
      <c r="W36" s="302"/>
      <c r="X36" s="3"/>
    </row>
    <row r="37" spans="1:25" ht="13.5" customHeight="1" x14ac:dyDescent="0.2">
      <c r="B37" s="455" t="s">
        <v>31</v>
      </c>
      <c r="C37" s="456"/>
      <c r="D37" s="305"/>
      <c r="E37" s="306"/>
      <c r="F37" s="306"/>
      <c r="G37" s="307"/>
      <c r="H37" s="307"/>
      <c r="I37" s="307"/>
      <c r="J37" s="307"/>
      <c r="K37" s="307"/>
      <c r="L37" s="307"/>
      <c r="M37" s="307"/>
      <c r="N37" s="308"/>
      <c r="O37" s="308"/>
      <c r="P37" s="309"/>
      <c r="Q37" s="308"/>
      <c r="R37" s="308"/>
    </row>
    <row r="38" spans="1:25" x14ac:dyDescent="0.2">
      <c r="A38" s="297"/>
      <c r="B38" s="310"/>
      <c r="C38" s="311"/>
      <c r="D38" s="297"/>
      <c r="E38" s="297"/>
      <c r="F38" s="297"/>
      <c r="G38" s="297"/>
      <c r="H38" s="297"/>
      <c r="I38" s="297"/>
      <c r="J38" s="297"/>
      <c r="K38" s="297"/>
      <c r="L38" s="297"/>
      <c r="M38" s="297"/>
      <c r="N38" s="312"/>
      <c r="O38" s="312"/>
      <c r="P38" s="312"/>
      <c r="Q38" s="312"/>
      <c r="R38" s="313"/>
      <c r="S38" s="309"/>
      <c r="T38" s="314"/>
      <c r="U38" s="309"/>
      <c r="V38" s="315"/>
      <c r="W38" s="316"/>
    </row>
    <row r="39" spans="1:25" x14ac:dyDescent="0.2">
      <c r="A39" s="317" t="s">
        <v>284</v>
      </c>
      <c r="B39" s="317"/>
      <c r="C39" s="317"/>
      <c r="D39" s="297"/>
      <c r="E39" s="297"/>
      <c r="F39" s="297"/>
      <c r="G39" s="297"/>
      <c r="H39" s="297"/>
      <c r="I39" s="297"/>
      <c r="J39" s="297"/>
      <c r="K39" s="297"/>
      <c r="L39" s="297"/>
      <c r="M39" s="318"/>
      <c r="N39" s="319"/>
      <c r="O39" s="319"/>
      <c r="P39" s="312"/>
      <c r="Q39" s="312"/>
      <c r="R39" s="313"/>
      <c r="S39" s="309"/>
      <c r="T39" s="314"/>
      <c r="U39" s="309"/>
      <c r="V39" s="315"/>
      <c r="W39" s="316"/>
    </row>
    <row r="40" spans="1:25" ht="15.75" thickBot="1" x14ac:dyDescent="0.25">
      <c r="A40" s="317"/>
      <c r="B40" s="317"/>
      <c r="C40" s="317"/>
      <c r="D40" s="320" t="s">
        <v>116</v>
      </c>
      <c r="E40" s="297"/>
      <c r="F40" s="297"/>
      <c r="G40" s="297"/>
      <c r="H40" s="297"/>
      <c r="I40" s="297"/>
      <c r="J40" s="297"/>
      <c r="K40" s="297"/>
      <c r="L40" s="318"/>
      <c r="M40" s="319"/>
      <c r="N40" s="319"/>
      <c r="O40" s="312"/>
      <c r="P40" s="312"/>
      <c r="Q40" s="313"/>
      <c r="R40" s="309"/>
      <c r="S40" s="314"/>
      <c r="T40" s="309"/>
      <c r="U40" s="315"/>
      <c r="V40" s="316"/>
      <c r="Y40" s="1"/>
    </row>
    <row r="41" spans="1:25" ht="15.75" thickBot="1" x14ac:dyDescent="0.25">
      <c r="A41" s="321" t="s">
        <v>15</v>
      </c>
      <c r="B41" s="322" t="s">
        <v>76</v>
      </c>
      <c r="C41" s="322" t="s">
        <v>122</v>
      </c>
      <c r="D41" s="323" t="s">
        <v>11</v>
      </c>
      <c r="E41" s="324"/>
      <c r="F41" s="324"/>
      <c r="G41" s="324"/>
      <c r="H41" s="324"/>
      <c r="I41" s="324"/>
      <c r="J41" s="304"/>
      <c r="K41" s="304"/>
      <c r="L41" s="318"/>
      <c r="M41" s="319"/>
      <c r="N41" s="325"/>
      <c r="O41" s="326"/>
      <c r="P41" s="313"/>
      <c r="S41" s="194"/>
      <c r="T41" s="302"/>
      <c r="U41" s="194"/>
      <c r="Y41" s="1"/>
    </row>
    <row r="42" spans="1:25" x14ac:dyDescent="0.2">
      <c r="A42" s="327">
        <v>1</v>
      </c>
      <c r="B42" s="328" t="s">
        <v>118</v>
      </c>
      <c r="C42" s="329" t="s">
        <v>120</v>
      </c>
      <c r="D42" s="330" t="s">
        <v>117</v>
      </c>
      <c r="E42" s="304"/>
      <c r="F42" s="304"/>
      <c r="G42" s="304"/>
      <c r="H42" s="304"/>
      <c r="I42" s="304"/>
      <c r="J42" s="304"/>
      <c r="K42" s="304"/>
      <c r="L42" s="318"/>
      <c r="M42" s="319"/>
      <c r="N42" s="325"/>
      <c r="O42" s="326"/>
      <c r="P42" s="313"/>
      <c r="S42" s="194"/>
      <c r="T42" s="302"/>
      <c r="U42" s="194"/>
      <c r="Y42" s="1"/>
    </row>
    <row r="43" spans="1:25" x14ac:dyDescent="0.2">
      <c r="A43" s="331">
        <v>2</v>
      </c>
      <c r="B43" s="332" t="s">
        <v>119</v>
      </c>
      <c r="C43" s="333"/>
      <c r="D43" s="334" t="s">
        <v>117</v>
      </c>
      <c r="E43" s="304"/>
      <c r="F43" s="304"/>
      <c r="G43" s="304"/>
      <c r="H43" s="304"/>
      <c r="I43" s="304"/>
      <c r="J43" s="304"/>
      <c r="K43" s="304"/>
      <c r="L43" s="318"/>
      <c r="M43" s="319"/>
      <c r="N43" s="325"/>
      <c r="O43" s="326"/>
      <c r="P43" s="313"/>
      <c r="S43" s="194"/>
      <c r="T43" s="302"/>
      <c r="U43" s="194"/>
      <c r="Y43" s="1"/>
    </row>
    <row r="44" spans="1:25" x14ac:dyDescent="0.2">
      <c r="A44" s="331">
        <v>3</v>
      </c>
      <c r="B44" s="332" t="s">
        <v>12</v>
      </c>
      <c r="C44" s="333"/>
      <c r="D44" s="335"/>
      <c r="E44" s="336"/>
      <c r="F44" s="336"/>
      <c r="G44" s="336"/>
      <c r="H44" s="336"/>
      <c r="I44" s="337"/>
      <c r="J44" s="337"/>
      <c r="K44" s="337"/>
      <c r="L44" s="318"/>
      <c r="M44" s="319"/>
      <c r="N44" s="325"/>
      <c r="O44" s="326"/>
      <c r="P44" s="313"/>
      <c r="S44" s="194"/>
      <c r="T44" s="302"/>
      <c r="U44" s="194"/>
      <c r="Y44" s="1"/>
    </row>
    <row r="45" spans="1:25" x14ac:dyDescent="0.2">
      <c r="A45" s="331">
        <v>4</v>
      </c>
      <c r="B45" s="332" t="s">
        <v>32</v>
      </c>
      <c r="C45" s="333"/>
      <c r="D45" s="338"/>
      <c r="E45" s="336"/>
      <c r="F45" s="336"/>
      <c r="G45" s="336"/>
      <c r="H45" s="336"/>
      <c r="I45" s="314"/>
      <c r="J45" s="314"/>
      <c r="K45" s="314"/>
      <c r="L45" s="318"/>
      <c r="M45" s="319"/>
      <c r="N45" s="325"/>
      <c r="O45" s="326"/>
      <c r="P45" s="313"/>
      <c r="S45" s="194"/>
      <c r="T45" s="302"/>
      <c r="U45" s="194"/>
      <c r="Y45" s="1"/>
    </row>
    <row r="46" spans="1:25" x14ac:dyDescent="0.2">
      <c r="A46" s="331">
        <v>5</v>
      </c>
      <c r="B46" s="332" t="s">
        <v>4</v>
      </c>
      <c r="C46" s="333" t="s">
        <v>0</v>
      </c>
      <c r="D46" s="339">
        <v>3.5000000000000003E-2</v>
      </c>
      <c r="E46" s="314"/>
      <c r="F46" s="314"/>
      <c r="G46" s="314"/>
      <c r="N46" s="325"/>
      <c r="O46" s="326"/>
      <c r="P46" s="313"/>
      <c r="S46" s="194"/>
      <c r="T46" s="302"/>
      <c r="U46" s="194"/>
      <c r="Y46" s="1"/>
    </row>
    <row r="47" spans="1:25" x14ac:dyDescent="0.2">
      <c r="A47" s="331">
        <v>6</v>
      </c>
      <c r="B47" s="332" t="s">
        <v>5</v>
      </c>
      <c r="C47" s="333" t="s">
        <v>0</v>
      </c>
      <c r="D47" s="340">
        <v>6.3500000000000001E-2</v>
      </c>
      <c r="E47" s="314"/>
      <c r="F47" s="314"/>
      <c r="G47" s="314"/>
      <c r="N47" s="313"/>
      <c r="O47" s="326"/>
      <c r="P47" s="313"/>
      <c r="S47" s="194"/>
      <c r="T47" s="302"/>
      <c r="U47" s="194"/>
      <c r="Y47" s="1"/>
    </row>
    <row r="48" spans="1:25" ht="45" x14ac:dyDescent="0.2">
      <c r="A48" s="331">
        <v>7</v>
      </c>
      <c r="B48" s="341" t="s">
        <v>33</v>
      </c>
      <c r="C48" s="333" t="s">
        <v>0</v>
      </c>
      <c r="D48" s="339">
        <v>1.4999999999999999E-2</v>
      </c>
      <c r="E48" s="314"/>
      <c r="F48" s="314"/>
      <c r="G48" s="314"/>
      <c r="N48" s="313"/>
      <c r="O48" s="326"/>
      <c r="P48" s="313"/>
      <c r="S48" s="194"/>
      <c r="T48" s="302"/>
      <c r="U48" s="194"/>
      <c r="Y48" s="1"/>
    </row>
    <row r="49" spans="1:25" x14ac:dyDescent="0.2">
      <c r="A49" s="331">
        <v>8</v>
      </c>
      <c r="B49" s="341" t="s">
        <v>75</v>
      </c>
      <c r="C49" s="333" t="s">
        <v>0</v>
      </c>
      <c r="D49" s="339" t="s">
        <v>117</v>
      </c>
      <c r="E49" s="314"/>
      <c r="F49" s="314"/>
      <c r="G49" s="314"/>
      <c r="H49" s="314"/>
      <c r="I49" s="314"/>
      <c r="J49" s="314"/>
      <c r="K49" s="314"/>
      <c r="L49" s="314"/>
      <c r="M49" s="309"/>
      <c r="N49" s="313"/>
      <c r="O49" s="326"/>
      <c r="P49" s="313"/>
      <c r="S49" s="194"/>
      <c r="T49" s="302"/>
      <c r="U49" s="194"/>
      <c r="Y49" s="1"/>
    </row>
    <row r="50" spans="1:25" x14ac:dyDescent="0.2">
      <c r="A50" s="331">
        <v>9</v>
      </c>
      <c r="B50" s="332" t="s">
        <v>7</v>
      </c>
      <c r="C50" s="333" t="s">
        <v>0</v>
      </c>
      <c r="D50" s="339">
        <v>1.4999999999999999E-2</v>
      </c>
      <c r="E50" s="336"/>
      <c r="F50" s="336"/>
      <c r="G50" s="336"/>
      <c r="H50" s="336"/>
      <c r="I50" s="314"/>
      <c r="J50" s="314"/>
      <c r="K50" s="314"/>
      <c r="L50" s="314"/>
      <c r="M50" s="309"/>
      <c r="N50" s="313"/>
      <c r="O50" s="326"/>
      <c r="P50" s="313"/>
      <c r="S50" s="194"/>
      <c r="T50" s="302"/>
      <c r="U50" s="194"/>
      <c r="Y50" s="1"/>
    </row>
    <row r="51" spans="1:25" x14ac:dyDescent="0.2">
      <c r="A51" s="331">
        <v>10</v>
      </c>
      <c r="B51" s="332" t="s">
        <v>13</v>
      </c>
      <c r="C51" s="333" t="s">
        <v>0</v>
      </c>
      <c r="D51" s="342">
        <f>(I18/(D18+F18))*0.85</f>
        <v>0.93569999999999998</v>
      </c>
      <c r="E51" s="336"/>
      <c r="F51" s="336"/>
      <c r="G51" s="336"/>
      <c r="H51" s="336"/>
      <c r="I51" s="314"/>
      <c r="J51" s="314"/>
      <c r="K51" s="314"/>
      <c r="L51" s="314"/>
      <c r="M51" s="309"/>
      <c r="N51" s="313"/>
      <c r="O51" s="326"/>
      <c r="P51" s="313"/>
      <c r="S51" s="194"/>
      <c r="T51" s="302"/>
      <c r="U51" s="194"/>
      <c r="Y51" s="1"/>
    </row>
    <row r="52" spans="1:25" ht="15.75" thickBot="1" x14ac:dyDescent="0.25">
      <c r="A52" s="343">
        <v>11</v>
      </c>
      <c r="B52" s="344" t="s">
        <v>14</v>
      </c>
      <c r="C52" s="345" t="s">
        <v>0</v>
      </c>
      <c r="D52" s="346">
        <f>IF(J18*0.8/(D18+F18)&gt;=0.5,0.5,J18*0.8/(D18+F18))</f>
        <v>0.44</v>
      </c>
      <c r="M52" s="302"/>
      <c r="P52" s="312"/>
      <c r="Q52" s="313"/>
      <c r="R52" s="313"/>
      <c r="S52" s="314"/>
      <c r="T52" s="309"/>
      <c r="U52" s="314"/>
      <c r="V52" s="314"/>
      <c r="W52" s="315"/>
      <c r="Y52" s="1"/>
    </row>
  </sheetData>
  <sheetProtection insertRows="0" deleteRows="0"/>
  <protectedRanges>
    <protectedRange sqref="A59:X63" name="Диапазон1"/>
    <protectedRange sqref="K18:L18 N18:V18 W34 A2:S5 H49:M52 W25:W28 D44:D45 E46:G52 N46:W52 E40:W45 F34:G34 F38:G39 H34:V39 A53:X58 W35:X39 N12:Q17" name="Диапазон1_1"/>
  </protectedRanges>
  <mergeCells count="32">
    <mergeCell ref="E35:F35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B35:C36"/>
    <mergeCell ref="D35:D36"/>
    <mergeCell ref="B37:C37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C39" sqref="C39"/>
    </sheetView>
  </sheetViews>
  <sheetFormatPr defaultRowHeight="12.75" x14ac:dyDescent="0.2"/>
  <cols>
    <col min="1" max="1" width="29.7109375" style="402" customWidth="1"/>
    <col min="2" max="2" width="25.140625" style="402" customWidth="1"/>
    <col min="3" max="3" width="7.140625" style="402" customWidth="1"/>
    <col min="4" max="4" width="10.7109375" style="402" customWidth="1"/>
    <col min="5" max="5" width="9.7109375" style="402" customWidth="1"/>
    <col min="6" max="6" width="8.28515625" style="402" customWidth="1"/>
    <col min="7" max="7" width="8.42578125" style="402" customWidth="1"/>
    <col min="8" max="9" width="9.42578125" style="402" customWidth="1"/>
    <col min="10" max="10" width="11.7109375" style="402" customWidth="1"/>
    <col min="11" max="16384" width="9.140625" style="402"/>
  </cols>
  <sheetData>
    <row r="1" spans="1:16" s="399" customFormat="1" ht="12" x14ac:dyDescent="0.2">
      <c r="A1" s="398" t="s">
        <v>362</v>
      </c>
      <c r="B1" s="398"/>
      <c r="C1" s="398"/>
      <c r="D1" s="398"/>
      <c r="E1" s="398"/>
      <c r="I1" s="512" t="s">
        <v>382</v>
      </c>
      <c r="J1" s="512"/>
    </row>
    <row r="2" spans="1:16" s="401" customFormat="1" x14ac:dyDescent="0.2">
      <c r="A2" s="400" t="s">
        <v>363</v>
      </c>
    </row>
    <row r="3" spans="1:16" x14ac:dyDescent="0.2">
      <c r="A3" s="513" t="s">
        <v>364</v>
      </c>
      <c r="B3" s="513"/>
      <c r="C3" s="513"/>
      <c r="D3" s="513"/>
      <c r="E3" s="513"/>
      <c r="F3" s="513"/>
      <c r="G3" s="513"/>
      <c r="H3" s="513"/>
      <c r="I3" s="513"/>
      <c r="J3" s="513"/>
    </row>
    <row r="4" spans="1:16" ht="15" customHeight="1" x14ac:dyDescent="0.2">
      <c r="A4" s="514" t="s">
        <v>183</v>
      </c>
      <c r="B4" s="514"/>
      <c r="C4" s="514"/>
      <c r="D4" s="514"/>
      <c r="E4" s="514"/>
      <c r="F4" s="514"/>
      <c r="G4" s="514"/>
      <c r="H4" s="514"/>
      <c r="I4" s="514"/>
      <c r="J4" s="514"/>
      <c r="K4" s="403"/>
      <c r="L4" s="403"/>
      <c r="M4" s="403"/>
      <c r="N4" s="404"/>
      <c r="O4" s="404"/>
      <c r="P4" s="404"/>
    </row>
    <row r="5" spans="1:16" ht="15" customHeight="1" thickBot="1" x14ac:dyDescent="0.25">
      <c r="A5" s="514" t="s">
        <v>184</v>
      </c>
      <c r="B5" s="514"/>
      <c r="C5" s="514"/>
      <c r="D5" s="514"/>
      <c r="E5" s="514"/>
      <c r="F5" s="514"/>
      <c r="G5" s="514"/>
      <c r="H5" s="514"/>
      <c r="I5" s="514"/>
      <c r="J5" s="514"/>
      <c r="K5" s="403"/>
      <c r="L5" s="403"/>
      <c r="M5" s="403"/>
    </row>
    <row r="6" spans="1:16" ht="20.25" customHeight="1" x14ac:dyDescent="0.2">
      <c r="A6" s="506" t="s">
        <v>365</v>
      </c>
      <c r="B6" s="506" t="s">
        <v>366</v>
      </c>
      <c r="C6" s="506" t="s">
        <v>367</v>
      </c>
      <c r="D6" s="506" t="s">
        <v>368</v>
      </c>
      <c r="E6" s="506" t="s">
        <v>369</v>
      </c>
      <c r="F6" s="506" t="s">
        <v>370</v>
      </c>
      <c r="G6" s="504" t="s">
        <v>371</v>
      </c>
      <c r="H6" s="506" t="s">
        <v>41</v>
      </c>
      <c r="I6" s="506" t="s">
        <v>372</v>
      </c>
      <c r="J6" s="506" t="s">
        <v>103</v>
      </c>
    </row>
    <row r="7" spans="1:16" ht="68.25" customHeight="1" thickBot="1" x14ac:dyDescent="0.25">
      <c r="A7" s="507"/>
      <c r="B7" s="507"/>
      <c r="C7" s="507"/>
      <c r="D7" s="507"/>
      <c r="E7" s="507"/>
      <c r="F7" s="507"/>
      <c r="G7" s="505"/>
      <c r="H7" s="507"/>
      <c r="I7" s="507"/>
      <c r="J7" s="507"/>
    </row>
    <row r="8" spans="1:16" x14ac:dyDescent="0.2">
      <c r="A8" s="405"/>
      <c r="B8" s="406"/>
      <c r="C8" s="407"/>
      <c r="D8" s="407"/>
      <c r="E8" s="407"/>
      <c r="F8" s="408"/>
      <c r="G8" s="407"/>
      <c r="H8" s="408"/>
      <c r="I8" s="407"/>
      <c r="J8" s="409"/>
    </row>
    <row r="9" spans="1:16" s="399" customFormat="1" x14ac:dyDescent="0.2">
      <c r="A9" s="405"/>
      <c r="B9" s="406"/>
      <c r="C9" s="407"/>
      <c r="D9" s="407"/>
      <c r="E9" s="407"/>
      <c r="F9" s="408"/>
      <c r="G9" s="407"/>
      <c r="H9" s="408"/>
      <c r="I9" s="407"/>
      <c r="J9" s="409"/>
    </row>
    <row r="10" spans="1:16" s="399" customFormat="1" ht="26.25" customHeight="1" x14ac:dyDescent="0.2">
      <c r="A10" s="410"/>
      <c r="B10" s="411"/>
      <c r="C10" s="407"/>
      <c r="D10" s="407"/>
      <c r="E10" s="407"/>
      <c r="F10" s="408"/>
      <c r="G10" s="412"/>
      <c r="H10" s="408"/>
      <c r="I10" s="407"/>
      <c r="J10" s="409"/>
    </row>
    <row r="11" spans="1:16" s="399" customFormat="1" ht="26.25" customHeight="1" thickBot="1" x14ac:dyDescent="0.25">
      <c r="A11" s="413"/>
      <c r="B11" s="414"/>
      <c r="C11" s="415"/>
      <c r="D11" s="415"/>
      <c r="E11" s="415"/>
      <c r="F11" s="416"/>
      <c r="G11" s="417"/>
      <c r="H11" s="416"/>
      <c r="I11" s="415"/>
      <c r="J11" s="418"/>
    </row>
    <row r="12" spans="1:16" ht="13.5" thickBot="1" x14ac:dyDescent="0.25">
      <c r="A12" s="508" t="s">
        <v>373</v>
      </c>
      <c r="B12" s="509"/>
      <c r="C12" s="509"/>
      <c r="D12" s="509"/>
      <c r="E12" s="509"/>
      <c r="F12" s="509"/>
      <c r="G12" s="509"/>
      <c r="H12" s="509"/>
      <c r="I12" s="510"/>
      <c r="J12" s="419">
        <f>SUM(J8:J11)</f>
        <v>0</v>
      </c>
    </row>
    <row r="15" spans="1:16" ht="12.75" customHeight="1" x14ac:dyDescent="0.2">
      <c r="A15" s="420" t="s">
        <v>162</v>
      </c>
      <c r="B15" s="421"/>
      <c r="C15" s="511" t="s">
        <v>374</v>
      </c>
      <c r="D15" s="511"/>
      <c r="E15" s="421"/>
      <c r="F15" s="511" t="s">
        <v>375</v>
      </c>
      <c r="G15" s="511"/>
      <c r="H15" s="511"/>
    </row>
    <row r="16" spans="1:16" x14ac:dyDescent="0.2">
      <c r="A16" s="421"/>
      <c r="B16" s="421"/>
      <c r="C16" s="421"/>
      <c r="D16" s="421"/>
      <c r="E16" s="421"/>
      <c r="F16" s="503" t="s">
        <v>376</v>
      </c>
      <c r="G16" s="503"/>
      <c r="H16" s="503"/>
    </row>
    <row r="17" spans="7:7" x14ac:dyDescent="0.2">
      <c r="G17" s="422"/>
    </row>
    <row r="18" spans="7:7" x14ac:dyDescent="0.2">
      <c r="G18" s="422"/>
    </row>
    <row r="19" spans="7:7" x14ac:dyDescent="0.2">
      <c r="G19" s="422"/>
    </row>
    <row r="20" spans="7:7" x14ac:dyDescent="0.2">
      <c r="G20" s="422"/>
    </row>
    <row r="21" spans="7:7" x14ac:dyDescent="0.2">
      <c r="G21" s="422"/>
    </row>
    <row r="22" spans="7:7" x14ac:dyDescent="0.2">
      <c r="G22" s="422"/>
    </row>
    <row r="23" spans="7:7" x14ac:dyDescent="0.2">
      <c r="G23" s="422"/>
    </row>
    <row r="24" spans="7:7" x14ac:dyDescent="0.2">
      <c r="G24" s="42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O8" sqref="O8"/>
    </sheetView>
  </sheetViews>
  <sheetFormatPr defaultRowHeight="12.75" x14ac:dyDescent="0.2"/>
  <cols>
    <col min="1" max="1" width="3.5703125" style="65" customWidth="1"/>
    <col min="2" max="2" width="27.5703125" style="65" customWidth="1"/>
    <col min="3" max="3" width="6.42578125" style="66" customWidth="1"/>
    <col min="4" max="4" width="9.28515625" style="66" customWidth="1"/>
    <col min="5" max="5" width="10.5703125" style="65" customWidth="1"/>
    <col min="6" max="6" width="10.85546875" style="65" customWidth="1"/>
    <col min="7" max="7" width="11" style="65" customWidth="1"/>
    <col min="8" max="8" width="8.7109375" style="65" customWidth="1"/>
    <col min="9" max="9" width="11.85546875" style="65" customWidth="1"/>
    <col min="10" max="10" width="10.140625" style="65" customWidth="1"/>
    <col min="11" max="11" width="9.140625" style="65" customWidth="1"/>
    <col min="12" max="12" width="14" style="65" customWidth="1"/>
    <col min="13" max="13" width="9.5703125" style="65" customWidth="1"/>
    <col min="14" max="14" width="15" style="65" customWidth="1"/>
    <col min="15" max="15" width="9.140625" style="68"/>
    <col min="16" max="16" width="13.42578125" style="68" customWidth="1"/>
    <col min="17" max="17" width="10.85546875" style="68" customWidth="1"/>
    <col min="18" max="263" width="9.140625" style="68"/>
    <col min="264" max="264" width="17.140625" style="68" customWidth="1"/>
    <col min="265" max="265" width="35.140625" style="68" customWidth="1"/>
    <col min="266" max="266" width="12.85546875" style="68" customWidth="1"/>
    <col min="267" max="268" width="18.140625" style="68" customWidth="1"/>
    <col min="269" max="269" width="19.140625" style="68" customWidth="1"/>
    <col min="270" max="270" width="21.85546875" style="68" customWidth="1"/>
    <col min="271" max="519" width="9.140625" style="68"/>
    <col min="520" max="520" width="17.140625" style="68" customWidth="1"/>
    <col min="521" max="521" width="35.140625" style="68" customWidth="1"/>
    <col min="522" max="522" width="12.85546875" style="68" customWidth="1"/>
    <col min="523" max="524" width="18.140625" style="68" customWidth="1"/>
    <col min="525" max="525" width="19.140625" style="68" customWidth="1"/>
    <col min="526" max="526" width="21.85546875" style="68" customWidth="1"/>
    <col min="527" max="775" width="9.140625" style="68"/>
    <col min="776" max="776" width="17.140625" style="68" customWidth="1"/>
    <col min="777" max="777" width="35.140625" style="68" customWidth="1"/>
    <col min="778" max="778" width="12.85546875" style="68" customWidth="1"/>
    <col min="779" max="780" width="18.140625" style="68" customWidth="1"/>
    <col min="781" max="781" width="19.140625" style="68" customWidth="1"/>
    <col min="782" max="782" width="21.85546875" style="68" customWidth="1"/>
    <col min="783" max="1031" width="9.140625" style="68"/>
    <col min="1032" max="1032" width="17.140625" style="68" customWidth="1"/>
    <col min="1033" max="1033" width="35.140625" style="68" customWidth="1"/>
    <col min="1034" max="1034" width="12.85546875" style="68" customWidth="1"/>
    <col min="1035" max="1036" width="18.140625" style="68" customWidth="1"/>
    <col min="1037" max="1037" width="19.140625" style="68" customWidth="1"/>
    <col min="1038" max="1038" width="21.85546875" style="68" customWidth="1"/>
    <col min="1039" max="1287" width="9.140625" style="68"/>
    <col min="1288" max="1288" width="17.140625" style="68" customWidth="1"/>
    <col min="1289" max="1289" width="35.140625" style="68" customWidth="1"/>
    <col min="1290" max="1290" width="12.85546875" style="68" customWidth="1"/>
    <col min="1291" max="1292" width="18.140625" style="68" customWidth="1"/>
    <col min="1293" max="1293" width="19.140625" style="68" customWidth="1"/>
    <col min="1294" max="1294" width="21.85546875" style="68" customWidth="1"/>
    <col min="1295" max="1543" width="9.140625" style="68"/>
    <col min="1544" max="1544" width="17.140625" style="68" customWidth="1"/>
    <col min="1545" max="1545" width="35.140625" style="68" customWidth="1"/>
    <col min="1546" max="1546" width="12.85546875" style="68" customWidth="1"/>
    <col min="1547" max="1548" width="18.140625" style="68" customWidth="1"/>
    <col min="1549" max="1549" width="19.140625" style="68" customWidth="1"/>
    <col min="1550" max="1550" width="21.85546875" style="68" customWidth="1"/>
    <col min="1551" max="1799" width="9.140625" style="68"/>
    <col min="1800" max="1800" width="17.140625" style="68" customWidth="1"/>
    <col min="1801" max="1801" width="35.140625" style="68" customWidth="1"/>
    <col min="1802" max="1802" width="12.85546875" style="68" customWidth="1"/>
    <col min="1803" max="1804" width="18.140625" style="68" customWidth="1"/>
    <col min="1805" max="1805" width="19.140625" style="68" customWidth="1"/>
    <col min="1806" max="1806" width="21.85546875" style="68" customWidth="1"/>
    <col min="1807" max="2055" width="9.140625" style="68"/>
    <col min="2056" max="2056" width="17.140625" style="68" customWidth="1"/>
    <col min="2057" max="2057" width="35.140625" style="68" customWidth="1"/>
    <col min="2058" max="2058" width="12.85546875" style="68" customWidth="1"/>
    <col min="2059" max="2060" width="18.140625" style="68" customWidth="1"/>
    <col min="2061" max="2061" width="19.140625" style="68" customWidth="1"/>
    <col min="2062" max="2062" width="21.85546875" style="68" customWidth="1"/>
    <col min="2063" max="2311" width="9.140625" style="68"/>
    <col min="2312" max="2312" width="17.140625" style="68" customWidth="1"/>
    <col min="2313" max="2313" width="35.140625" style="68" customWidth="1"/>
    <col min="2314" max="2314" width="12.85546875" style="68" customWidth="1"/>
    <col min="2315" max="2316" width="18.140625" style="68" customWidth="1"/>
    <col min="2317" max="2317" width="19.140625" style="68" customWidth="1"/>
    <col min="2318" max="2318" width="21.85546875" style="68" customWidth="1"/>
    <col min="2319" max="2567" width="9.140625" style="68"/>
    <col min="2568" max="2568" width="17.140625" style="68" customWidth="1"/>
    <col min="2569" max="2569" width="35.140625" style="68" customWidth="1"/>
    <col min="2570" max="2570" width="12.85546875" style="68" customWidth="1"/>
    <col min="2571" max="2572" width="18.140625" style="68" customWidth="1"/>
    <col min="2573" max="2573" width="19.140625" style="68" customWidth="1"/>
    <col min="2574" max="2574" width="21.85546875" style="68" customWidth="1"/>
    <col min="2575" max="2823" width="9.140625" style="68"/>
    <col min="2824" max="2824" width="17.140625" style="68" customWidth="1"/>
    <col min="2825" max="2825" width="35.140625" style="68" customWidth="1"/>
    <col min="2826" max="2826" width="12.85546875" style="68" customWidth="1"/>
    <col min="2827" max="2828" width="18.140625" style="68" customWidth="1"/>
    <col min="2829" max="2829" width="19.140625" style="68" customWidth="1"/>
    <col min="2830" max="2830" width="21.85546875" style="68" customWidth="1"/>
    <col min="2831" max="3079" width="9.140625" style="68"/>
    <col min="3080" max="3080" width="17.140625" style="68" customWidth="1"/>
    <col min="3081" max="3081" width="35.140625" style="68" customWidth="1"/>
    <col min="3082" max="3082" width="12.85546875" style="68" customWidth="1"/>
    <col min="3083" max="3084" width="18.140625" style="68" customWidth="1"/>
    <col min="3085" max="3085" width="19.140625" style="68" customWidth="1"/>
    <col min="3086" max="3086" width="21.85546875" style="68" customWidth="1"/>
    <col min="3087" max="3335" width="9.140625" style="68"/>
    <col min="3336" max="3336" width="17.140625" style="68" customWidth="1"/>
    <col min="3337" max="3337" width="35.140625" style="68" customWidth="1"/>
    <col min="3338" max="3338" width="12.85546875" style="68" customWidth="1"/>
    <col min="3339" max="3340" width="18.140625" style="68" customWidth="1"/>
    <col min="3341" max="3341" width="19.140625" style="68" customWidth="1"/>
    <col min="3342" max="3342" width="21.85546875" style="68" customWidth="1"/>
    <col min="3343" max="3591" width="9.140625" style="68"/>
    <col min="3592" max="3592" width="17.140625" style="68" customWidth="1"/>
    <col min="3593" max="3593" width="35.140625" style="68" customWidth="1"/>
    <col min="3594" max="3594" width="12.85546875" style="68" customWidth="1"/>
    <col min="3595" max="3596" width="18.140625" style="68" customWidth="1"/>
    <col min="3597" max="3597" width="19.140625" style="68" customWidth="1"/>
    <col min="3598" max="3598" width="21.85546875" style="68" customWidth="1"/>
    <col min="3599" max="3847" width="9.140625" style="68"/>
    <col min="3848" max="3848" width="17.140625" style="68" customWidth="1"/>
    <col min="3849" max="3849" width="35.140625" style="68" customWidth="1"/>
    <col min="3850" max="3850" width="12.85546875" style="68" customWidth="1"/>
    <col min="3851" max="3852" width="18.140625" style="68" customWidth="1"/>
    <col min="3853" max="3853" width="19.140625" style="68" customWidth="1"/>
    <col min="3854" max="3854" width="21.85546875" style="68" customWidth="1"/>
    <col min="3855" max="4103" width="9.140625" style="68"/>
    <col min="4104" max="4104" width="17.140625" style="68" customWidth="1"/>
    <col min="4105" max="4105" width="35.140625" style="68" customWidth="1"/>
    <col min="4106" max="4106" width="12.85546875" style="68" customWidth="1"/>
    <col min="4107" max="4108" width="18.140625" style="68" customWidth="1"/>
    <col min="4109" max="4109" width="19.140625" style="68" customWidth="1"/>
    <col min="4110" max="4110" width="21.85546875" style="68" customWidth="1"/>
    <col min="4111" max="4359" width="9.140625" style="68"/>
    <col min="4360" max="4360" width="17.140625" style="68" customWidth="1"/>
    <col min="4361" max="4361" width="35.140625" style="68" customWidth="1"/>
    <col min="4362" max="4362" width="12.85546875" style="68" customWidth="1"/>
    <col min="4363" max="4364" width="18.140625" style="68" customWidth="1"/>
    <col min="4365" max="4365" width="19.140625" style="68" customWidth="1"/>
    <col min="4366" max="4366" width="21.85546875" style="68" customWidth="1"/>
    <col min="4367" max="4615" width="9.140625" style="68"/>
    <col min="4616" max="4616" width="17.140625" style="68" customWidth="1"/>
    <col min="4617" max="4617" width="35.140625" style="68" customWidth="1"/>
    <col min="4618" max="4618" width="12.85546875" style="68" customWidth="1"/>
    <col min="4619" max="4620" width="18.140625" style="68" customWidth="1"/>
    <col min="4621" max="4621" width="19.140625" style="68" customWidth="1"/>
    <col min="4622" max="4622" width="21.85546875" style="68" customWidth="1"/>
    <col min="4623" max="4871" width="9.140625" style="68"/>
    <col min="4872" max="4872" width="17.140625" style="68" customWidth="1"/>
    <col min="4873" max="4873" width="35.140625" style="68" customWidth="1"/>
    <col min="4874" max="4874" width="12.85546875" style="68" customWidth="1"/>
    <col min="4875" max="4876" width="18.140625" style="68" customWidth="1"/>
    <col min="4877" max="4877" width="19.140625" style="68" customWidth="1"/>
    <col min="4878" max="4878" width="21.85546875" style="68" customWidth="1"/>
    <col min="4879" max="5127" width="9.140625" style="68"/>
    <col min="5128" max="5128" width="17.140625" style="68" customWidth="1"/>
    <col min="5129" max="5129" width="35.140625" style="68" customWidth="1"/>
    <col min="5130" max="5130" width="12.85546875" style="68" customWidth="1"/>
    <col min="5131" max="5132" width="18.140625" style="68" customWidth="1"/>
    <col min="5133" max="5133" width="19.140625" style="68" customWidth="1"/>
    <col min="5134" max="5134" width="21.85546875" style="68" customWidth="1"/>
    <col min="5135" max="5383" width="9.140625" style="68"/>
    <col min="5384" max="5384" width="17.140625" style="68" customWidth="1"/>
    <col min="5385" max="5385" width="35.140625" style="68" customWidth="1"/>
    <col min="5386" max="5386" width="12.85546875" style="68" customWidth="1"/>
    <col min="5387" max="5388" width="18.140625" style="68" customWidth="1"/>
    <col min="5389" max="5389" width="19.140625" style="68" customWidth="1"/>
    <col min="5390" max="5390" width="21.85546875" style="68" customWidth="1"/>
    <col min="5391" max="5639" width="9.140625" style="68"/>
    <col min="5640" max="5640" width="17.140625" style="68" customWidth="1"/>
    <col min="5641" max="5641" width="35.140625" style="68" customWidth="1"/>
    <col min="5642" max="5642" width="12.85546875" style="68" customWidth="1"/>
    <col min="5643" max="5644" width="18.140625" style="68" customWidth="1"/>
    <col min="5645" max="5645" width="19.140625" style="68" customWidth="1"/>
    <col min="5646" max="5646" width="21.85546875" style="68" customWidth="1"/>
    <col min="5647" max="5895" width="9.140625" style="68"/>
    <col min="5896" max="5896" width="17.140625" style="68" customWidth="1"/>
    <col min="5897" max="5897" width="35.140625" style="68" customWidth="1"/>
    <col min="5898" max="5898" width="12.85546875" style="68" customWidth="1"/>
    <col min="5899" max="5900" width="18.140625" style="68" customWidth="1"/>
    <col min="5901" max="5901" width="19.140625" style="68" customWidth="1"/>
    <col min="5902" max="5902" width="21.85546875" style="68" customWidth="1"/>
    <col min="5903" max="6151" width="9.140625" style="68"/>
    <col min="6152" max="6152" width="17.140625" style="68" customWidth="1"/>
    <col min="6153" max="6153" width="35.140625" style="68" customWidth="1"/>
    <col min="6154" max="6154" width="12.85546875" style="68" customWidth="1"/>
    <col min="6155" max="6156" width="18.140625" style="68" customWidth="1"/>
    <col min="6157" max="6157" width="19.140625" style="68" customWidth="1"/>
    <col min="6158" max="6158" width="21.85546875" style="68" customWidth="1"/>
    <col min="6159" max="6407" width="9.140625" style="68"/>
    <col min="6408" max="6408" width="17.140625" style="68" customWidth="1"/>
    <col min="6409" max="6409" width="35.140625" style="68" customWidth="1"/>
    <col min="6410" max="6410" width="12.85546875" style="68" customWidth="1"/>
    <col min="6411" max="6412" width="18.140625" style="68" customWidth="1"/>
    <col min="6413" max="6413" width="19.140625" style="68" customWidth="1"/>
    <col min="6414" max="6414" width="21.85546875" style="68" customWidth="1"/>
    <col min="6415" max="6663" width="9.140625" style="68"/>
    <col min="6664" max="6664" width="17.140625" style="68" customWidth="1"/>
    <col min="6665" max="6665" width="35.140625" style="68" customWidth="1"/>
    <col min="6666" max="6666" width="12.85546875" style="68" customWidth="1"/>
    <col min="6667" max="6668" width="18.140625" style="68" customWidth="1"/>
    <col min="6669" max="6669" width="19.140625" style="68" customWidth="1"/>
    <col min="6670" max="6670" width="21.85546875" style="68" customWidth="1"/>
    <col min="6671" max="6919" width="9.140625" style="68"/>
    <col min="6920" max="6920" width="17.140625" style="68" customWidth="1"/>
    <col min="6921" max="6921" width="35.140625" style="68" customWidth="1"/>
    <col min="6922" max="6922" width="12.85546875" style="68" customWidth="1"/>
    <col min="6923" max="6924" width="18.140625" style="68" customWidth="1"/>
    <col min="6925" max="6925" width="19.140625" style="68" customWidth="1"/>
    <col min="6926" max="6926" width="21.85546875" style="68" customWidth="1"/>
    <col min="6927" max="7175" width="9.140625" style="68"/>
    <col min="7176" max="7176" width="17.140625" style="68" customWidth="1"/>
    <col min="7177" max="7177" width="35.140625" style="68" customWidth="1"/>
    <col min="7178" max="7178" width="12.85546875" style="68" customWidth="1"/>
    <col min="7179" max="7180" width="18.140625" style="68" customWidth="1"/>
    <col min="7181" max="7181" width="19.140625" style="68" customWidth="1"/>
    <col min="7182" max="7182" width="21.85546875" style="68" customWidth="1"/>
    <col min="7183" max="7431" width="9.140625" style="68"/>
    <col min="7432" max="7432" width="17.140625" style="68" customWidth="1"/>
    <col min="7433" max="7433" width="35.140625" style="68" customWidth="1"/>
    <col min="7434" max="7434" width="12.85546875" style="68" customWidth="1"/>
    <col min="7435" max="7436" width="18.140625" style="68" customWidth="1"/>
    <col min="7437" max="7437" width="19.140625" style="68" customWidth="1"/>
    <col min="7438" max="7438" width="21.85546875" style="68" customWidth="1"/>
    <col min="7439" max="7687" width="9.140625" style="68"/>
    <col min="7688" max="7688" width="17.140625" style="68" customWidth="1"/>
    <col min="7689" max="7689" width="35.140625" style="68" customWidth="1"/>
    <col min="7690" max="7690" width="12.85546875" style="68" customWidth="1"/>
    <col min="7691" max="7692" width="18.140625" style="68" customWidth="1"/>
    <col min="7693" max="7693" width="19.140625" style="68" customWidth="1"/>
    <col min="7694" max="7694" width="21.85546875" style="68" customWidth="1"/>
    <col min="7695" max="7943" width="9.140625" style="68"/>
    <col min="7944" max="7944" width="17.140625" style="68" customWidth="1"/>
    <col min="7945" max="7945" width="35.140625" style="68" customWidth="1"/>
    <col min="7946" max="7946" width="12.85546875" style="68" customWidth="1"/>
    <col min="7947" max="7948" width="18.140625" style="68" customWidth="1"/>
    <col min="7949" max="7949" width="19.140625" style="68" customWidth="1"/>
    <col min="7950" max="7950" width="21.85546875" style="68" customWidth="1"/>
    <col min="7951" max="8199" width="9.140625" style="68"/>
    <col min="8200" max="8200" width="17.140625" style="68" customWidth="1"/>
    <col min="8201" max="8201" width="35.140625" style="68" customWidth="1"/>
    <col min="8202" max="8202" width="12.85546875" style="68" customWidth="1"/>
    <col min="8203" max="8204" width="18.140625" style="68" customWidth="1"/>
    <col min="8205" max="8205" width="19.140625" style="68" customWidth="1"/>
    <col min="8206" max="8206" width="21.85546875" style="68" customWidth="1"/>
    <col min="8207" max="8455" width="9.140625" style="68"/>
    <col min="8456" max="8456" width="17.140625" style="68" customWidth="1"/>
    <col min="8457" max="8457" width="35.140625" style="68" customWidth="1"/>
    <col min="8458" max="8458" width="12.85546875" style="68" customWidth="1"/>
    <col min="8459" max="8460" width="18.140625" style="68" customWidth="1"/>
    <col min="8461" max="8461" width="19.140625" style="68" customWidth="1"/>
    <col min="8462" max="8462" width="21.85546875" style="68" customWidth="1"/>
    <col min="8463" max="8711" width="9.140625" style="68"/>
    <col min="8712" max="8712" width="17.140625" style="68" customWidth="1"/>
    <col min="8713" max="8713" width="35.140625" style="68" customWidth="1"/>
    <col min="8714" max="8714" width="12.85546875" style="68" customWidth="1"/>
    <col min="8715" max="8716" width="18.140625" style="68" customWidth="1"/>
    <col min="8717" max="8717" width="19.140625" style="68" customWidth="1"/>
    <col min="8718" max="8718" width="21.85546875" style="68" customWidth="1"/>
    <col min="8719" max="8967" width="9.140625" style="68"/>
    <col min="8968" max="8968" width="17.140625" style="68" customWidth="1"/>
    <col min="8969" max="8969" width="35.140625" style="68" customWidth="1"/>
    <col min="8970" max="8970" width="12.85546875" style="68" customWidth="1"/>
    <col min="8971" max="8972" width="18.140625" style="68" customWidth="1"/>
    <col min="8973" max="8973" width="19.140625" style="68" customWidth="1"/>
    <col min="8974" max="8974" width="21.85546875" style="68" customWidth="1"/>
    <col min="8975" max="9223" width="9.140625" style="68"/>
    <col min="9224" max="9224" width="17.140625" style="68" customWidth="1"/>
    <col min="9225" max="9225" width="35.140625" style="68" customWidth="1"/>
    <col min="9226" max="9226" width="12.85546875" style="68" customWidth="1"/>
    <col min="9227" max="9228" width="18.140625" style="68" customWidth="1"/>
    <col min="9229" max="9229" width="19.140625" style="68" customWidth="1"/>
    <col min="9230" max="9230" width="21.85546875" style="68" customWidth="1"/>
    <col min="9231" max="9479" width="9.140625" style="68"/>
    <col min="9480" max="9480" width="17.140625" style="68" customWidth="1"/>
    <col min="9481" max="9481" width="35.140625" style="68" customWidth="1"/>
    <col min="9482" max="9482" width="12.85546875" style="68" customWidth="1"/>
    <col min="9483" max="9484" width="18.140625" style="68" customWidth="1"/>
    <col min="9485" max="9485" width="19.140625" style="68" customWidth="1"/>
    <col min="9486" max="9486" width="21.85546875" style="68" customWidth="1"/>
    <col min="9487" max="9735" width="9.140625" style="68"/>
    <col min="9736" max="9736" width="17.140625" style="68" customWidth="1"/>
    <col min="9737" max="9737" width="35.140625" style="68" customWidth="1"/>
    <col min="9738" max="9738" width="12.85546875" style="68" customWidth="1"/>
    <col min="9739" max="9740" width="18.140625" style="68" customWidth="1"/>
    <col min="9741" max="9741" width="19.140625" style="68" customWidth="1"/>
    <col min="9742" max="9742" width="21.85546875" style="68" customWidth="1"/>
    <col min="9743" max="9991" width="9.140625" style="68"/>
    <col min="9992" max="9992" width="17.140625" style="68" customWidth="1"/>
    <col min="9993" max="9993" width="35.140625" style="68" customWidth="1"/>
    <col min="9994" max="9994" width="12.85546875" style="68" customWidth="1"/>
    <col min="9995" max="9996" width="18.140625" style="68" customWidth="1"/>
    <col min="9997" max="9997" width="19.140625" style="68" customWidth="1"/>
    <col min="9998" max="9998" width="21.85546875" style="68" customWidth="1"/>
    <col min="9999" max="10247" width="9.140625" style="68"/>
    <col min="10248" max="10248" width="17.140625" style="68" customWidth="1"/>
    <col min="10249" max="10249" width="35.140625" style="68" customWidth="1"/>
    <col min="10250" max="10250" width="12.85546875" style="68" customWidth="1"/>
    <col min="10251" max="10252" width="18.140625" style="68" customWidth="1"/>
    <col min="10253" max="10253" width="19.140625" style="68" customWidth="1"/>
    <col min="10254" max="10254" width="21.85546875" style="68" customWidth="1"/>
    <col min="10255" max="10503" width="9.140625" style="68"/>
    <col min="10504" max="10504" width="17.140625" style="68" customWidth="1"/>
    <col min="10505" max="10505" width="35.140625" style="68" customWidth="1"/>
    <col min="10506" max="10506" width="12.85546875" style="68" customWidth="1"/>
    <col min="10507" max="10508" width="18.140625" style="68" customWidth="1"/>
    <col min="10509" max="10509" width="19.140625" style="68" customWidth="1"/>
    <col min="10510" max="10510" width="21.85546875" style="68" customWidth="1"/>
    <col min="10511" max="10759" width="9.140625" style="68"/>
    <col min="10760" max="10760" width="17.140625" style="68" customWidth="1"/>
    <col min="10761" max="10761" width="35.140625" style="68" customWidth="1"/>
    <col min="10762" max="10762" width="12.85546875" style="68" customWidth="1"/>
    <col min="10763" max="10764" width="18.140625" style="68" customWidth="1"/>
    <col min="10765" max="10765" width="19.140625" style="68" customWidth="1"/>
    <col min="10766" max="10766" width="21.85546875" style="68" customWidth="1"/>
    <col min="10767" max="11015" width="9.140625" style="68"/>
    <col min="11016" max="11016" width="17.140625" style="68" customWidth="1"/>
    <col min="11017" max="11017" width="35.140625" style="68" customWidth="1"/>
    <col min="11018" max="11018" width="12.85546875" style="68" customWidth="1"/>
    <col min="11019" max="11020" width="18.140625" style="68" customWidth="1"/>
    <col min="11021" max="11021" width="19.140625" style="68" customWidth="1"/>
    <col min="11022" max="11022" width="21.85546875" style="68" customWidth="1"/>
    <col min="11023" max="11271" width="9.140625" style="68"/>
    <col min="11272" max="11272" width="17.140625" style="68" customWidth="1"/>
    <col min="11273" max="11273" width="35.140625" style="68" customWidth="1"/>
    <col min="11274" max="11274" width="12.85546875" style="68" customWidth="1"/>
    <col min="11275" max="11276" width="18.140625" style="68" customWidth="1"/>
    <col min="11277" max="11277" width="19.140625" style="68" customWidth="1"/>
    <col min="11278" max="11278" width="21.85546875" style="68" customWidth="1"/>
    <col min="11279" max="11527" width="9.140625" style="68"/>
    <col min="11528" max="11528" width="17.140625" style="68" customWidth="1"/>
    <col min="11529" max="11529" width="35.140625" style="68" customWidth="1"/>
    <col min="11530" max="11530" width="12.85546875" style="68" customWidth="1"/>
    <col min="11531" max="11532" width="18.140625" style="68" customWidth="1"/>
    <col min="11533" max="11533" width="19.140625" style="68" customWidth="1"/>
    <col min="11534" max="11534" width="21.85546875" style="68" customWidth="1"/>
    <col min="11535" max="11783" width="9.140625" style="68"/>
    <col min="11784" max="11784" width="17.140625" style="68" customWidth="1"/>
    <col min="11785" max="11785" width="35.140625" style="68" customWidth="1"/>
    <col min="11786" max="11786" width="12.85546875" style="68" customWidth="1"/>
    <col min="11787" max="11788" width="18.140625" style="68" customWidth="1"/>
    <col min="11789" max="11789" width="19.140625" style="68" customWidth="1"/>
    <col min="11790" max="11790" width="21.85546875" style="68" customWidth="1"/>
    <col min="11791" max="12039" width="9.140625" style="68"/>
    <col min="12040" max="12040" width="17.140625" style="68" customWidth="1"/>
    <col min="12041" max="12041" width="35.140625" style="68" customWidth="1"/>
    <col min="12042" max="12042" width="12.85546875" style="68" customWidth="1"/>
    <col min="12043" max="12044" width="18.140625" style="68" customWidth="1"/>
    <col min="12045" max="12045" width="19.140625" style="68" customWidth="1"/>
    <col min="12046" max="12046" width="21.85546875" style="68" customWidth="1"/>
    <col min="12047" max="12295" width="9.140625" style="68"/>
    <col min="12296" max="12296" width="17.140625" style="68" customWidth="1"/>
    <col min="12297" max="12297" width="35.140625" style="68" customWidth="1"/>
    <col min="12298" max="12298" width="12.85546875" style="68" customWidth="1"/>
    <col min="12299" max="12300" width="18.140625" style="68" customWidth="1"/>
    <col min="12301" max="12301" width="19.140625" style="68" customWidth="1"/>
    <col min="12302" max="12302" width="21.85546875" style="68" customWidth="1"/>
    <col min="12303" max="12551" width="9.140625" style="68"/>
    <col min="12552" max="12552" width="17.140625" style="68" customWidth="1"/>
    <col min="12553" max="12553" width="35.140625" style="68" customWidth="1"/>
    <col min="12554" max="12554" width="12.85546875" style="68" customWidth="1"/>
    <col min="12555" max="12556" width="18.140625" style="68" customWidth="1"/>
    <col min="12557" max="12557" width="19.140625" style="68" customWidth="1"/>
    <col min="12558" max="12558" width="21.85546875" style="68" customWidth="1"/>
    <col min="12559" max="12807" width="9.140625" style="68"/>
    <col min="12808" max="12808" width="17.140625" style="68" customWidth="1"/>
    <col min="12809" max="12809" width="35.140625" style="68" customWidth="1"/>
    <col min="12810" max="12810" width="12.85546875" style="68" customWidth="1"/>
    <col min="12811" max="12812" width="18.140625" style="68" customWidth="1"/>
    <col min="12813" max="12813" width="19.140625" style="68" customWidth="1"/>
    <col min="12814" max="12814" width="21.85546875" style="68" customWidth="1"/>
    <col min="12815" max="13063" width="9.140625" style="68"/>
    <col min="13064" max="13064" width="17.140625" style="68" customWidth="1"/>
    <col min="13065" max="13065" width="35.140625" style="68" customWidth="1"/>
    <col min="13066" max="13066" width="12.85546875" style="68" customWidth="1"/>
    <col min="13067" max="13068" width="18.140625" style="68" customWidth="1"/>
    <col min="13069" max="13069" width="19.140625" style="68" customWidth="1"/>
    <col min="13070" max="13070" width="21.85546875" style="68" customWidth="1"/>
    <col min="13071" max="13319" width="9.140625" style="68"/>
    <col min="13320" max="13320" width="17.140625" style="68" customWidth="1"/>
    <col min="13321" max="13321" width="35.140625" style="68" customWidth="1"/>
    <col min="13322" max="13322" width="12.85546875" style="68" customWidth="1"/>
    <col min="13323" max="13324" width="18.140625" style="68" customWidth="1"/>
    <col min="13325" max="13325" width="19.140625" style="68" customWidth="1"/>
    <col min="13326" max="13326" width="21.85546875" style="68" customWidth="1"/>
    <col min="13327" max="13575" width="9.140625" style="68"/>
    <col min="13576" max="13576" width="17.140625" style="68" customWidth="1"/>
    <col min="13577" max="13577" width="35.140625" style="68" customWidth="1"/>
    <col min="13578" max="13578" width="12.85546875" style="68" customWidth="1"/>
    <col min="13579" max="13580" width="18.140625" style="68" customWidth="1"/>
    <col min="13581" max="13581" width="19.140625" style="68" customWidth="1"/>
    <col min="13582" max="13582" width="21.85546875" style="68" customWidth="1"/>
    <col min="13583" max="13831" width="9.140625" style="68"/>
    <col min="13832" max="13832" width="17.140625" style="68" customWidth="1"/>
    <col min="13833" max="13833" width="35.140625" style="68" customWidth="1"/>
    <col min="13834" max="13834" width="12.85546875" style="68" customWidth="1"/>
    <col min="13835" max="13836" width="18.140625" style="68" customWidth="1"/>
    <col min="13837" max="13837" width="19.140625" style="68" customWidth="1"/>
    <col min="13838" max="13838" width="21.85546875" style="68" customWidth="1"/>
    <col min="13839" max="14087" width="9.140625" style="68"/>
    <col min="14088" max="14088" width="17.140625" style="68" customWidth="1"/>
    <col min="14089" max="14089" width="35.140625" style="68" customWidth="1"/>
    <col min="14090" max="14090" width="12.85546875" style="68" customWidth="1"/>
    <col min="14091" max="14092" width="18.140625" style="68" customWidth="1"/>
    <col min="14093" max="14093" width="19.140625" style="68" customWidth="1"/>
    <col min="14094" max="14094" width="21.85546875" style="68" customWidth="1"/>
    <col min="14095" max="14343" width="9.140625" style="68"/>
    <col min="14344" max="14344" width="17.140625" style="68" customWidth="1"/>
    <col min="14345" max="14345" width="35.140625" style="68" customWidth="1"/>
    <col min="14346" max="14346" width="12.85546875" style="68" customWidth="1"/>
    <col min="14347" max="14348" width="18.140625" style="68" customWidth="1"/>
    <col min="14349" max="14349" width="19.140625" style="68" customWidth="1"/>
    <col min="14350" max="14350" width="21.85546875" style="68" customWidth="1"/>
    <col min="14351" max="14599" width="9.140625" style="68"/>
    <col min="14600" max="14600" width="17.140625" style="68" customWidth="1"/>
    <col min="14601" max="14601" width="35.140625" style="68" customWidth="1"/>
    <col min="14602" max="14602" width="12.85546875" style="68" customWidth="1"/>
    <col min="14603" max="14604" width="18.140625" style="68" customWidth="1"/>
    <col min="14605" max="14605" width="19.140625" style="68" customWidth="1"/>
    <col min="14606" max="14606" width="21.85546875" style="68" customWidth="1"/>
    <col min="14607" max="14855" width="9.140625" style="68"/>
    <col min="14856" max="14856" width="17.140625" style="68" customWidth="1"/>
    <col min="14857" max="14857" width="35.140625" style="68" customWidth="1"/>
    <col min="14858" max="14858" width="12.85546875" style="68" customWidth="1"/>
    <col min="14859" max="14860" width="18.140625" style="68" customWidth="1"/>
    <col min="14861" max="14861" width="19.140625" style="68" customWidth="1"/>
    <col min="14862" max="14862" width="21.85546875" style="68" customWidth="1"/>
    <col min="14863" max="15111" width="9.140625" style="68"/>
    <col min="15112" max="15112" width="17.140625" style="68" customWidth="1"/>
    <col min="15113" max="15113" width="35.140625" style="68" customWidth="1"/>
    <col min="15114" max="15114" width="12.85546875" style="68" customWidth="1"/>
    <col min="15115" max="15116" width="18.140625" style="68" customWidth="1"/>
    <col min="15117" max="15117" width="19.140625" style="68" customWidth="1"/>
    <col min="15118" max="15118" width="21.85546875" style="68" customWidth="1"/>
    <col min="15119" max="15367" width="9.140625" style="68"/>
    <col min="15368" max="15368" width="17.140625" style="68" customWidth="1"/>
    <col min="15369" max="15369" width="35.140625" style="68" customWidth="1"/>
    <col min="15370" max="15370" width="12.85546875" style="68" customWidth="1"/>
    <col min="15371" max="15372" width="18.140625" style="68" customWidth="1"/>
    <col min="15373" max="15373" width="19.140625" style="68" customWidth="1"/>
    <col min="15374" max="15374" width="21.85546875" style="68" customWidth="1"/>
    <col min="15375" max="15623" width="9.140625" style="68"/>
    <col min="15624" max="15624" width="17.140625" style="68" customWidth="1"/>
    <col min="15625" max="15625" width="35.140625" style="68" customWidth="1"/>
    <col min="15626" max="15626" width="12.85546875" style="68" customWidth="1"/>
    <col min="15627" max="15628" width="18.140625" style="68" customWidth="1"/>
    <col min="15629" max="15629" width="19.140625" style="68" customWidth="1"/>
    <col min="15630" max="15630" width="21.85546875" style="68" customWidth="1"/>
    <col min="15631" max="15879" width="9.140625" style="68"/>
    <col min="15880" max="15880" width="17.140625" style="68" customWidth="1"/>
    <col min="15881" max="15881" width="35.140625" style="68" customWidth="1"/>
    <col min="15882" max="15882" width="12.85546875" style="68" customWidth="1"/>
    <col min="15883" max="15884" width="18.140625" style="68" customWidth="1"/>
    <col min="15885" max="15885" width="19.140625" style="68" customWidth="1"/>
    <col min="15886" max="15886" width="21.85546875" style="68" customWidth="1"/>
    <col min="15887" max="16135" width="9.140625" style="68"/>
    <col min="16136" max="16136" width="17.140625" style="68" customWidth="1"/>
    <col min="16137" max="16137" width="35.140625" style="68" customWidth="1"/>
    <col min="16138" max="16138" width="12.85546875" style="68" customWidth="1"/>
    <col min="16139" max="16140" width="18.140625" style="68" customWidth="1"/>
    <col min="16141" max="16141" width="19.140625" style="68" customWidth="1"/>
    <col min="16142" max="16142" width="21.85546875" style="68" customWidth="1"/>
    <col min="16143" max="16384" width="9.140625" style="68"/>
  </cols>
  <sheetData>
    <row r="1" spans="1:17" x14ac:dyDescent="0.2">
      <c r="N1" s="424" t="s">
        <v>381</v>
      </c>
    </row>
    <row r="2" spans="1:17" ht="18.75" customHeight="1" x14ac:dyDescent="0.2">
      <c r="A2" s="526" t="s">
        <v>133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</row>
    <row r="3" spans="1:17" s="69" customFormat="1" ht="21.75" customHeight="1" x14ac:dyDescent="0.2">
      <c r="A3" s="527" t="s">
        <v>16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</row>
    <row r="4" spans="1:17" s="69" customFormat="1" ht="18.75" customHeight="1" x14ac:dyDescent="0.2">
      <c r="A4" s="527" t="s">
        <v>17</v>
      </c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</row>
    <row r="5" spans="1:17" ht="19.5" thickBot="1" x14ac:dyDescent="0.25">
      <c r="A5" s="70"/>
      <c r="B5" s="71" t="s">
        <v>134</v>
      </c>
      <c r="C5" s="72"/>
      <c r="D5" s="72"/>
      <c r="E5" s="70"/>
      <c r="F5" s="70"/>
      <c r="G5" s="73"/>
      <c r="H5" s="73"/>
      <c r="I5" s="73"/>
      <c r="J5" s="73"/>
      <c r="K5" s="73"/>
      <c r="L5" s="73"/>
      <c r="M5" s="73"/>
      <c r="N5" s="74" t="s">
        <v>135</v>
      </c>
    </row>
    <row r="6" spans="1:17" s="75" customFormat="1" ht="18" customHeight="1" thickBot="1" x14ac:dyDescent="0.25">
      <c r="A6" s="528" t="s">
        <v>15</v>
      </c>
      <c r="B6" s="524" t="s">
        <v>136</v>
      </c>
      <c r="C6" s="524" t="s">
        <v>137</v>
      </c>
      <c r="D6" s="530" t="s">
        <v>138</v>
      </c>
      <c r="E6" s="532" t="s">
        <v>139</v>
      </c>
      <c r="F6" s="524" t="s">
        <v>140</v>
      </c>
      <c r="G6" s="530" t="s">
        <v>141</v>
      </c>
      <c r="H6" s="521" t="s">
        <v>142</v>
      </c>
      <c r="I6" s="522"/>
      <c r="J6" s="523"/>
      <c r="K6" s="521" t="s">
        <v>143</v>
      </c>
      <c r="L6" s="522"/>
      <c r="M6" s="523"/>
      <c r="N6" s="524" t="s">
        <v>144</v>
      </c>
    </row>
    <row r="7" spans="1:17" s="75" customFormat="1" ht="76.5" customHeight="1" thickBot="1" x14ac:dyDescent="0.25">
      <c r="A7" s="529"/>
      <c r="B7" s="525"/>
      <c r="C7" s="525"/>
      <c r="D7" s="531"/>
      <c r="E7" s="533"/>
      <c r="F7" s="525"/>
      <c r="G7" s="531"/>
      <c r="H7" s="76" t="s">
        <v>78</v>
      </c>
      <c r="I7" s="76" t="s">
        <v>145</v>
      </c>
      <c r="J7" s="393" t="s">
        <v>146</v>
      </c>
      <c r="K7" s="76" t="s">
        <v>147</v>
      </c>
      <c r="L7" s="76" t="s">
        <v>148</v>
      </c>
      <c r="M7" s="393" t="s">
        <v>149</v>
      </c>
      <c r="N7" s="525"/>
    </row>
    <row r="8" spans="1:17" s="83" customFormat="1" ht="11.25" customHeight="1" thickBot="1" x14ac:dyDescent="0.25">
      <c r="A8" s="77">
        <v>1</v>
      </c>
      <c r="B8" s="78">
        <v>2</v>
      </c>
      <c r="C8" s="79">
        <v>3</v>
      </c>
      <c r="D8" s="78">
        <v>4</v>
      </c>
      <c r="E8" s="80">
        <v>5</v>
      </c>
      <c r="F8" s="79">
        <v>6</v>
      </c>
      <c r="G8" s="78">
        <v>7</v>
      </c>
      <c r="H8" s="78">
        <v>8</v>
      </c>
      <c r="I8" s="81">
        <v>9</v>
      </c>
      <c r="J8" s="81">
        <v>10</v>
      </c>
      <c r="K8" s="78">
        <v>11</v>
      </c>
      <c r="L8" s="81">
        <v>12</v>
      </c>
      <c r="M8" s="81">
        <v>13</v>
      </c>
      <c r="N8" s="82">
        <v>14</v>
      </c>
    </row>
    <row r="9" spans="1:17" s="87" customFormat="1" ht="17.25" customHeight="1" thickBot="1" x14ac:dyDescent="0.25">
      <c r="A9" s="425"/>
      <c r="B9" s="84"/>
      <c r="C9" s="84"/>
      <c r="D9" s="84"/>
      <c r="E9" s="84"/>
      <c r="F9" s="84"/>
      <c r="G9" s="84"/>
      <c r="H9" s="85" t="s">
        <v>377</v>
      </c>
      <c r="I9" s="84"/>
      <c r="J9" s="84"/>
      <c r="K9" s="85"/>
      <c r="L9" s="84"/>
      <c r="M9" s="84"/>
      <c r="N9" s="86"/>
    </row>
    <row r="10" spans="1:17" s="95" customFormat="1" ht="19.5" customHeight="1" x14ac:dyDescent="0.2">
      <c r="A10" s="515">
        <v>1</v>
      </c>
      <c r="B10" s="88" t="s">
        <v>378</v>
      </c>
      <c r="C10" s="89">
        <v>1</v>
      </c>
      <c r="D10" s="90"/>
      <c r="E10" s="91"/>
      <c r="F10" s="89"/>
      <c r="G10" s="90"/>
      <c r="H10" s="92"/>
      <c r="I10" s="93"/>
      <c r="J10" s="93">
        <f>H10-I10</f>
        <v>0</v>
      </c>
      <c r="K10" s="92" t="e">
        <f>G10*H10/F10</f>
        <v>#DIV/0!</v>
      </c>
      <c r="L10" s="93" t="e">
        <f>G10*I10/F10</f>
        <v>#DIV/0!</v>
      </c>
      <c r="M10" s="93" t="e">
        <f>K10-L10</f>
        <v>#DIV/0!</v>
      </c>
      <c r="N10" s="94" t="e">
        <f>E10*M10</f>
        <v>#DIV/0!</v>
      </c>
      <c r="P10" s="96"/>
    </row>
    <row r="11" spans="1:17" s="95" customFormat="1" ht="19.5" customHeight="1" x14ac:dyDescent="0.2">
      <c r="A11" s="515"/>
      <c r="B11" s="97" t="s">
        <v>378</v>
      </c>
      <c r="C11" s="98">
        <v>2</v>
      </c>
      <c r="D11" s="99"/>
      <c r="E11" s="100"/>
      <c r="F11" s="98"/>
      <c r="G11" s="100"/>
      <c r="H11" s="426"/>
      <c r="I11" s="93"/>
      <c r="J11" s="93">
        <f t="shared" ref="J11:J27" si="0">H11-I11</f>
        <v>0</v>
      </c>
      <c r="K11" s="92" t="e">
        <f t="shared" ref="K11:K12" si="1">G11*H11/F11</f>
        <v>#DIV/0!</v>
      </c>
      <c r="L11" s="93" t="e">
        <f t="shared" ref="L11:L12" si="2">G11*I11/F11</f>
        <v>#DIV/0!</v>
      </c>
      <c r="M11" s="93" t="e">
        <f t="shared" ref="M11:M12" si="3">K11-L11</f>
        <v>#DIV/0!</v>
      </c>
      <c r="N11" s="94" t="e">
        <f t="shared" ref="N11:N12" si="4">E11*M11</f>
        <v>#DIV/0!</v>
      </c>
    </row>
    <row r="12" spans="1:17" s="95" customFormat="1" ht="19.5" customHeight="1" thickBot="1" x14ac:dyDescent="0.25">
      <c r="A12" s="516"/>
      <c r="B12" s="101" t="s">
        <v>378</v>
      </c>
      <c r="C12" s="102">
        <v>3</v>
      </c>
      <c r="D12" s="103"/>
      <c r="E12" s="104"/>
      <c r="F12" s="102"/>
      <c r="G12" s="427"/>
      <c r="H12" s="428"/>
      <c r="I12" s="93"/>
      <c r="J12" s="93">
        <f t="shared" si="0"/>
        <v>0</v>
      </c>
      <c r="K12" s="92" t="e">
        <f t="shared" si="1"/>
        <v>#DIV/0!</v>
      </c>
      <c r="L12" s="93" t="e">
        <f t="shared" si="2"/>
        <v>#DIV/0!</v>
      </c>
      <c r="M12" s="93" t="e">
        <f t="shared" si="3"/>
        <v>#DIV/0!</v>
      </c>
      <c r="N12" s="94" t="e">
        <f t="shared" si="4"/>
        <v>#DIV/0!</v>
      </c>
      <c r="Q12" s="105"/>
    </row>
    <row r="13" spans="1:17" s="95" customFormat="1" ht="18" customHeight="1" thickBot="1" x14ac:dyDescent="0.25">
      <c r="A13" s="106"/>
      <c r="B13" s="107" t="s">
        <v>150</v>
      </c>
      <c r="C13" s="108"/>
      <c r="D13" s="109"/>
      <c r="E13" s="110"/>
      <c r="F13" s="108"/>
      <c r="G13" s="111"/>
      <c r="H13" s="112"/>
      <c r="I13" s="113"/>
      <c r="J13" s="113"/>
      <c r="K13" s="112"/>
      <c r="L13" s="113"/>
      <c r="M13" s="113"/>
      <c r="N13" s="114" t="e">
        <f>SUM(N10:N12)</f>
        <v>#DIV/0!</v>
      </c>
    </row>
    <row r="14" spans="1:17" s="95" customFormat="1" ht="18" customHeight="1" thickBot="1" x14ac:dyDescent="0.25">
      <c r="A14" s="429"/>
      <c r="B14" s="115"/>
      <c r="C14" s="115"/>
      <c r="D14" s="115"/>
      <c r="E14" s="115"/>
      <c r="F14" s="115"/>
      <c r="G14" s="115"/>
      <c r="H14" s="116" t="s">
        <v>151</v>
      </c>
      <c r="I14" s="115"/>
      <c r="J14" s="115"/>
      <c r="K14" s="116"/>
      <c r="L14" s="115"/>
      <c r="M14" s="115"/>
      <c r="N14" s="117"/>
    </row>
    <row r="15" spans="1:17" s="95" customFormat="1" ht="19.5" customHeight="1" x14ac:dyDescent="0.2">
      <c r="A15" s="515">
        <v>2</v>
      </c>
      <c r="B15" s="88" t="s">
        <v>152</v>
      </c>
      <c r="C15" s="89">
        <v>1</v>
      </c>
      <c r="D15" s="430"/>
      <c r="E15" s="92"/>
      <c r="F15" s="89"/>
      <c r="G15" s="430"/>
      <c r="H15" s="431"/>
      <c r="I15" s="432"/>
      <c r="J15" s="93">
        <f t="shared" si="0"/>
        <v>0</v>
      </c>
      <c r="K15" s="92" t="e">
        <f>G15*H15/F15</f>
        <v>#DIV/0!</v>
      </c>
      <c r="L15" s="93" t="e">
        <f>G15*I15/F15</f>
        <v>#DIV/0!</v>
      </c>
      <c r="M15" s="93" t="e">
        <f t="shared" ref="M15:M17" si="5">K15-L15</f>
        <v>#DIV/0!</v>
      </c>
      <c r="N15" s="94" t="e">
        <f t="shared" ref="N15:N17" si="6">E15*M15</f>
        <v>#DIV/0!</v>
      </c>
      <c r="Q15" s="105"/>
    </row>
    <row r="16" spans="1:17" s="95" customFormat="1" ht="19.5" customHeight="1" x14ac:dyDescent="0.2">
      <c r="A16" s="515"/>
      <c r="B16" s="97" t="str">
        <f>B15</f>
        <v>Щебень</v>
      </c>
      <c r="C16" s="98">
        <v>2</v>
      </c>
      <c r="D16" s="118"/>
      <c r="E16" s="119"/>
      <c r="F16" s="98"/>
      <c r="G16" s="118"/>
      <c r="H16" s="120"/>
      <c r="I16" s="433"/>
      <c r="J16" s="93">
        <f t="shared" si="0"/>
        <v>0</v>
      </c>
      <c r="K16" s="92" t="e">
        <f t="shared" ref="K16:K17" si="7">G16*H16/F16</f>
        <v>#DIV/0!</v>
      </c>
      <c r="L16" s="93" t="e">
        <f t="shared" ref="L16:L17" si="8">G16*I16/F16</f>
        <v>#DIV/0!</v>
      </c>
      <c r="M16" s="93" t="e">
        <f t="shared" si="5"/>
        <v>#DIV/0!</v>
      </c>
      <c r="N16" s="94" t="e">
        <f t="shared" si="6"/>
        <v>#DIV/0!</v>
      </c>
    </row>
    <row r="17" spans="1:15" s="95" customFormat="1" ht="19.5" customHeight="1" thickBot="1" x14ac:dyDescent="0.25">
      <c r="A17" s="515"/>
      <c r="B17" s="121" t="str">
        <f>B16</f>
        <v>Щебень</v>
      </c>
      <c r="C17" s="122">
        <v>3</v>
      </c>
      <c r="D17" s="123"/>
      <c r="E17" s="434"/>
      <c r="F17" s="122"/>
      <c r="G17" s="123"/>
      <c r="H17" s="124"/>
      <c r="I17" s="435"/>
      <c r="J17" s="93">
        <f t="shared" si="0"/>
        <v>0</v>
      </c>
      <c r="K17" s="92" t="e">
        <f t="shared" si="7"/>
        <v>#DIV/0!</v>
      </c>
      <c r="L17" s="93" t="e">
        <f t="shared" si="8"/>
        <v>#DIV/0!</v>
      </c>
      <c r="M17" s="93" t="e">
        <f t="shared" si="5"/>
        <v>#DIV/0!</v>
      </c>
      <c r="N17" s="94" t="e">
        <f t="shared" si="6"/>
        <v>#DIV/0!</v>
      </c>
    </row>
    <row r="18" spans="1:15" s="95" customFormat="1" ht="18" customHeight="1" thickBot="1" x14ac:dyDescent="0.25">
      <c r="A18" s="125"/>
      <c r="B18" s="107" t="s">
        <v>153</v>
      </c>
      <c r="C18" s="108"/>
      <c r="D18" s="109"/>
      <c r="E18" s="112"/>
      <c r="F18" s="108"/>
      <c r="G18" s="109"/>
      <c r="H18" s="112"/>
      <c r="I18" s="113"/>
      <c r="J18" s="113"/>
      <c r="K18" s="112"/>
      <c r="L18" s="113"/>
      <c r="M18" s="113"/>
      <c r="N18" s="114" t="e">
        <f>SUM(N15:N17)</f>
        <v>#DIV/0!</v>
      </c>
    </row>
    <row r="19" spans="1:15" s="95" customFormat="1" ht="18" customHeight="1" thickBot="1" x14ac:dyDescent="0.25">
      <c r="A19" s="436"/>
      <c r="B19" s="126"/>
      <c r="C19" s="126"/>
      <c r="D19" s="126"/>
      <c r="E19" s="126"/>
      <c r="F19" s="126"/>
      <c r="G19" s="126"/>
      <c r="H19" s="127" t="s">
        <v>379</v>
      </c>
      <c r="I19" s="126"/>
      <c r="J19" s="126"/>
      <c r="K19" s="127"/>
      <c r="L19" s="126"/>
      <c r="M19" s="126"/>
      <c r="N19" s="128"/>
    </row>
    <row r="20" spans="1:15" s="95" customFormat="1" ht="18" customHeight="1" x14ac:dyDescent="0.2">
      <c r="A20" s="515">
        <v>3</v>
      </c>
      <c r="B20" s="88" t="s">
        <v>380</v>
      </c>
      <c r="C20" s="89">
        <v>1</v>
      </c>
      <c r="D20" s="430"/>
      <c r="E20" s="91"/>
      <c r="F20" s="89"/>
      <c r="G20" s="430"/>
      <c r="H20" s="431"/>
      <c r="I20" s="437"/>
      <c r="J20" s="93">
        <f t="shared" si="0"/>
        <v>0</v>
      </c>
      <c r="K20" s="92" t="e">
        <f>G20*H20/F20</f>
        <v>#DIV/0!</v>
      </c>
      <c r="L20" s="93" t="e">
        <f>G20*I20/F20</f>
        <v>#DIV/0!</v>
      </c>
      <c r="M20" s="93" t="e">
        <f t="shared" ref="M20:M22" si="9">K20-L20</f>
        <v>#DIV/0!</v>
      </c>
      <c r="N20" s="94" t="e">
        <f t="shared" ref="N20:N22" si="10">E20*M20</f>
        <v>#DIV/0!</v>
      </c>
    </row>
    <row r="21" spans="1:15" s="95" customFormat="1" ht="18" customHeight="1" x14ac:dyDescent="0.2">
      <c r="A21" s="515"/>
      <c r="B21" s="97" t="str">
        <f>B20</f>
        <v xml:space="preserve">Лесоматериалы </v>
      </c>
      <c r="C21" s="98">
        <v>2</v>
      </c>
      <c r="D21" s="129"/>
      <c r="E21" s="438"/>
      <c r="F21" s="439"/>
      <c r="G21" s="440"/>
      <c r="H21" s="120"/>
      <c r="I21" s="433"/>
      <c r="J21" s="93">
        <f t="shared" si="0"/>
        <v>0</v>
      </c>
      <c r="K21" s="92" t="e">
        <f t="shared" ref="K21:K22" si="11">G21*H21/F21</f>
        <v>#DIV/0!</v>
      </c>
      <c r="L21" s="93" t="e">
        <f t="shared" ref="L21:L22" si="12">G21*I21/F21</f>
        <v>#DIV/0!</v>
      </c>
      <c r="M21" s="93" t="e">
        <f t="shared" si="9"/>
        <v>#DIV/0!</v>
      </c>
      <c r="N21" s="94" t="e">
        <f t="shared" si="10"/>
        <v>#DIV/0!</v>
      </c>
    </row>
    <row r="22" spans="1:15" s="95" customFormat="1" ht="18" customHeight="1" thickBot="1" x14ac:dyDescent="0.25">
      <c r="A22" s="516"/>
      <c r="B22" s="101" t="str">
        <f>B21</f>
        <v xml:space="preserve">Лесоматериалы </v>
      </c>
      <c r="C22" s="102">
        <v>3</v>
      </c>
      <c r="D22" s="130"/>
      <c r="E22" s="441"/>
      <c r="F22" s="442"/>
      <c r="G22" s="440"/>
      <c r="H22" s="428"/>
      <c r="I22" s="443"/>
      <c r="J22" s="93">
        <f t="shared" si="0"/>
        <v>0</v>
      </c>
      <c r="K22" s="92" t="e">
        <f t="shared" si="11"/>
        <v>#DIV/0!</v>
      </c>
      <c r="L22" s="93" t="e">
        <f t="shared" si="12"/>
        <v>#DIV/0!</v>
      </c>
      <c r="M22" s="93" t="e">
        <f t="shared" si="9"/>
        <v>#DIV/0!</v>
      </c>
      <c r="N22" s="94" t="e">
        <f t="shared" si="10"/>
        <v>#DIV/0!</v>
      </c>
    </row>
    <row r="23" spans="1:15" s="95" customFormat="1" ht="19.5" customHeight="1" thickBot="1" x14ac:dyDescent="0.25">
      <c r="A23" s="125"/>
      <c r="B23" s="107" t="s">
        <v>154</v>
      </c>
      <c r="C23" s="108"/>
      <c r="D23" s="109"/>
      <c r="E23" s="110"/>
      <c r="F23" s="108"/>
      <c r="G23" s="109"/>
      <c r="H23" s="131"/>
      <c r="I23" s="132"/>
      <c r="J23" s="132"/>
      <c r="K23" s="131"/>
      <c r="L23" s="132"/>
      <c r="M23" s="132"/>
      <c r="N23" s="114" t="e">
        <f>SUM(N20:N22)</f>
        <v>#DIV/0!</v>
      </c>
    </row>
    <row r="24" spans="1:15" s="95" customFormat="1" ht="19.5" customHeight="1" thickBot="1" x14ac:dyDescent="0.25">
      <c r="A24" s="436"/>
      <c r="B24" s="126"/>
      <c r="C24" s="126"/>
      <c r="D24" s="126"/>
      <c r="E24" s="126"/>
      <c r="F24" s="126"/>
      <c r="G24" s="126"/>
      <c r="H24" s="127" t="s">
        <v>155</v>
      </c>
      <c r="I24" s="126"/>
      <c r="J24" s="126"/>
      <c r="K24" s="127"/>
      <c r="L24" s="126"/>
      <c r="M24" s="126"/>
      <c r="N24" s="128"/>
    </row>
    <row r="25" spans="1:15" s="95" customFormat="1" ht="18.75" customHeight="1" x14ac:dyDescent="0.2">
      <c r="A25" s="515">
        <v>4</v>
      </c>
      <c r="B25" s="88" t="s">
        <v>156</v>
      </c>
      <c r="C25" s="89">
        <v>1</v>
      </c>
      <c r="D25" s="133"/>
      <c r="E25" s="92"/>
      <c r="F25" s="89"/>
      <c r="G25" s="133"/>
      <c r="H25" s="431"/>
      <c r="I25" s="437"/>
      <c r="J25" s="93">
        <f t="shared" si="0"/>
        <v>0</v>
      </c>
      <c r="K25" s="92" t="e">
        <f>G25*H25/F25</f>
        <v>#DIV/0!</v>
      </c>
      <c r="L25" s="93" t="e">
        <f>G25*I25/F25</f>
        <v>#DIV/0!</v>
      </c>
      <c r="M25" s="93" t="e">
        <f t="shared" ref="M25:M27" si="13">K25-L25</f>
        <v>#DIV/0!</v>
      </c>
      <c r="N25" s="94" t="e">
        <f t="shared" ref="N25:N27" si="14">E25*M25</f>
        <v>#DIV/0!</v>
      </c>
    </row>
    <row r="26" spans="1:15" s="95" customFormat="1" ht="18.75" customHeight="1" x14ac:dyDescent="0.2">
      <c r="A26" s="515"/>
      <c r="B26" s="97" t="str">
        <f>B25</f>
        <v>Прочие материалы</v>
      </c>
      <c r="C26" s="98">
        <v>2</v>
      </c>
      <c r="D26" s="118"/>
      <c r="E26" s="119"/>
      <c r="F26" s="98"/>
      <c r="G26" s="118"/>
      <c r="H26" s="426"/>
      <c r="I26" s="444"/>
      <c r="J26" s="93">
        <f t="shared" si="0"/>
        <v>0</v>
      </c>
      <c r="K26" s="92" t="e">
        <f t="shared" ref="K26:K27" si="15">G26*H26/F26</f>
        <v>#DIV/0!</v>
      </c>
      <c r="L26" s="93" t="e">
        <f t="shared" ref="L26:L27" si="16">G26*I26/F26</f>
        <v>#DIV/0!</v>
      </c>
      <c r="M26" s="93" t="e">
        <f t="shared" si="13"/>
        <v>#DIV/0!</v>
      </c>
      <c r="N26" s="94" t="e">
        <f t="shared" si="14"/>
        <v>#DIV/0!</v>
      </c>
    </row>
    <row r="27" spans="1:15" s="95" customFormat="1" ht="18.75" customHeight="1" thickBot="1" x14ac:dyDescent="0.25">
      <c r="A27" s="516"/>
      <c r="B27" s="121" t="str">
        <f>B25</f>
        <v>Прочие материалы</v>
      </c>
      <c r="C27" s="122">
        <v>3</v>
      </c>
      <c r="D27" s="445"/>
      <c r="E27" s="434"/>
      <c r="F27" s="122"/>
      <c r="G27" s="445"/>
      <c r="H27" s="446"/>
      <c r="I27" s="435"/>
      <c r="J27" s="93">
        <f t="shared" si="0"/>
        <v>0</v>
      </c>
      <c r="K27" s="92" t="e">
        <f t="shared" si="15"/>
        <v>#DIV/0!</v>
      </c>
      <c r="L27" s="93" t="e">
        <f t="shared" si="16"/>
        <v>#DIV/0!</v>
      </c>
      <c r="M27" s="93" t="e">
        <f t="shared" si="13"/>
        <v>#DIV/0!</v>
      </c>
      <c r="N27" s="94" t="e">
        <f t="shared" si="14"/>
        <v>#DIV/0!</v>
      </c>
    </row>
    <row r="28" spans="1:15" s="95" customFormat="1" ht="19.5" customHeight="1" thickBot="1" x14ac:dyDescent="0.25">
      <c r="A28" s="125"/>
      <c r="B28" s="107" t="s">
        <v>157</v>
      </c>
      <c r="C28" s="108"/>
      <c r="D28" s="112"/>
      <c r="E28" s="112"/>
      <c r="F28" s="108"/>
      <c r="G28" s="112"/>
      <c r="H28" s="112"/>
      <c r="I28" s="113"/>
      <c r="J28" s="113"/>
      <c r="K28" s="112"/>
      <c r="L28" s="113"/>
      <c r="M28" s="113"/>
      <c r="N28" s="114" t="e">
        <f>SUM(N25:N27)</f>
        <v>#DIV/0!</v>
      </c>
    </row>
    <row r="29" spans="1:15" ht="23.25" customHeight="1" thickBot="1" x14ac:dyDescent="0.25">
      <c r="A29" s="134"/>
      <c r="B29" s="135" t="s">
        <v>158</v>
      </c>
      <c r="C29" s="136"/>
      <c r="D29" s="137"/>
      <c r="E29" s="137">
        <f>E12+E16</f>
        <v>0</v>
      </c>
      <c r="F29" s="136"/>
      <c r="G29" s="137"/>
      <c r="H29" s="137"/>
      <c r="I29" s="138"/>
      <c r="J29" s="138"/>
      <c r="K29" s="137"/>
      <c r="L29" s="138"/>
      <c r="M29" s="138"/>
      <c r="N29" s="139" t="e">
        <f>N13+N18+N23+N28</f>
        <v>#DIV/0!</v>
      </c>
      <c r="O29" s="95"/>
    </row>
    <row r="30" spans="1:15" x14ac:dyDescent="0.2">
      <c r="A30" s="140"/>
      <c r="E30" s="141"/>
      <c r="F30" s="141"/>
      <c r="N30" s="142"/>
      <c r="O30" s="95"/>
    </row>
    <row r="31" spans="1:15" x14ac:dyDescent="0.2">
      <c r="A31" s="143"/>
      <c r="E31" s="141"/>
      <c r="F31" s="141"/>
      <c r="N31" s="142"/>
      <c r="O31" s="95"/>
    </row>
    <row r="32" spans="1:15" ht="27" customHeight="1" x14ac:dyDescent="0.2">
      <c r="A32" s="517" t="s">
        <v>159</v>
      </c>
      <c r="B32" s="517"/>
      <c r="C32" s="517"/>
      <c r="D32" s="517"/>
      <c r="E32" s="517"/>
      <c r="F32" s="517"/>
      <c r="G32" s="517"/>
      <c r="H32" s="517"/>
      <c r="I32" s="517"/>
      <c r="J32" s="517"/>
      <c r="K32" s="517"/>
      <c r="L32" s="517"/>
      <c r="M32" s="517"/>
      <c r="N32" s="517"/>
    </row>
    <row r="33" spans="1:14" ht="28.5" customHeight="1" x14ac:dyDescent="0.2">
      <c r="A33" s="518" t="s">
        <v>160</v>
      </c>
      <c r="B33" s="518"/>
      <c r="C33" s="518"/>
      <c r="D33" s="518"/>
      <c r="E33" s="518"/>
      <c r="F33" s="518"/>
      <c r="G33" s="518"/>
      <c r="H33" s="518"/>
      <c r="I33" s="518"/>
      <c r="J33" s="518"/>
      <c r="K33" s="518"/>
      <c r="L33" s="518"/>
      <c r="M33" s="518"/>
      <c r="N33" s="518"/>
    </row>
    <row r="34" spans="1:14" ht="27.75" customHeight="1" x14ac:dyDescent="0.2">
      <c r="A34" s="519" t="s">
        <v>161</v>
      </c>
      <c r="B34" s="519"/>
      <c r="C34" s="519"/>
      <c r="D34" s="519"/>
      <c r="E34" s="519"/>
      <c r="F34" s="519"/>
      <c r="G34" s="519"/>
      <c r="H34" s="519"/>
      <c r="I34" s="519"/>
      <c r="J34" s="519"/>
      <c r="K34" s="519"/>
      <c r="L34" s="519"/>
      <c r="M34" s="519"/>
      <c r="N34" s="519"/>
    </row>
    <row r="35" spans="1:14" x14ac:dyDescent="0.2">
      <c r="N35" s="67"/>
    </row>
    <row r="36" spans="1:14" s="146" customFormat="1" ht="34.5" customHeight="1" x14ac:dyDescent="0.2">
      <c r="A36" s="520" t="s">
        <v>162</v>
      </c>
      <c r="B36" s="520"/>
      <c r="C36" s="144"/>
      <c r="D36" s="144"/>
      <c r="E36" s="145"/>
      <c r="F36" s="145"/>
      <c r="H36" s="147"/>
      <c r="K36" s="147"/>
    </row>
    <row r="37" spans="1:14" s="146" customFormat="1" x14ac:dyDescent="0.2">
      <c r="A37" s="145"/>
      <c r="B37" s="145"/>
      <c r="C37" s="145"/>
      <c r="D37" s="145"/>
      <c r="E37" s="145"/>
      <c r="F37" s="145"/>
      <c r="H37" s="144"/>
      <c r="K37" s="144"/>
    </row>
    <row r="38" spans="1:14" x14ac:dyDescent="0.2">
      <c r="A38" s="148"/>
      <c r="N38" s="67"/>
    </row>
    <row r="41" spans="1:14" x14ac:dyDescent="0.2">
      <c r="D41" s="447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34"/>
  <sheetViews>
    <sheetView showGridLines="0" view="pageBreakPreview" zoomScale="70" zoomScaleNormal="100" zoomScaleSheetLayoutView="70" workbookViewId="0">
      <selection activeCell="I96" sqref="I96"/>
    </sheetView>
  </sheetViews>
  <sheetFormatPr defaultRowHeight="16.5" x14ac:dyDescent="0.2"/>
  <cols>
    <col min="1" max="1" width="7.5703125" style="151" customWidth="1"/>
    <col min="2" max="2" width="19.42578125" style="151" customWidth="1"/>
    <col min="3" max="3" width="72" style="153" customWidth="1"/>
    <col min="4" max="4" width="11.85546875" style="151" customWidth="1"/>
    <col min="5" max="5" width="12.28515625" style="151" customWidth="1"/>
    <col min="6" max="6" width="13.5703125" style="154" customWidth="1"/>
    <col min="7" max="7" width="13.42578125" style="154" customWidth="1"/>
    <col min="8" max="8" width="12.28515625" style="151" customWidth="1"/>
    <col min="9" max="9" width="13.140625" style="154" customWidth="1"/>
    <col min="10" max="10" width="13.42578125" style="160" customWidth="1"/>
    <col min="11" max="11" width="10.7109375" style="22" customWidth="1"/>
    <col min="12" max="16384" width="9.140625" style="2"/>
  </cols>
  <sheetData>
    <row r="1" spans="1:11" x14ac:dyDescent="0.2">
      <c r="B1" s="152"/>
      <c r="J1" s="13" t="s">
        <v>346</v>
      </c>
    </row>
    <row r="2" spans="1:11" x14ac:dyDescent="0.2">
      <c r="A2" s="545" t="s">
        <v>34</v>
      </c>
      <c r="B2" s="545"/>
      <c r="C2" s="545"/>
      <c r="D2" s="545"/>
      <c r="E2" s="545"/>
      <c r="F2" s="545"/>
      <c r="G2" s="545"/>
      <c r="H2" s="545"/>
      <c r="I2" s="545"/>
      <c r="J2" s="545"/>
    </row>
    <row r="3" spans="1:11" ht="16.5" customHeight="1" x14ac:dyDescent="0.2">
      <c r="B3" s="155" t="s">
        <v>16</v>
      </c>
      <c r="C3" s="60" t="s">
        <v>282</v>
      </c>
      <c r="D3" s="362"/>
      <c r="E3" s="156"/>
      <c r="F3" s="156"/>
      <c r="G3" s="156"/>
      <c r="H3" s="156"/>
      <c r="I3" s="155"/>
      <c r="J3" s="156"/>
    </row>
    <row r="4" spans="1:11" x14ac:dyDescent="0.2">
      <c r="B4" s="155" t="s">
        <v>17</v>
      </c>
      <c r="C4" s="364" t="s">
        <v>345</v>
      </c>
      <c r="D4" s="157"/>
      <c r="E4" s="158"/>
      <c r="F4" s="158"/>
      <c r="G4" s="158"/>
      <c r="H4" s="158"/>
      <c r="I4" s="159"/>
      <c r="J4" s="158"/>
    </row>
    <row r="5" spans="1:11" ht="17.25" thickBot="1" x14ac:dyDescent="0.25"/>
    <row r="6" spans="1:11" ht="17.25" thickBot="1" x14ac:dyDescent="0.25">
      <c r="A6" s="546" t="s">
        <v>15</v>
      </c>
      <c r="B6" s="549" t="s">
        <v>35</v>
      </c>
      <c r="C6" s="549" t="s">
        <v>36</v>
      </c>
      <c r="D6" s="552" t="s">
        <v>20</v>
      </c>
      <c r="E6" s="555" t="s">
        <v>37</v>
      </c>
      <c r="F6" s="556"/>
      <c r="G6" s="556"/>
      <c r="H6" s="549"/>
      <c r="I6" s="549"/>
      <c r="J6" s="557"/>
    </row>
    <row r="7" spans="1:11" x14ac:dyDescent="0.2">
      <c r="A7" s="547"/>
      <c r="B7" s="550"/>
      <c r="C7" s="550"/>
      <c r="D7" s="553"/>
      <c r="E7" s="558" t="s">
        <v>39</v>
      </c>
      <c r="F7" s="549"/>
      <c r="G7" s="557"/>
      <c r="H7" s="559" t="s">
        <v>38</v>
      </c>
      <c r="I7" s="550"/>
      <c r="J7" s="560"/>
    </row>
    <row r="8" spans="1:11" ht="33.75" thickBot="1" x14ac:dyDescent="0.25">
      <c r="A8" s="548"/>
      <c r="B8" s="551"/>
      <c r="C8" s="551"/>
      <c r="D8" s="554"/>
      <c r="E8" s="161" t="s">
        <v>19</v>
      </c>
      <c r="F8" s="363" t="s">
        <v>40</v>
      </c>
      <c r="G8" s="162" t="s">
        <v>41</v>
      </c>
      <c r="H8" s="163" t="s">
        <v>19</v>
      </c>
      <c r="I8" s="363" t="s">
        <v>42</v>
      </c>
      <c r="J8" s="162" t="s">
        <v>41</v>
      </c>
    </row>
    <row r="9" spans="1:11" ht="17.25" thickBot="1" x14ac:dyDescent="0.25">
      <c r="A9" s="361">
        <v>1</v>
      </c>
      <c r="B9" s="164">
        <v>2</v>
      </c>
      <c r="C9" s="164">
        <v>3</v>
      </c>
      <c r="D9" s="165">
        <v>4</v>
      </c>
      <c r="E9" s="166">
        <v>5</v>
      </c>
      <c r="F9" s="164">
        <v>6</v>
      </c>
      <c r="G9" s="167">
        <v>7</v>
      </c>
      <c r="H9" s="168">
        <v>8</v>
      </c>
      <c r="I9" s="164">
        <v>9</v>
      </c>
      <c r="J9" s="167">
        <v>10</v>
      </c>
    </row>
    <row r="10" spans="1:11" x14ac:dyDescent="0.2">
      <c r="A10" s="169">
        <v>1</v>
      </c>
      <c r="B10" s="189" t="s">
        <v>164</v>
      </c>
      <c r="C10" s="149" t="s">
        <v>185</v>
      </c>
      <c r="D10" s="190" t="s">
        <v>21</v>
      </c>
      <c r="E10" s="385"/>
      <c r="F10" s="374"/>
      <c r="G10" s="170">
        <f>E10*F10</f>
        <v>0</v>
      </c>
      <c r="H10" s="193">
        <v>4.7999999999999996E-3</v>
      </c>
      <c r="I10" s="192">
        <v>74465.09</v>
      </c>
      <c r="J10" s="170">
        <f>H10*I10</f>
        <v>357</v>
      </c>
      <c r="K10" s="2"/>
    </row>
    <row r="11" spans="1:11" x14ac:dyDescent="0.2">
      <c r="A11" s="169">
        <v>2</v>
      </c>
      <c r="B11" s="189" t="s">
        <v>186</v>
      </c>
      <c r="C11" s="149" t="s">
        <v>187</v>
      </c>
      <c r="D11" s="190" t="s">
        <v>21</v>
      </c>
      <c r="E11" s="191"/>
      <c r="F11" s="192"/>
      <c r="G11" s="171">
        <f>E11*F11</f>
        <v>0</v>
      </c>
      <c r="H11" s="193">
        <v>1.9E-3</v>
      </c>
      <c r="I11" s="192">
        <v>108999.58</v>
      </c>
      <c r="J11" s="171">
        <f>H11*I11</f>
        <v>207</v>
      </c>
      <c r="K11" s="2"/>
    </row>
    <row r="12" spans="1:11" x14ac:dyDescent="0.2">
      <c r="A12" s="169">
        <v>3</v>
      </c>
      <c r="B12" s="189" t="s">
        <v>43</v>
      </c>
      <c r="C12" s="149" t="s">
        <v>188</v>
      </c>
      <c r="D12" s="190" t="s">
        <v>22</v>
      </c>
      <c r="E12" s="191"/>
      <c r="F12" s="192"/>
      <c r="G12" s="171">
        <f t="shared" ref="G12:G73" si="0">E12*F12</f>
        <v>0</v>
      </c>
      <c r="H12" s="193">
        <v>4.3686999999999996</v>
      </c>
      <c r="I12" s="192">
        <v>47.09</v>
      </c>
      <c r="J12" s="171">
        <f t="shared" ref="J12:J73" si="1">H12*I12</f>
        <v>206</v>
      </c>
      <c r="K12" s="2"/>
    </row>
    <row r="13" spans="1:11" x14ac:dyDescent="0.2">
      <c r="A13" s="169">
        <v>4</v>
      </c>
      <c r="B13" s="189" t="s">
        <v>189</v>
      </c>
      <c r="C13" s="149" t="s">
        <v>188</v>
      </c>
      <c r="D13" s="190" t="s">
        <v>22</v>
      </c>
      <c r="E13" s="191"/>
      <c r="F13" s="192"/>
      <c r="G13" s="171">
        <f t="shared" si="0"/>
        <v>0</v>
      </c>
      <c r="H13" s="193">
        <v>1.0720000000000001</v>
      </c>
      <c r="I13" s="192">
        <v>47.09</v>
      </c>
      <c r="J13" s="171">
        <f t="shared" si="1"/>
        <v>50</v>
      </c>
      <c r="K13" s="2"/>
    </row>
    <row r="14" spans="1:11" x14ac:dyDescent="0.2">
      <c r="A14" s="169">
        <v>5</v>
      </c>
      <c r="B14" s="189" t="s">
        <v>190</v>
      </c>
      <c r="C14" s="149" t="s">
        <v>191</v>
      </c>
      <c r="D14" s="190" t="s">
        <v>21</v>
      </c>
      <c r="E14" s="191"/>
      <c r="F14" s="192"/>
      <c r="G14" s="171">
        <f t="shared" si="0"/>
        <v>0</v>
      </c>
      <c r="H14" s="193">
        <v>5.9999999999999995E-4</v>
      </c>
      <c r="I14" s="192">
        <v>80297.03</v>
      </c>
      <c r="J14" s="171">
        <f t="shared" si="1"/>
        <v>48</v>
      </c>
      <c r="K14" s="2"/>
    </row>
    <row r="15" spans="1:11" ht="33" x14ac:dyDescent="0.2">
      <c r="A15" s="169">
        <v>6</v>
      </c>
      <c r="B15" s="189" t="s">
        <v>127</v>
      </c>
      <c r="C15" s="149" t="s">
        <v>289</v>
      </c>
      <c r="D15" s="190" t="s">
        <v>21</v>
      </c>
      <c r="E15" s="191"/>
      <c r="F15" s="192"/>
      <c r="G15" s="171">
        <f t="shared" si="0"/>
        <v>0</v>
      </c>
      <c r="H15" s="193">
        <v>4.5999999999999999E-3</v>
      </c>
      <c r="I15" s="192">
        <v>27503.38</v>
      </c>
      <c r="J15" s="171">
        <f t="shared" si="1"/>
        <v>127</v>
      </c>
      <c r="K15" s="2"/>
    </row>
    <row r="16" spans="1:11" x14ac:dyDescent="0.2">
      <c r="A16" s="169">
        <v>7</v>
      </c>
      <c r="B16" s="189" t="s">
        <v>290</v>
      </c>
      <c r="C16" s="149" t="s">
        <v>291</v>
      </c>
      <c r="D16" s="190" t="s">
        <v>21</v>
      </c>
      <c r="E16" s="191"/>
      <c r="F16" s="192"/>
      <c r="G16" s="171">
        <f t="shared" si="0"/>
        <v>0</v>
      </c>
      <c r="H16" s="193">
        <v>2.3999999999999998E-3</v>
      </c>
      <c r="I16" s="192">
        <v>4093.86</v>
      </c>
      <c r="J16" s="171">
        <f t="shared" si="1"/>
        <v>10</v>
      </c>
      <c r="K16" s="2"/>
    </row>
    <row r="17" spans="1:11" x14ac:dyDescent="0.2">
      <c r="A17" s="169">
        <v>8</v>
      </c>
      <c r="B17" s="189" t="s">
        <v>58</v>
      </c>
      <c r="C17" s="149" t="s">
        <v>192</v>
      </c>
      <c r="D17" s="190" t="s">
        <v>21</v>
      </c>
      <c r="E17" s="191"/>
      <c r="F17" s="192"/>
      <c r="G17" s="171">
        <f t="shared" si="0"/>
        <v>0</v>
      </c>
      <c r="H17" s="193">
        <v>2.0884999999999998</v>
      </c>
      <c r="I17" s="192">
        <v>33764.1</v>
      </c>
      <c r="J17" s="171">
        <f t="shared" si="1"/>
        <v>70516</v>
      </c>
      <c r="K17" s="2"/>
    </row>
    <row r="18" spans="1:11" x14ac:dyDescent="0.2">
      <c r="A18" s="169">
        <v>9</v>
      </c>
      <c r="B18" s="189" t="s">
        <v>286</v>
      </c>
      <c r="C18" s="149" t="s">
        <v>287</v>
      </c>
      <c r="D18" s="190" t="s">
        <v>21</v>
      </c>
      <c r="E18" s="191"/>
      <c r="F18" s="192"/>
      <c r="G18" s="171">
        <f t="shared" si="0"/>
        <v>0</v>
      </c>
      <c r="H18" s="193">
        <v>0.88060000000000005</v>
      </c>
      <c r="I18" s="192">
        <v>25993.4</v>
      </c>
      <c r="J18" s="171">
        <f t="shared" si="1"/>
        <v>22890</v>
      </c>
      <c r="K18" s="2"/>
    </row>
    <row r="19" spans="1:11" ht="33" x14ac:dyDescent="0.2">
      <c r="A19" s="169">
        <v>10</v>
      </c>
      <c r="B19" s="189" t="s">
        <v>165</v>
      </c>
      <c r="C19" s="149" t="s">
        <v>193</v>
      </c>
      <c r="D19" s="190" t="s">
        <v>21</v>
      </c>
      <c r="E19" s="191"/>
      <c r="F19" s="192"/>
      <c r="G19" s="171">
        <f t="shared" si="0"/>
        <v>0</v>
      </c>
      <c r="H19" s="193">
        <v>2.0000000000000001E-4</v>
      </c>
      <c r="I19" s="192">
        <v>61533.79</v>
      </c>
      <c r="J19" s="171">
        <f t="shared" si="1"/>
        <v>12</v>
      </c>
      <c r="K19" s="2"/>
    </row>
    <row r="20" spans="1:11" ht="33" x14ac:dyDescent="0.2">
      <c r="A20" s="169">
        <v>11</v>
      </c>
      <c r="B20" s="189" t="s">
        <v>166</v>
      </c>
      <c r="C20" s="149" t="s">
        <v>292</v>
      </c>
      <c r="D20" s="190" t="s">
        <v>21</v>
      </c>
      <c r="E20" s="191"/>
      <c r="F20" s="192"/>
      <c r="G20" s="171">
        <f t="shared" si="0"/>
        <v>0</v>
      </c>
      <c r="H20" s="193">
        <v>4.0000000000000002E-4</v>
      </c>
      <c r="I20" s="192">
        <v>49224.41</v>
      </c>
      <c r="J20" s="171">
        <f t="shared" si="1"/>
        <v>20</v>
      </c>
      <c r="K20" s="2"/>
    </row>
    <row r="21" spans="1:11" x14ac:dyDescent="0.2">
      <c r="A21" s="169">
        <v>12</v>
      </c>
      <c r="B21" s="189" t="s">
        <v>194</v>
      </c>
      <c r="C21" s="149" t="s">
        <v>195</v>
      </c>
      <c r="D21" s="190" t="s">
        <v>21</v>
      </c>
      <c r="E21" s="191"/>
      <c r="F21" s="192"/>
      <c r="G21" s="171">
        <f t="shared" si="0"/>
        <v>0</v>
      </c>
      <c r="H21" s="193">
        <v>2.9999999999999997E-4</v>
      </c>
      <c r="I21" s="192">
        <v>56816.84</v>
      </c>
      <c r="J21" s="171">
        <f t="shared" si="1"/>
        <v>17</v>
      </c>
      <c r="K21" s="2"/>
    </row>
    <row r="22" spans="1:11" x14ac:dyDescent="0.2">
      <c r="A22" s="169">
        <v>13</v>
      </c>
      <c r="B22" s="189" t="s">
        <v>59</v>
      </c>
      <c r="C22" s="149" t="s">
        <v>196</v>
      </c>
      <c r="D22" s="190" t="s">
        <v>21</v>
      </c>
      <c r="E22" s="191">
        <v>4.0000000000000002E-4</v>
      </c>
      <c r="F22" s="192">
        <v>40000</v>
      </c>
      <c r="G22" s="171">
        <f t="shared" si="0"/>
        <v>16</v>
      </c>
      <c r="H22" s="193" t="s">
        <v>359</v>
      </c>
      <c r="I22" s="192">
        <v>0</v>
      </c>
      <c r="J22" s="171">
        <f t="shared" si="1"/>
        <v>0</v>
      </c>
      <c r="K22" s="2"/>
    </row>
    <row r="23" spans="1:11" x14ac:dyDescent="0.2">
      <c r="A23" s="169">
        <v>14</v>
      </c>
      <c r="B23" s="189" t="s">
        <v>44</v>
      </c>
      <c r="C23" s="149" t="s">
        <v>293</v>
      </c>
      <c r="D23" s="190" t="s">
        <v>21</v>
      </c>
      <c r="E23" s="191"/>
      <c r="F23" s="192"/>
      <c r="G23" s="171">
        <f t="shared" si="0"/>
        <v>0</v>
      </c>
      <c r="H23" s="193">
        <v>5.9999999999999995E-4</v>
      </c>
      <c r="I23" s="192">
        <v>51280.93</v>
      </c>
      <c r="J23" s="171">
        <f t="shared" si="1"/>
        <v>31</v>
      </c>
      <c r="K23" s="2"/>
    </row>
    <row r="24" spans="1:11" x14ac:dyDescent="0.2">
      <c r="A24" s="169">
        <v>15</v>
      </c>
      <c r="B24" s="189" t="s">
        <v>45</v>
      </c>
      <c r="C24" s="149" t="s">
        <v>178</v>
      </c>
      <c r="D24" s="190" t="s">
        <v>21</v>
      </c>
      <c r="E24" s="191"/>
      <c r="F24" s="192"/>
      <c r="G24" s="171">
        <f t="shared" si="0"/>
        <v>0</v>
      </c>
      <c r="H24" s="193">
        <v>1E-4</v>
      </c>
      <c r="I24" s="192">
        <v>130000</v>
      </c>
      <c r="J24" s="171">
        <f t="shared" si="1"/>
        <v>13</v>
      </c>
      <c r="K24" s="2"/>
    </row>
    <row r="25" spans="1:11" x14ac:dyDescent="0.2">
      <c r="A25" s="169">
        <v>16</v>
      </c>
      <c r="B25" s="189" t="s">
        <v>167</v>
      </c>
      <c r="C25" s="149" t="s">
        <v>197</v>
      </c>
      <c r="D25" s="190" t="s">
        <v>21</v>
      </c>
      <c r="E25" s="191"/>
      <c r="F25" s="192"/>
      <c r="G25" s="171">
        <f t="shared" si="0"/>
        <v>0</v>
      </c>
      <c r="H25" s="193">
        <v>8.9999999999999998E-4</v>
      </c>
      <c r="I25" s="192">
        <v>130000</v>
      </c>
      <c r="J25" s="171">
        <f t="shared" si="1"/>
        <v>117</v>
      </c>
      <c r="K25" s="2"/>
    </row>
    <row r="26" spans="1:11" x14ac:dyDescent="0.2">
      <c r="A26" s="169">
        <v>17</v>
      </c>
      <c r="B26" s="189" t="s">
        <v>168</v>
      </c>
      <c r="C26" s="149" t="s">
        <v>198</v>
      </c>
      <c r="D26" s="190" t="s">
        <v>21</v>
      </c>
      <c r="E26" s="191"/>
      <c r="F26" s="192"/>
      <c r="G26" s="171">
        <f t="shared" si="0"/>
        <v>0</v>
      </c>
      <c r="H26" s="193">
        <v>1.0200000000000001E-2</v>
      </c>
      <c r="I26" s="192">
        <v>130000</v>
      </c>
      <c r="J26" s="171">
        <f t="shared" si="1"/>
        <v>1326</v>
      </c>
      <c r="K26" s="2"/>
    </row>
    <row r="27" spans="1:11" x14ac:dyDescent="0.2">
      <c r="A27" s="169">
        <v>18</v>
      </c>
      <c r="B27" s="189" t="s">
        <v>60</v>
      </c>
      <c r="C27" s="149" t="s">
        <v>199</v>
      </c>
      <c r="D27" s="190" t="s">
        <v>21</v>
      </c>
      <c r="E27" s="191"/>
      <c r="F27" s="192"/>
      <c r="G27" s="171">
        <f t="shared" si="0"/>
        <v>0</v>
      </c>
      <c r="H27" s="193">
        <v>1.1999999999999999E-3</v>
      </c>
      <c r="I27" s="192">
        <v>130000</v>
      </c>
      <c r="J27" s="171">
        <f t="shared" si="1"/>
        <v>156</v>
      </c>
      <c r="K27" s="2"/>
    </row>
    <row r="28" spans="1:11" x14ac:dyDescent="0.2">
      <c r="A28" s="169">
        <v>19</v>
      </c>
      <c r="B28" s="189" t="s">
        <v>46</v>
      </c>
      <c r="C28" s="149" t="s">
        <v>131</v>
      </c>
      <c r="D28" s="190" t="s">
        <v>22</v>
      </c>
      <c r="E28" s="191"/>
      <c r="F28" s="192"/>
      <c r="G28" s="171">
        <f t="shared" si="0"/>
        <v>0</v>
      </c>
      <c r="H28" s="193">
        <v>8.2199999999999995E-2</v>
      </c>
      <c r="I28" s="192">
        <v>358.31</v>
      </c>
      <c r="J28" s="171">
        <f t="shared" si="1"/>
        <v>29</v>
      </c>
      <c r="K28" s="2"/>
    </row>
    <row r="29" spans="1:11" x14ac:dyDescent="0.2">
      <c r="A29" s="169">
        <v>20</v>
      </c>
      <c r="B29" s="189" t="s">
        <v>61</v>
      </c>
      <c r="C29" s="149" t="s">
        <v>62</v>
      </c>
      <c r="D29" s="190" t="s">
        <v>21</v>
      </c>
      <c r="E29" s="191"/>
      <c r="F29" s="192"/>
      <c r="G29" s="171">
        <f t="shared" si="0"/>
        <v>0</v>
      </c>
      <c r="H29" s="193">
        <v>3.3E-3</v>
      </c>
      <c r="I29" s="192">
        <v>64245.66</v>
      </c>
      <c r="J29" s="171">
        <f t="shared" si="1"/>
        <v>212</v>
      </c>
      <c r="K29" s="2"/>
    </row>
    <row r="30" spans="1:11" x14ac:dyDescent="0.2">
      <c r="A30" s="169">
        <v>21</v>
      </c>
      <c r="B30" s="189" t="s">
        <v>128</v>
      </c>
      <c r="C30" s="149" t="s">
        <v>129</v>
      </c>
      <c r="D30" s="190" t="s">
        <v>21</v>
      </c>
      <c r="E30" s="191"/>
      <c r="F30" s="192"/>
      <c r="G30" s="171">
        <f t="shared" si="0"/>
        <v>0</v>
      </c>
      <c r="H30" s="193">
        <v>1E-4</v>
      </c>
      <c r="I30" s="192">
        <v>47156.37</v>
      </c>
      <c r="J30" s="171">
        <f t="shared" si="1"/>
        <v>5</v>
      </c>
      <c r="K30" s="2"/>
    </row>
    <row r="31" spans="1:11" ht="33" x14ac:dyDescent="0.2">
      <c r="A31" s="169">
        <v>22</v>
      </c>
      <c r="B31" s="189" t="s">
        <v>294</v>
      </c>
      <c r="C31" s="149" t="s">
        <v>295</v>
      </c>
      <c r="D31" s="190" t="s">
        <v>21</v>
      </c>
      <c r="E31" s="191"/>
      <c r="F31" s="192"/>
      <c r="G31" s="171">
        <f t="shared" si="0"/>
        <v>0</v>
      </c>
      <c r="H31" s="193">
        <v>1E-4</v>
      </c>
      <c r="I31" s="192">
        <v>125287.31</v>
      </c>
      <c r="J31" s="171">
        <f t="shared" si="1"/>
        <v>13</v>
      </c>
      <c r="K31" s="2"/>
    </row>
    <row r="32" spans="1:11" x14ac:dyDescent="0.2">
      <c r="A32" s="169">
        <v>23</v>
      </c>
      <c r="B32" s="189" t="s">
        <v>169</v>
      </c>
      <c r="C32" s="149" t="s">
        <v>296</v>
      </c>
      <c r="D32" s="190" t="s">
        <v>21</v>
      </c>
      <c r="E32" s="191"/>
      <c r="F32" s="192"/>
      <c r="G32" s="171">
        <f t="shared" si="0"/>
        <v>0</v>
      </c>
      <c r="H32" s="193">
        <v>1.26E-2</v>
      </c>
      <c r="I32" s="192">
        <v>36856.19</v>
      </c>
      <c r="J32" s="171">
        <f t="shared" si="1"/>
        <v>464</v>
      </c>
      <c r="K32" s="2"/>
    </row>
    <row r="33" spans="1:11" x14ac:dyDescent="0.2">
      <c r="A33" s="169">
        <v>24</v>
      </c>
      <c r="B33" s="189" t="s">
        <v>297</v>
      </c>
      <c r="C33" s="149" t="s">
        <v>298</v>
      </c>
      <c r="D33" s="190" t="s">
        <v>23</v>
      </c>
      <c r="E33" s="191"/>
      <c r="F33" s="192"/>
      <c r="G33" s="171">
        <f t="shared" si="0"/>
        <v>0</v>
      </c>
      <c r="H33" s="193">
        <v>0.04</v>
      </c>
      <c r="I33" s="192">
        <v>275.32</v>
      </c>
      <c r="J33" s="171">
        <f t="shared" si="1"/>
        <v>11</v>
      </c>
      <c r="K33" s="2"/>
    </row>
    <row r="34" spans="1:11" x14ac:dyDescent="0.2">
      <c r="A34" s="169">
        <v>25</v>
      </c>
      <c r="B34" s="189" t="s">
        <v>299</v>
      </c>
      <c r="C34" s="149" t="s">
        <v>300</v>
      </c>
      <c r="D34" s="190" t="s">
        <v>23</v>
      </c>
      <c r="E34" s="191"/>
      <c r="F34" s="192"/>
      <c r="G34" s="171">
        <f t="shared" si="0"/>
        <v>0</v>
      </c>
      <c r="H34" s="193">
        <v>0.312</v>
      </c>
      <c r="I34" s="192">
        <v>44.62</v>
      </c>
      <c r="J34" s="171">
        <f t="shared" si="1"/>
        <v>14</v>
      </c>
      <c r="K34" s="2"/>
    </row>
    <row r="35" spans="1:11" x14ac:dyDescent="0.2">
      <c r="A35" s="169">
        <v>26</v>
      </c>
      <c r="B35" s="189" t="s">
        <v>200</v>
      </c>
      <c r="C35" s="149" t="s">
        <v>201</v>
      </c>
      <c r="D35" s="190" t="s">
        <v>54</v>
      </c>
      <c r="E35" s="191"/>
      <c r="F35" s="192"/>
      <c r="G35" s="171">
        <f t="shared" si="0"/>
        <v>0</v>
      </c>
      <c r="H35" s="193">
        <v>104.3</v>
      </c>
      <c r="I35" s="192">
        <v>232</v>
      </c>
      <c r="J35" s="171">
        <f t="shared" si="1"/>
        <v>24198</v>
      </c>
      <c r="K35" s="2"/>
    </row>
    <row r="36" spans="1:11" x14ac:dyDescent="0.2">
      <c r="A36" s="169">
        <v>27</v>
      </c>
      <c r="B36" s="189" t="s">
        <v>301</v>
      </c>
      <c r="C36" s="149" t="s">
        <v>302</v>
      </c>
      <c r="D36" s="190" t="s">
        <v>23</v>
      </c>
      <c r="E36" s="191"/>
      <c r="F36" s="192"/>
      <c r="G36" s="171">
        <f t="shared" si="0"/>
        <v>0</v>
      </c>
      <c r="H36" s="193">
        <v>8.0000000000000002E-3</v>
      </c>
      <c r="I36" s="192">
        <v>40.479999999999997</v>
      </c>
      <c r="J36" s="171">
        <f t="shared" si="1"/>
        <v>0</v>
      </c>
      <c r="K36" s="2"/>
    </row>
    <row r="37" spans="1:11" x14ac:dyDescent="0.2">
      <c r="A37" s="169">
        <v>28</v>
      </c>
      <c r="B37" s="189" t="s">
        <v>303</v>
      </c>
      <c r="C37" s="149" t="s">
        <v>304</v>
      </c>
      <c r="D37" s="190" t="s">
        <v>22</v>
      </c>
      <c r="E37" s="191"/>
      <c r="F37" s="192"/>
      <c r="G37" s="171">
        <f t="shared" si="0"/>
        <v>0</v>
      </c>
      <c r="H37" s="193">
        <v>0.308</v>
      </c>
      <c r="I37" s="192">
        <v>115.85</v>
      </c>
      <c r="J37" s="171">
        <f t="shared" si="1"/>
        <v>36</v>
      </c>
      <c r="K37" s="2"/>
    </row>
    <row r="38" spans="1:11" x14ac:dyDescent="0.2">
      <c r="A38" s="169">
        <v>29</v>
      </c>
      <c r="B38" s="189" t="s">
        <v>47</v>
      </c>
      <c r="C38" s="149" t="s">
        <v>132</v>
      </c>
      <c r="D38" s="190" t="s">
        <v>23</v>
      </c>
      <c r="E38" s="191"/>
      <c r="F38" s="192"/>
      <c r="G38" s="171">
        <f t="shared" si="0"/>
        <v>0</v>
      </c>
      <c r="H38" s="193">
        <v>4.2781000000000002</v>
      </c>
      <c r="I38" s="192">
        <v>29.69</v>
      </c>
      <c r="J38" s="171">
        <f t="shared" si="1"/>
        <v>127</v>
      </c>
      <c r="K38" s="2"/>
    </row>
    <row r="39" spans="1:11" x14ac:dyDescent="0.2">
      <c r="A39" s="169">
        <v>30</v>
      </c>
      <c r="B39" s="189" t="s">
        <v>305</v>
      </c>
      <c r="C39" s="149" t="s">
        <v>306</v>
      </c>
      <c r="D39" s="190" t="s">
        <v>49</v>
      </c>
      <c r="E39" s="191"/>
      <c r="F39" s="192"/>
      <c r="G39" s="171">
        <f t="shared" si="0"/>
        <v>0</v>
      </c>
      <c r="H39" s="193">
        <v>0.48799999999999999</v>
      </c>
      <c r="I39" s="192">
        <v>39.14</v>
      </c>
      <c r="J39" s="171">
        <f t="shared" si="1"/>
        <v>19</v>
      </c>
      <c r="K39" s="2"/>
    </row>
    <row r="40" spans="1:11" x14ac:dyDescent="0.2">
      <c r="A40" s="169">
        <v>31</v>
      </c>
      <c r="B40" s="189" t="s">
        <v>48</v>
      </c>
      <c r="C40" s="149" t="s">
        <v>202</v>
      </c>
      <c r="D40" s="190" t="s">
        <v>21</v>
      </c>
      <c r="E40" s="191"/>
      <c r="F40" s="192"/>
      <c r="G40" s="171">
        <f t="shared" si="0"/>
        <v>0</v>
      </c>
      <c r="H40" s="193">
        <v>1E-4</v>
      </c>
      <c r="I40" s="192">
        <v>60937.81</v>
      </c>
      <c r="J40" s="171">
        <f t="shared" si="1"/>
        <v>6</v>
      </c>
      <c r="K40" s="2"/>
    </row>
    <row r="41" spans="1:11" x14ac:dyDescent="0.2">
      <c r="A41" s="169">
        <v>32</v>
      </c>
      <c r="B41" s="189" t="s">
        <v>170</v>
      </c>
      <c r="C41" s="149" t="s">
        <v>203</v>
      </c>
      <c r="D41" s="190" t="s">
        <v>21</v>
      </c>
      <c r="E41" s="191"/>
      <c r="F41" s="192"/>
      <c r="G41" s="171">
        <f t="shared" si="0"/>
        <v>0</v>
      </c>
      <c r="H41" s="193">
        <v>6.9999999999999999E-4</v>
      </c>
      <c r="I41" s="192">
        <v>60261.82</v>
      </c>
      <c r="J41" s="171">
        <f t="shared" si="1"/>
        <v>42</v>
      </c>
      <c r="K41" s="2"/>
    </row>
    <row r="42" spans="1:11" x14ac:dyDescent="0.2">
      <c r="A42" s="169">
        <v>33</v>
      </c>
      <c r="B42" s="189" t="s">
        <v>307</v>
      </c>
      <c r="C42" s="149" t="s">
        <v>308</v>
      </c>
      <c r="D42" s="190" t="s">
        <v>21</v>
      </c>
      <c r="E42" s="191"/>
      <c r="F42" s="192"/>
      <c r="G42" s="171">
        <f t="shared" si="0"/>
        <v>0</v>
      </c>
      <c r="H42" s="193">
        <v>2.0000000000000001E-4</v>
      </c>
      <c r="I42" s="192">
        <v>58376.06</v>
      </c>
      <c r="J42" s="171">
        <f t="shared" si="1"/>
        <v>12</v>
      </c>
      <c r="K42" s="2"/>
    </row>
    <row r="43" spans="1:11" x14ac:dyDescent="0.2">
      <c r="A43" s="169">
        <v>34</v>
      </c>
      <c r="B43" s="189" t="s">
        <v>309</v>
      </c>
      <c r="C43" s="149" t="s">
        <v>310</v>
      </c>
      <c r="D43" s="190" t="s">
        <v>23</v>
      </c>
      <c r="E43" s="191"/>
      <c r="F43" s="192"/>
      <c r="G43" s="171">
        <f t="shared" si="0"/>
        <v>0</v>
      </c>
      <c r="H43" s="193">
        <v>7.0000000000000001E-3</v>
      </c>
      <c r="I43" s="192">
        <v>130000</v>
      </c>
      <c r="J43" s="171">
        <f t="shared" si="1"/>
        <v>910</v>
      </c>
      <c r="K43" s="2"/>
    </row>
    <row r="44" spans="1:11" x14ac:dyDescent="0.2">
      <c r="A44" s="169">
        <v>35</v>
      </c>
      <c r="B44" s="189" t="s">
        <v>311</v>
      </c>
      <c r="C44" s="149" t="s">
        <v>312</v>
      </c>
      <c r="D44" s="190" t="s">
        <v>23</v>
      </c>
      <c r="E44" s="191"/>
      <c r="F44" s="192"/>
      <c r="G44" s="171">
        <f t="shared" si="0"/>
        <v>0</v>
      </c>
      <c r="H44" s="193">
        <v>4.1900000000000004</v>
      </c>
      <c r="I44" s="192">
        <v>130000</v>
      </c>
      <c r="J44" s="171">
        <f t="shared" si="1"/>
        <v>544700</v>
      </c>
      <c r="K44" s="2"/>
    </row>
    <row r="45" spans="1:11" x14ac:dyDescent="0.2">
      <c r="A45" s="169">
        <v>36</v>
      </c>
      <c r="B45" s="189" t="s">
        <v>204</v>
      </c>
      <c r="C45" s="149" t="s">
        <v>205</v>
      </c>
      <c r="D45" s="190" t="s">
        <v>55</v>
      </c>
      <c r="E45" s="191"/>
      <c r="F45" s="192"/>
      <c r="G45" s="171">
        <f t="shared" si="0"/>
        <v>0</v>
      </c>
      <c r="H45" s="357">
        <v>3</v>
      </c>
      <c r="I45" s="192">
        <v>141.41</v>
      </c>
      <c r="J45" s="171">
        <f t="shared" si="1"/>
        <v>424</v>
      </c>
      <c r="K45" s="2"/>
    </row>
    <row r="46" spans="1:11" x14ac:dyDescent="0.2">
      <c r="A46" s="169">
        <v>37</v>
      </c>
      <c r="B46" s="189" t="s">
        <v>206</v>
      </c>
      <c r="C46" s="149" t="s">
        <v>207</v>
      </c>
      <c r="D46" s="190" t="s">
        <v>55</v>
      </c>
      <c r="E46" s="191"/>
      <c r="F46" s="192"/>
      <c r="G46" s="171">
        <f t="shared" si="0"/>
        <v>0</v>
      </c>
      <c r="H46" s="357">
        <v>7</v>
      </c>
      <c r="I46" s="192">
        <v>319.2</v>
      </c>
      <c r="J46" s="171">
        <f t="shared" si="1"/>
        <v>2234</v>
      </c>
      <c r="K46" s="2"/>
    </row>
    <row r="47" spans="1:11" x14ac:dyDescent="0.2">
      <c r="A47" s="169">
        <v>38</v>
      </c>
      <c r="B47" s="189" t="s">
        <v>80</v>
      </c>
      <c r="C47" s="149" t="s">
        <v>81</v>
      </c>
      <c r="D47" s="190" t="s">
        <v>21</v>
      </c>
      <c r="E47" s="191"/>
      <c r="F47" s="192"/>
      <c r="G47" s="171">
        <f t="shared" si="0"/>
        <v>0</v>
      </c>
      <c r="H47" s="193">
        <v>7.6600000000000001E-3</v>
      </c>
      <c r="I47" s="192">
        <v>130000</v>
      </c>
      <c r="J47" s="171">
        <f t="shared" si="1"/>
        <v>996</v>
      </c>
      <c r="K47" s="2"/>
    </row>
    <row r="48" spans="1:11" x14ac:dyDescent="0.2">
      <c r="A48" s="169">
        <v>39</v>
      </c>
      <c r="B48" s="189" t="s">
        <v>208</v>
      </c>
      <c r="C48" s="149" t="s">
        <v>209</v>
      </c>
      <c r="D48" s="190" t="s">
        <v>21</v>
      </c>
      <c r="E48" s="191"/>
      <c r="F48" s="192"/>
      <c r="G48" s="171">
        <f t="shared" si="0"/>
        <v>0</v>
      </c>
      <c r="H48" s="193">
        <v>8.3799999999999999E-2</v>
      </c>
      <c r="I48" s="192">
        <v>130000</v>
      </c>
      <c r="J48" s="171">
        <f t="shared" si="1"/>
        <v>10894</v>
      </c>
      <c r="K48" s="2"/>
    </row>
    <row r="49" spans="1:11" x14ac:dyDescent="0.2">
      <c r="A49" s="169">
        <v>40</v>
      </c>
      <c r="B49" s="189" t="s">
        <v>210</v>
      </c>
      <c r="C49" s="149" t="s">
        <v>211</v>
      </c>
      <c r="D49" s="190" t="s">
        <v>21</v>
      </c>
      <c r="E49" s="191"/>
      <c r="F49" s="192"/>
      <c r="G49" s="171">
        <f t="shared" si="0"/>
        <v>0</v>
      </c>
      <c r="H49" s="193">
        <v>2.7000000000000001E-3</v>
      </c>
      <c r="I49" s="192">
        <v>130000</v>
      </c>
      <c r="J49" s="171">
        <f t="shared" si="1"/>
        <v>351</v>
      </c>
      <c r="K49" s="2"/>
    </row>
    <row r="50" spans="1:11" x14ac:dyDescent="0.2">
      <c r="A50" s="169">
        <v>41</v>
      </c>
      <c r="B50" s="189" t="s">
        <v>212</v>
      </c>
      <c r="C50" s="149" t="s">
        <v>213</v>
      </c>
      <c r="D50" s="190" t="s">
        <v>54</v>
      </c>
      <c r="E50" s="191"/>
      <c r="F50" s="192"/>
      <c r="G50" s="171">
        <f t="shared" si="0"/>
        <v>0</v>
      </c>
      <c r="H50" s="193">
        <v>110</v>
      </c>
      <c r="I50" s="192">
        <v>80.22</v>
      </c>
      <c r="J50" s="171">
        <f t="shared" si="1"/>
        <v>8824</v>
      </c>
      <c r="K50" s="2"/>
    </row>
    <row r="51" spans="1:11" x14ac:dyDescent="0.2">
      <c r="A51" s="169">
        <v>42</v>
      </c>
      <c r="B51" s="189" t="s">
        <v>214</v>
      </c>
      <c r="C51" s="149" t="s">
        <v>215</v>
      </c>
      <c r="D51" s="190" t="s">
        <v>216</v>
      </c>
      <c r="E51" s="191"/>
      <c r="F51" s="192"/>
      <c r="G51" s="171">
        <f t="shared" si="0"/>
        <v>0</v>
      </c>
      <c r="H51" s="193">
        <v>7.75</v>
      </c>
      <c r="I51" s="192">
        <v>319.2</v>
      </c>
      <c r="J51" s="171">
        <f t="shared" si="1"/>
        <v>2474</v>
      </c>
      <c r="K51" s="2"/>
    </row>
    <row r="52" spans="1:11" x14ac:dyDescent="0.2">
      <c r="A52" s="169">
        <v>43</v>
      </c>
      <c r="B52" s="189" t="s">
        <v>217</v>
      </c>
      <c r="C52" s="149" t="s">
        <v>218</v>
      </c>
      <c r="D52" s="190" t="s">
        <v>216</v>
      </c>
      <c r="E52" s="191"/>
      <c r="F52" s="192"/>
      <c r="G52" s="171">
        <f t="shared" si="0"/>
        <v>0</v>
      </c>
      <c r="H52" s="193">
        <v>10</v>
      </c>
      <c r="I52" s="192">
        <v>58.8</v>
      </c>
      <c r="J52" s="171">
        <f t="shared" si="1"/>
        <v>588</v>
      </c>
      <c r="K52" s="2"/>
    </row>
    <row r="53" spans="1:11" ht="33" x14ac:dyDescent="0.2">
      <c r="A53" s="169">
        <v>44</v>
      </c>
      <c r="B53" s="189" t="s">
        <v>63</v>
      </c>
      <c r="C53" s="149" t="s">
        <v>219</v>
      </c>
      <c r="D53" s="190" t="s">
        <v>22</v>
      </c>
      <c r="E53" s="191"/>
      <c r="F53" s="192"/>
      <c r="G53" s="171">
        <f t="shared" si="0"/>
        <v>0</v>
      </c>
      <c r="H53" s="193">
        <v>105.56</v>
      </c>
      <c r="I53" s="192">
        <v>2365.3000000000002</v>
      </c>
      <c r="J53" s="171">
        <f t="shared" si="1"/>
        <v>249681</v>
      </c>
      <c r="K53" s="2"/>
    </row>
    <row r="54" spans="1:11" ht="33" x14ac:dyDescent="0.2">
      <c r="A54" s="169">
        <v>45</v>
      </c>
      <c r="B54" s="189" t="s">
        <v>64</v>
      </c>
      <c r="C54" s="149" t="s">
        <v>220</v>
      </c>
      <c r="D54" s="190" t="s">
        <v>22</v>
      </c>
      <c r="E54" s="191"/>
      <c r="F54" s="192"/>
      <c r="G54" s="171">
        <f t="shared" si="0"/>
        <v>0</v>
      </c>
      <c r="H54" s="193">
        <v>2.0000000000000001E-4</v>
      </c>
      <c r="I54" s="192">
        <v>7001.47</v>
      </c>
      <c r="J54" s="171">
        <f t="shared" si="1"/>
        <v>1</v>
      </c>
      <c r="K54" s="2"/>
    </row>
    <row r="55" spans="1:11" ht="33" x14ac:dyDescent="0.2">
      <c r="A55" s="169">
        <v>46</v>
      </c>
      <c r="B55" s="189" t="s">
        <v>82</v>
      </c>
      <c r="C55" s="149" t="s">
        <v>221</v>
      </c>
      <c r="D55" s="190" t="s">
        <v>22</v>
      </c>
      <c r="E55" s="191"/>
      <c r="F55" s="192"/>
      <c r="G55" s="171">
        <f t="shared" si="0"/>
        <v>0</v>
      </c>
      <c r="H55" s="193">
        <v>6.9740000000000002</v>
      </c>
      <c r="I55" s="192">
        <v>5759.56</v>
      </c>
      <c r="J55" s="171">
        <f t="shared" si="1"/>
        <v>40167</v>
      </c>
      <c r="K55" s="2"/>
    </row>
    <row r="56" spans="1:11" x14ac:dyDescent="0.2">
      <c r="A56" s="169">
        <v>47</v>
      </c>
      <c r="B56" s="189" t="s">
        <v>171</v>
      </c>
      <c r="C56" s="149" t="s">
        <v>222</v>
      </c>
      <c r="D56" s="190" t="s">
        <v>22</v>
      </c>
      <c r="E56" s="191"/>
      <c r="F56" s="192"/>
      <c r="G56" s="171">
        <f t="shared" si="0"/>
        <v>0</v>
      </c>
      <c r="H56" s="193">
        <v>4.1000000000000003E-3</v>
      </c>
      <c r="I56" s="192">
        <v>14643.24</v>
      </c>
      <c r="J56" s="171">
        <f t="shared" si="1"/>
        <v>60</v>
      </c>
      <c r="K56" s="2"/>
    </row>
    <row r="57" spans="1:11" ht="49.5" x14ac:dyDescent="0.2">
      <c r="A57" s="169">
        <v>48</v>
      </c>
      <c r="B57" s="189" t="s">
        <v>172</v>
      </c>
      <c r="C57" s="149" t="s">
        <v>173</v>
      </c>
      <c r="D57" s="190" t="s">
        <v>54</v>
      </c>
      <c r="E57" s="191">
        <v>87.24</v>
      </c>
      <c r="F57" s="192">
        <v>2000</v>
      </c>
      <c r="G57" s="171">
        <f t="shared" si="0"/>
        <v>174480</v>
      </c>
      <c r="H57" s="193" t="s">
        <v>359</v>
      </c>
      <c r="I57" s="192">
        <v>0</v>
      </c>
      <c r="J57" s="171">
        <f t="shared" si="1"/>
        <v>0</v>
      </c>
      <c r="K57" s="2"/>
    </row>
    <row r="58" spans="1:11" ht="49.5" x14ac:dyDescent="0.2">
      <c r="A58" s="169">
        <v>49</v>
      </c>
      <c r="B58" s="189" t="s">
        <v>223</v>
      </c>
      <c r="C58" s="149" t="s">
        <v>224</v>
      </c>
      <c r="D58" s="190" t="s">
        <v>54</v>
      </c>
      <c r="E58" s="191">
        <v>16.16</v>
      </c>
      <c r="F58" s="192">
        <v>350</v>
      </c>
      <c r="G58" s="171">
        <f t="shared" si="0"/>
        <v>5656</v>
      </c>
      <c r="H58" s="193" t="s">
        <v>359</v>
      </c>
      <c r="I58" s="192">
        <v>0</v>
      </c>
      <c r="J58" s="171">
        <f t="shared" si="1"/>
        <v>0</v>
      </c>
      <c r="K58" s="2"/>
    </row>
    <row r="59" spans="1:11" ht="49.5" x14ac:dyDescent="0.2">
      <c r="A59" s="169">
        <v>50</v>
      </c>
      <c r="B59" s="189" t="s">
        <v>225</v>
      </c>
      <c r="C59" s="149" t="s">
        <v>226</v>
      </c>
      <c r="D59" s="190" t="s">
        <v>54</v>
      </c>
      <c r="E59" s="191">
        <v>5.05</v>
      </c>
      <c r="F59" s="192">
        <v>450</v>
      </c>
      <c r="G59" s="171">
        <f t="shared" si="0"/>
        <v>2273</v>
      </c>
      <c r="H59" s="193" t="s">
        <v>359</v>
      </c>
      <c r="I59" s="192">
        <v>0</v>
      </c>
      <c r="J59" s="171">
        <f t="shared" si="1"/>
        <v>0</v>
      </c>
      <c r="K59" s="2"/>
    </row>
    <row r="60" spans="1:11" ht="49.5" x14ac:dyDescent="0.2">
      <c r="A60" s="169">
        <v>51</v>
      </c>
      <c r="B60" s="189" t="s">
        <v>227</v>
      </c>
      <c r="C60" s="149" t="s">
        <v>228</v>
      </c>
      <c r="D60" s="190" t="s">
        <v>54</v>
      </c>
      <c r="E60" s="191"/>
      <c r="F60" s="192"/>
      <c r="G60" s="171">
        <f t="shared" si="0"/>
        <v>0</v>
      </c>
      <c r="H60" s="193">
        <v>0.05</v>
      </c>
      <c r="I60" s="192">
        <v>750</v>
      </c>
      <c r="J60" s="171">
        <f t="shared" si="1"/>
        <v>38</v>
      </c>
      <c r="K60" s="2"/>
    </row>
    <row r="61" spans="1:11" ht="33" x14ac:dyDescent="0.2">
      <c r="A61" s="169">
        <v>52</v>
      </c>
      <c r="B61" s="189" t="s">
        <v>313</v>
      </c>
      <c r="C61" s="149" t="s">
        <v>314</v>
      </c>
      <c r="D61" s="190" t="s">
        <v>22</v>
      </c>
      <c r="E61" s="191"/>
      <c r="F61" s="192"/>
      <c r="G61" s="171">
        <f t="shared" si="0"/>
        <v>0</v>
      </c>
      <c r="H61" s="193">
        <v>0.53900000000000003</v>
      </c>
      <c r="I61" s="192">
        <v>2189.9899999999998</v>
      </c>
      <c r="J61" s="171">
        <f t="shared" si="1"/>
        <v>1180</v>
      </c>
      <c r="K61" s="2"/>
    </row>
    <row r="62" spans="1:11" x14ac:dyDescent="0.2">
      <c r="A62" s="169">
        <v>53</v>
      </c>
      <c r="B62" s="189" t="s">
        <v>315</v>
      </c>
      <c r="C62" s="149" t="s">
        <v>316</v>
      </c>
      <c r="D62" s="190" t="s">
        <v>317</v>
      </c>
      <c r="E62" s="191"/>
      <c r="F62" s="192"/>
      <c r="G62" s="171">
        <f t="shared" si="0"/>
        <v>0</v>
      </c>
      <c r="H62" s="193">
        <v>8.0000000000000004E-4</v>
      </c>
      <c r="I62" s="192">
        <v>31950.93</v>
      </c>
      <c r="J62" s="171">
        <f t="shared" si="1"/>
        <v>26</v>
      </c>
      <c r="K62" s="2"/>
    </row>
    <row r="63" spans="1:11" ht="49.5" x14ac:dyDescent="0.2">
      <c r="A63" s="169">
        <v>54</v>
      </c>
      <c r="B63" s="189" t="s">
        <v>318</v>
      </c>
      <c r="C63" s="149" t="s">
        <v>319</v>
      </c>
      <c r="D63" s="190" t="s">
        <v>49</v>
      </c>
      <c r="E63" s="191"/>
      <c r="F63" s="192"/>
      <c r="G63" s="171">
        <f t="shared" si="0"/>
        <v>0</v>
      </c>
      <c r="H63" s="193">
        <v>9.4179999999999993</v>
      </c>
      <c r="I63" s="192">
        <v>484.18</v>
      </c>
      <c r="J63" s="171">
        <f t="shared" si="1"/>
        <v>4560</v>
      </c>
      <c r="K63" s="2"/>
    </row>
    <row r="64" spans="1:11" x14ac:dyDescent="0.2">
      <c r="A64" s="169">
        <v>55</v>
      </c>
      <c r="B64" s="189" t="s">
        <v>50</v>
      </c>
      <c r="C64" s="149" t="s">
        <v>320</v>
      </c>
      <c r="D64" s="190" t="s">
        <v>21</v>
      </c>
      <c r="E64" s="191"/>
      <c r="F64" s="192"/>
      <c r="G64" s="171">
        <f t="shared" si="0"/>
        <v>0</v>
      </c>
      <c r="H64" s="193">
        <v>3.8999999999999998E-3</v>
      </c>
      <c r="I64" s="192">
        <v>60359.23</v>
      </c>
      <c r="J64" s="171">
        <f t="shared" si="1"/>
        <v>235</v>
      </c>
      <c r="K64" s="2"/>
    </row>
    <row r="65" spans="1:11" x14ac:dyDescent="0.2">
      <c r="A65" s="169">
        <v>56</v>
      </c>
      <c r="B65" s="189" t="s">
        <v>51</v>
      </c>
      <c r="C65" s="149" t="s">
        <v>321</v>
      </c>
      <c r="D65" s="190" t="s">
        <v>21</v>
      </c>
      <c r="E65" s="191"/>
      <c r="F65" s="192"/>
      <c r="G65" s="171">
        <f t="shared" si="0"/>
        <v>0</v>
      </c>
      <c r="H65" s="193">
        <v>5.9999999999999995E-4</v>
      </c>
      <c r="I65" s="192">
        <v>66708.31</v>
      </c>
      <c r="J65" s="171">
        <f t="shared" si="1"/>
        <v>40</v>
      </c>
      <c r="K65" s="2"/>
    </row>
    <row r="66" spans="1:11" x14ac:dyDescent="0.2">
      <c r="A66" s="169">
        <v>57</v>
      </c>
      <c r="B66" s="189" t="s">
        <v>70</v>
      </c>
      <c r="C66" s="149" t="s">
        <v>322</v>
      </c>
      <c r="D66" s="190" t="s">
        <v>21</v>
      </c>
      <c r="E66" s="191"/>
      <c r="F66" s="192"/>
      <c r="G66" s="171">
        <f t="shared" si="0"/>
        <v>0</v>
      </c>
      <c r="H66" s="193">
        <v>1.2999999999999999E-3</v>
      </c>
      <c r="I66" s="192">
        <v>52190.68</v>
      </c>
      <c r="J66" s="171">
        <f t="shared" si="1"/>
        <v>68</v>
      </c>
      <c r="K66" s="2"/>
    </row>
    <row r="67" spans="1:11" x14ac:dyDescent="0.2">
      <c r="A67" s="169">
        <v>58</v>
      </c>
      <c r="B67" s="189" t="s">
        <v>52</v>
      </c>
      <c r="C67" s="149" t="s">
        <v>229</v>
      </c>
      <c r="D67" s="190" t="s">
        <v>21</v>
      </c>
      <c r="E67" s="191"/>
      <c r="F67" s="192"/>
      <c r="G67" s="171">
        <f t="shared" si="0"/>
        <v>0</v>
      </c>
      <c r="H67" s="193">
        <v>5.5999999999999999E-3</v>
      </c>
      <c r="I67" s="192">
        <v>85497.45</v>
      </c>
      <c r="J67" s="171">
        <f t="shared" si="1"/>
        <v>479</v>
      </c>
      <c r="K67" s="2"/>
    </row>
    <row r="68" spans="1:11" x14ac:dyDescent="0.2">
      <c r="A68" s="169">
        <v>59</v>
      </c>
      <c r="B68" s="189" t="s">
        <v>174</v>
      </c>
      <c r="C68" s="149" t="s">
        <v>230</v>
      </c>
      <c r="D68" s="190" t="s">
        <v>21</v>
      </c>
      <c r="E68" s="191"/>
      <c r="F68" s="192"/>
      <c r="G68" s="171">
        <f t="shared" si="0"/>
        <v>0</v>
      </c>
      <c r="H68" s="193">
        <v>3.3999999999999998E-3</v>
      </c>
      <c r="I68" s="192">
        <v>217381.35</v>
      </c>
      <c r="J68" s="171">
        <f t="shared" si="1"/>
        <v>739</v>
      </c>
      <c r="K68" s="2"/>
    </row>
    <row r="69" spans="1:11" x14ac:dyDescent="0.2">
      <c r="A69" s="169">
        <v>60</v>
      </c>
      <c r="B69" s="189" t="s">
        <v>231</v>
      </c>
      <c r="C69" s="149" t="s">
        <v>130</v>
      </c>
      <c r="D69" s="190" t="s">
        <v>23</v>
      </c>
      <c r="E69" s="191"/>
      <c r="F69" s="192"/>
      <c r="G69" s="171">
        <f t="shared" si="0"/>
        <v>0</v>
      </c>
      <c r="H69" s="193">
        <v>3.5550000000000002</v>
      </c>
      <c r="I69" s="192">
        <v>132</v>
      </c>
      <c r="J69" s="171">
        <f t="shared" si="1"/>
        <v>469</v>
      </c>
      <c r="K69" s="2"/>
    </row>
    <row r="70" spans="1:11" x14ac:dyDescent="0.2">
      <c r="A70" s="169">
        <v>61</v>
      </c>
      <c r="B70" s="189" t="s">
        <v>232</v>
      </c>
      <c r="C70" s="149" t="s">
        <v>233</v>
      </c>
      <c r="D70" s="190" t="s">
        <v>21</v>
      </c>
      <c r="E70" s="191"/>
      <c r="F70" s="192"/>
      <c r="G70" s="171">
        <f t="shared" si="0"/>
        <v>0</v>
      </c>
      <c r="H70" s="193">
        <v>1E-3</v>
      </c>
      <c r="I70" s="192">
        <v>10175.24</v>
      </c>
      <c r="J70" s="171">
        <f t="shared" si="1"/>
        <v>10</v>
      </c>
      <c r="K70" s="2"/>
    </row>
    <row r="71" spans="1:11" ht="66" x14ac:dyDescent="0.2">
      <c r="A71" s="169">
        <v>62</v>
      </c>
      <c r="B71" s="189" t="s">
        <v>65</v>
      </c>
      <c r="C71" s="149" t="s">
        <v>234</v>
      </c>
      <c r="D71" s="190" t="s">
        <v>21</v>
      </c>
      <c r="E71" s="191"/>
      <c r="F71" s="192"/>
      <c r="G71" s="171">
        <f t="shared" si="0"/>
        <v>0</v>
      </c>
      <c r="H71" s="193">
        <v>1E-4</v>
      </c>
      <c r="I71" s="192">
        <v>68427.88</v>
      </c>
      <c r="J71" s="171">
        <f t="shared" si="1"/>
        <v>7</v>
      </c>
      <c r="K71" s="2"/>
    </row>
    <row r="72" spans="1:11" x14ac:dyDescent="0.2">
      <c r="A72" s="169">
        <v>63</v>
      </c>
      <c r="B72" s="189" t="s">
        <v>323</v>
      </c>
      <c r="C72" s="149" t="s">
        <v>324</v>
      </c>
      <c r="D72" s="190" t="s">
        <v>21</v>
      </c>
      <c r="E72" s="191"/>
      <c r="F72" s="192"/>
      <c r="G72" s="171">
        <f t="shared" si="0"/>
        <v>0</v>
      </c>
      <c r="H72" s="193">
        <v>1.2999999999999999E-2</v>
      </c>
      <c r="I72" s="192">
        <v>54400.88</v>
      </c>
      <c r="J72" s="171">
        <f t="shared" si="1"/>
        <v>707</v>
      </c>
      <c r="K72" s="2"/>
    </row>
    <row r="73" spans="1:11" x14ac:dyDescent="0.2">
      <c r="A73" s="169">
        <v>64</v>
      </c>
      <c r="B73" s="189" t="s">
        <v>235</v>
      </c>
      <c r="C73" s="149" t="s">
        <v>236</v>
      </c>
      <c r="D73" s="190" t="s">
        <v>22</v>
      </c>
      <c r="E73" s="191"/>
      <c r="F73" s="192"/>
      <c r="G73" s="171">
        <f t="shared" si="0"/>
        <v>0</v>
      </c>
      <c r="H73" s="193">
        <v>4.53</v>
      </c>
      <c r="I73" s="192">
        <v>508.02</v>
      </c>
      <c r="J73" s="171">
        <f t="shared" si="1"/>
        <v>2301</v>
      </c>
      <c r="K73" s="2"/>
    </row>
    <row r="74" spans="1:11" ht="33" x14ac:dyDescent="0.2">
      <c r="A74" s="169">
        <v>65</v>
      </c>
      <c r="B74" s="189" t="s">
        <v>237</v>
      </c>
      <c r="C74" s="149" t="s">
        <v>238</v>
      </c>
      <c r="D74" s="190" t="s">
        <v>22</v>
      </c>
      <c r="E74" s="191"/>
      <c r="F74" s="192"/>
      <c r="G74" s="171">
        <f t="shared" ref="G74:G112" si="2">E74*F74</f>
        <v>0</v>
      </c>
      <c r="H74" s="193">
        <v>1.4E-2</v>
      </c>
      <c r="I74" s="192">
        <v>1926.95</v>
      </c>
      <c r="J74" s="171">
        <f t="shared" ref="J74:J112" si="3">H74*I74</f>
        <v>27</v>
      </c>
      <c r="K74" s="2"/>
    </row>
    <row r="75" spans="1:11" x14ac:dyDescent="0.2">
      <c r="A75" s="169">
        <v>68</v>
      </c>
      <c r="B75" s="189" t="s">
        <v>325</v>
      </c>
      <c r="C75" s="149" t="s">
        <v>326</v>
      </c>
      <c r="D75" s="190" t="s">
        <v>23</v>
      </c>
      <c r="E75" s="191"/>
      <c r="F75" s="192"/>
      <c r="G75" s="171">
        <f t="shared" si="2"/>
        <v>0</v>
      </c>
      <c r="H75" s="193">
        <v>0.27300000000000002</v>
      </c>
      <c r="I75" s="192">
        <v>167.55</v>
      </c>
      <c r="J75" s="171">
        <f t="shared" si="3"/>
        <v>46</v>
      </c>
      <c r="K75" s="2"/>
    </row>
    <row r="76" spans="1:11" ht="49.5" x14ac:dyDescent="0.2">
      <c r="A76" s="169">
        <v>69</v>
      </c>
      <c r="B76" s="189" t="s">
        <v>66</v>
      </c>
      <c r="C76" s="149" t="s">
        <v>240</v>
      </c>
      <c r="D76" s="190" t="s">
        <v>67</v>
      </c>
      <c r="E76" s="191"/>
      <c r="F76" s="192"/>
      <c r="G76" s="171">
        <f t="shared" si="2"/>
        <v>0</v>
      </c>
      <c r="H76" s="193">
        <v>4.1000000000000003E-3</v>
      </c>
      <c r="I76" s="192">
        <v>239.93</v>
      </c>
      <c r="J76" s="171">
        <f t="shared" si="3"/>
        <v>1</v>
      </c>
      <c r="K76" s="2"/>
    </row>
    <row r="77" spans="1:11" x14ac:dyDescent="0.2">
      <c r="A77" s="169">
        <v>70</v>
      </c>
      <c r="B77" s="189" t="s">
        <v>327</v>
      </c>
      <c r="C77" s="149" t="s">
        <v>328</v>
      </c>
      <c r="D77" s="190" t="s">
        <v>23</v>
      </c>
      <c r="E77" s="191"/>
      <c r="F77" s="192"/>
      <c r="G77" s="171">
        <f t="shared" si="2"/>
        <v>0</v>
      </c>
      <c r="H77" s="193">
        <v>3.0000000000000001E-3</v>
      </c>
      <c r="I77" s="192">
        <v>3667.19</v>
      </c>
      <c r="J77" s="171">
        <f t="shared" si="3"/>
        <v>11</v>
      </c>
      <c r="K77" s="2"/>
    </row>
    <row r="78" spans="1:11" x14ac:dyDescent="0.2">
      <c r="A78" s="169">
        <v>71</v>
      </c>
      <c r="B78" s="189" t="s">
        <v>68</v>
      </c>
      <c r="C78" s="149" t="s">
        <v>69</v>
      </c>
      <c r="D78" s="190" t="s">
        <v>23</v>
      </c>
      <c r="E78" s="191"/>
      <c r="F78" s="192"/>
      <c r="G78" s="171">
        <f t="shared" si="2"/>
        <v>0</v>
      </c>
      <c r="H78" s="193">
        <v>4.2000000000000003E-2</v>
      </c>
      <c r="I78" s="192">
        <v>119.72</v>
      </c>
      <c r="J78" s="171">
        <f t="shared" si="3"/>
        <v>5</v>
      </c>
      <c r="K78" s="2"/>
    </row>
    <row r="79" spans="1:11" ht="49.5" x14ac:dyDescent="0.2">
      <c r="A79" s="169">
        <v>72</v>
      </c>
      <c r="B79" s="189" t="s">
        <v>241</v>
      </c>
      <c r="C79" s="149" t="s">
        <v>242</v>
      </c>
      <c r="D79" s="190" t="s">
        <v>53</v>
      </c>
      <c r="E79" s="387">
        <v>1</v>
      </c>
      <c r="F79" s="192">
        <v>250</v>
      </c>
      <c r="G79" s="171">
        <f t="shared" si="2"/>
        <v>250</v>
      </c>
      <c r="H79" s="357">
        <v>0</v>
      </c>
      <c r="I79" s="192">
        <v>0</v>
      </c>
      <c r="J79" s="171">
        <f t="shared" si="3"/>
        <v>0</v>
      </c>
      <c r="K79" s="2"/>
    </row>
    <row r="80" spans="1:11" ht="49.5" x14ac:dyDescent="0.2">
      <c r="A80" s="169">
        <v>73</v>
      </c>
      <c r="B80" s="189" t="s">
        <v>243</v>
      </c>
      <c r="C80" s="149" t="s">
        <v>244</v>
      </c>
      <c r="D80" s="190" t="s">
        <v>21</v>
      </c>
      <c r="E80" s="191"/>
      <c r="F80" s="192"/>
      <c r="G80" s="171">
        <f t="shared" si="2"/>
        <v>0</v>
      </c>
      <c r="H80" s="193">
        <v>2.5999999999999999E-3</v>
      </c>
      <c r="I80" s="192">
        <v>24885</v>
      </c>
      <c r="J80" s="171">
        <f t="shared" si="3"/>
        <v>65</v>
      </c>
      <c r="K80" s="2"/>
    </row>
    <row r="81" spans="1:11" ht="33" x14ac:dyDescent="0.2">
      <c r="A81" s="169">
        <v>74</v>
      </c>
      <c r="B81" s="189" t="s">
        <v>83</v>
      </c>
      <c r="C81" s="149" t="s">
        <v>245</v>
      </c>
      <c r="D81" s="190" t="s">
        <v>67</v>
      </c>
      <c r="E81" s="191"/>
      <c r="F81" s="192"/>
      <c r="G81" s="171">
        <f t="shared" si="2"/>
        <v>0</v>
      </c>
      <c r="H81" s="193">
        <v>11.51</v>
      </c>
      <c r="I81" s="192">
        <v>2468.65</v>
      </c>
      <c r="J81" s="171">
        <f t="shared" si="3"/>
        <v>28414</v>
      </c>
      <c r="K81" s="2"/>
    </row>
    <row r="82" spans="1:11" x14ac:dyDescent="0.2">
      <c r="A82" s="169">
        <v>75</v>
      </c>
      <c r="B82" s="189" t="s">
        <v>84</v>
      </c>
      <c r="C82" s="149" t="s">
        <v>132</v>
      </c>
      <c r="D82" s="190" t="s">
        <v>23</v>
      </c>
      <c r="E82" s="191"/>
      <c r="F82" s="192"/>
      <c r="G82" s="171">
        <f t="shared" si="2"/>
        <v>0</v>
      </c>
      <c r="H82" s="193">
        <v>0.246</v>
      </c>
      <c r="I82" s="192">
        <v>29.69</v>
      </c>
      <c r="J82" s="171">
        <f t="shared" si="3"/>
        <v>7</v>
      </c>
      <c r="K82" s="2"/>
    </row>
    <row r="83" spans="1:11" x14ac:dyDescent="0.2">
      <c r="A83" s="169">
        <v>76</v>
      </c>
      <c r="B83" s="189" t="s">
        <v>85</v>
      </c>
      <c r="C83" s="149" t="s">
        <v>86</v>
      </c>
      <c r="D83" s="190" t="s">
        <v>21</v>
      </c>
      <c r="E83" s="191">
        <v>1.7399999999999999E-2</v>
      </c>
      <c r="F83" s="192">
        <v>132000</v>
      </c>
      <c r="G83" s="171">
        <f t="shared" si="2"/>
        <v>2297</v>
      </c>
      <c r="H83" s="193" t="s">
        <v>359</v>
      </c>
      <c r="I83" s="192">
        <v>0</v>
      </c>
      <c r="J83" s="171">
        <f t="shared" si="3"/>
        <v>0</v>
      </c>
      <c r="K83" s="2"/>
    </row>
    <row r="84" spans="1:11" ht="33" x14ac:dyDescent="0.2">
      <c r="A84" s="169">
        <v>77</v>
      </c>
      <c r="B84" s="189" t="s">
        <v>87</v>
      </c>
      <c r="C84" s="149" t="s">
        <v>246</v>
      </c>
      <c r="D84" s="190" t="s">
        <v>49</v>
      </c>
      <c r="E84" s="191">
        <v>211.23</v>
      </c>
      <c r="F84" s="192">
        <v>125</v>
      </c>
      <c r="G84" s="171">
        <f t="shared" si="2"/>
        <v>26404</v>
      </c>
      <c r="H84" s="193" t="s">
        <v>359</v>
      </c>
      <c r="I84" s="192">
        <v>0</v>
      </c>
      <c r="J84" s="171">
        <f t="shared" si="3"/>
        <v>0</v>
      </c>
      <c r="K84" s="2"/>
    </row>
    <row r="85" spans="1:11" x14ac:dyDescent="0.2">
      <c r="A85" s="169">
        <v>78</v>
      </c>
      <c r="B85" s="189" t="s">
        <v>88</v>
      </c>
      <c r="C85" s="149" t="s">
        <v>247</v>
      </c>
      <c r="D85" s="190" t="s">
        <v>49</v>
      </c>
      <c r="E85" s="191">
        <v>99.36</v>
      </c>
      <c r="F85" s="192">
        <v>125</v>
      </c>
      <c r="G85" s="171">
        <f t="shared" si="2"/>
        <v>12420</v>
      </c>
      <c r="H85" s="193" t="s">
        <v>359</v>
      </c>
      <c r="I85" s="192">
        <v>0</v>
      </c>
      <c r="J85" s="171">
        <f t="shared" si="3"/>
        <v>0</v>
      </c>
      <c r="K85" s="2"/>
    </row>
    <row r="86" spans="1:11" ht="33" x14ac:dyDescent="0.2">
      <c r="A86" s="169">
        <v>79</v>
      </c>
      <c r="B86" s="189" t="s">
        <v>175</v>
      </c>
      <c r="C86" s="149" t="s">
        <v>248</v>
      </c>
      <c r="D86" s="190" t="s">
        <v>55</v>
      </c>
      <c r="E86" s="191"/>
      <c r="F86" s="192"/>
      <c r="G86" s="171">
        <f t="shared" si="2"/>
        <v>0</v>
      </c>
      <c r="H86" s="357">
        <v>4</v>
      </c>
      <c r="I86" s="192">
        <v>1058.4000000000001</v>
      </c>
      <c r="J86" s="171">
        <f t="shared" si="3"/>
        <v>4234</v>
      </c>
      <c r="K86" s="2"/>
    </row>
    <row r="87" spans="1:11" x14ac:dyDescent="0.2">
      <c r="A87" s="169">
        <v>80</v>
      </c>
      <c r="B87" s="189" t="s">
        <v>176</v>
      </c>
      <c r="C87" s="149" t="s">
        <v>177</v>
      </c>
      <c r="D87" s="190" t="s">
        <v>55</v>
      </c>
      <c r="E87" s="191"/>
      <c r="F87" s="192"/>
      <c r="G87" s="171">
        <f t="shared" si="2"/>
        <v>0</v>
      </c>
      <c r="H87" s="357">
        <v>33</v>
      </c>
      <c r="I87" s="192">
        <v>1121.4000000000001</v>
      </c>
      <c r="J87" s="171">
        <f t="shared" si="3"/>
        <v>37006</v>
      </c>
      <c r="K87" s="2"/>
    </row>
    <row r="88" spans="1:11" ht="49.5" x14ac:dyDescent="0.2">
      <c r="A88" s="169">
        <v>81</v>
      </c>
      <c r="B88" s="189" t="s">
        <v>329</v>
      </c>
      <c r="C88" s="149" t="s">
        <v>251</v>
      </c>
      <c r="D88" s="190" t="s">
        <v>53</v>
      </c>
      <c r="E88" s="191"/>
      <c r="F88" s="192"/>
      <c r="G88" s="171">
        <f t="shared" si="2"/>
        <v>0</v>
      </c>
      <c r="H88" s="357">
        <v>1</v>
      </c>
      <c r="I88" s="192">
        <v>590</v>
      </c>
      <c r="J88" s="171">
        <f t="shared" si="3"/>
        <v>590</v>
      </c>
      <c r="K88" s="2"/>
    </row>
    <row r="89" spans="1:11" ht="33" x14ac:dyDescent="0.2">
      <c r="A89" s="169">
        <v>82</v>
      </c>
      <c r="B89" s="189" t="s">
        <v>330</v>
      </c>
      <c r="C89" s="149" t="s">
        <v>331</v>
      </c>
      <c r="D89" s="190" t="s">
        <v>281</v>
      </c>
      <c r="E89" s="191"/>
      <c r="F89" s="192"/>
      <c r="G89" s="171">
        <f t="shared" si="2"/>
        <v>0</v>
      </c>
      <c r="H89" s="193">
        <v>1</v>
      </c>
      <c r="I89" s="192">
        <v>70000</v>
      </c>
      <c r="J89" s="171">
        <f t="shared" si="3"/>
        <v>70000</v>
      </c>
      <c r="K89" s="2"/>
    </row>
    <row r="90" spans="1:11" ht="33" x14ac:dyDescent="0.2">
      <c r="A90" s="169">
        <v>83</v>
      </c>
      <c r="B90" s="189" t="s">
        <v>332</v>
      </c>
      <c r="C90" s="149" t="s">
        <v>333</v>
      </c>
      <c r="D90" s="190" t="s">
        <v>281</v>
      </c>
      <c r="E90" s="191"/>
      <c r="F90" s="192"/>
      <c r="G90" s="171">
        <f t="shared" si="2"/>
        <v>0</v>
      </c>
      <c r="H90" s="193">
        <v>1</v>
      </c>
      <c r="I90" s="192">
        <v>37000</v>
      </c>
      <c r="J90" s="171">
        <f t="shared" si="3"/>
        <v>37000</v>
      </c>
      <c r="K90" s="2"/>
    </row>
    <row r="91" spans="1:11" ht="33" x14ac:dyDescent="0.2">
      <c r="A91" s="169">
        <v>84</v>
      </c>
      <c r="B91" s="189" t="s">
        <v>252</v>
      </c>
      <c r="C91" s="149" t="s">
        <v>335</v>
      </c>
      <c r="D91" s="190" t="s">
        <v>21</v>
      </c>
      <c r="E91" s="191"/>
      <c r="F91" s="192"/>
      <c r="G91" s="171">
        <f t="shared" si="2"/>
        <v>0</v>
      </c>
      <c r="H91" s="193">
        <v>1.1089999999999999E-2</v>
      </c>
      <c r="I91" s="192">
        <v>8000</v>
      </c>
      <c r="J91" s="171">
        <f t="shared" si="3"/>
        <v>89</v>
      </c>
      <c r="K91" s="2"/>
    </row>
    <row r="92" spans="1:11" ht="33" x14ac:dyDescent="0.2">
      <c r="A92" s="169">
        <v>85</v>
      </c>
      <c r="B92" s="189" t="s">
        <v>253</v>
      </c>
      <c r="C92" s="149" t="s">
        <v>334</v>
      </c>
      <c r="D92" s="190" t="s">
        <v>21</v>
      </c>
      <c r="E92" s="191"/>
      <c r="F92" s="192"/>
      <c r="G92" s="171">
        <f t="shared" si="2"/>
        <v>0</v>
      </c>
      <c r="H92" s="193">
        <v>0.117932</v>
      </c>
      <c r="I92" s="192">
        <v>8000</v>
      </c>
      <c r="J92" s="171">
        <f t="shared" si="3"/>
        <v>943</v>
      </c>
      <c r="K92" s="2"/>
    </row>
    <row r="93" spans="1:11" ht="33" x14ac:dyDescent="0.2">
      <c r="A93" s="169">
        <v>86</v>
      </c>
      <c r="B93" s="189" t="s">
        <v>254</v>
      </c>
      <c r="C93" s="149" t="s">
        <v>335</v>
      </c>
      <c r="D93" s="190" t="s">
        <v>21</v>
      </c>
      <c r="E93" s="191"/>
      <c r="F93" s="192"/>
      <c r="G93" s="171">
        <f t="shared" si="2"/>
        <v>0</v>
      </c>
      <c r="H93" s="193">
        <v>2.6550000000000001E-2</v>
      </c>
      <c r="I93" s="192">
        <v>8000</v>
      </c>
      <c r="J93" s="171">
        <f t="shared" si="3"/>
        <v>212</v>
      </c>
      <c r="K93" s="2"/>
    </row>
    <row r="94" spans="1:11" ht="33" x14ac:dyDescent="0.2">
      <c r="A94" s="169">
        <v>87</v>
      </c>
      <c r="B94" s="189" t="s">
        <v>336</v>
      </c>
      <c r="C94" s="149" t="s">
        <v>334</v>
      </c>
      <c r="D94" s="190" t="s">
        <v>21</v>
      </c>
      <c r="E94" s="193">
        <v>44.465048000000003</v>
      </c>
      <c r="F94" s="192">
        <v>8000</v>
      </c>
      <c r="G94" s="171">
        <f t="shared" si="2"/>
        <v>355720</v>
      </c>
      <c r="H94" s="193" t="s">
        <v>359</v>
      </c>
      <c r="I94" s="192">
        <v>0</v>
      </c>
      <c r="J94" s="171">
        <f t="shared" si="3"/>
        <v>0</v>
      </c>
      <c r="K94" s="2"/>
    </row>
    <row r="95" spans="1:11" ht="33" x14ac:dyDescent="0.2">
      <c r="A95" s="169">
        <v>88</v>
      </c>
      <c r="B95" s="189" t="s">
        <v>336</v>
      </c>
      <c r="C95" s="149" t="s">
        <v>337</v>
      </c>
      <c r="D95" s="190" t="s">
        <v>21</v>
      </c>
      <c r="E95" s="191"/>
      <c r="F95" s="192"/>
      <c r="G95" s="171">
        <f t="shared" si="2"/>
        <v>0</v>
      </c>
      <c r="H95" s="193">
        <v>3.0469999999999998E-3</v>
      </c>
      <c r="I95" s="192">
        <v>100000</v>
      </c>
      <c r="J95" s="171">
        <f t="shared" si="3"/>
        <v>305</v>
      </c>
      <c r="K95" s="2"/>
    </row>
    <row r="96" spans="1:11" x14ac:dyDescent="0.2">
      <c r="A96" s="169">
        <v>89</v>
      </c>
      <c r="B96" s="189" t="s">
        <v>255</v>
      </c>
      <c r="C96" s="149" t="s">
        <v>179</v>
      </c>
      <c r="D96" s="190" t="s">
        <v>55</v>
      </c>
      <c r="E96" s="191"/>
      <c r="F96" s="192"/>
      <c r="G96" s="171">
        <f t="shared" si="2"/>
        <v>0</v>
      </c>
      <c r="H96" s="357">
        <v>2</v>
      </c>
      <c r="I96" s="192">
        <v>53.72</v>
      </c>
      <c r="J96" s="171">
        <f t="shared" si="3"/>
        <v>107</v>
      </c>
      <c r="K96" s="2"/>
    </row>
    <row r="97" spans="1:11" ht="33" x14ac:dyDescent="0.2">
      <c r="A97" s="169">
        <v>90</v>
      </c>
      <c r="B97" s="189" t="s">
        <v>256</v>
      </c>
      <c r="C97" s="149" t="s">
        <v>257</v>
      </c>
      <c r="D97" s="190" t="s">
        <v>21</v>
      </c>
      <c r="E97" s="191"/>
      <c r="F97" s="192"/>
      <c r="G97" s="171">
        <f t="shared" si="2"/>
        <v>0</v>
      </c>
      <c r="H97" s="193">
        <v>0.17156199999999999</v>
      </c>
      <c r="I97" s="192">
        <v>37000</v>
      </c>
      <c r="J97" s="171">
        <f t="shared" si="3"/>
        <v>6348</v>
      </c>
      <c r="K97" s="2"/>
    </row>
    <row r="98" spans="1:11" ht="33" x14ac:dyDescent="0.2">
      <c r="A98" s="169">
        <v>91</v>
      </c>
      <c r="B98" s="189" t="s">
        <v>258</v>
      </c>
      <c r="C98" s="149" t="s">
        <v>259</v>
      </c>
      <c r="D98" s="190" t="s">
        <v>21</v>
      </c>
      <c r="E98" s="191"/>
      <c r="F98" s="192"/>
      <c r="G98" s="171">
        <f t="shared" si="2"/>
        <v>0</v>
      </c>
      <c r="H98" s="193">
        <v>2.3600000000000001E-3</v>
      </c>
      <c r="I98" s="192">
        <v>33000</v>
      </c>
      <c r="J98" s="171">
        <f t="shared" si="3"/>
        <v>78</v>
      </c>
      <c r="K98" s="2"/>
    </row>
    <row r="99" spans="1:11" x14ac:dyDescent="0.2">
      <c r="A99" s="169">
        <v>92</v>
      </c>
      <c r="B99" s="189" t="s">
        <v>260</v>
      </c>
      <c r="C99" s="149" t="s">
        <v>261</v>
      </c>
      <c r="D99" s="190" t="s">
        <v>21</v>
      </c>
      <c r="E99" s="191"/>
      <c r="F99" s="192"/>
      <c r="G99" s="171">
        <f t="shared" si="2"/>
        <v>0</v>
      </c>
      <c r="H99" s="193">
        <v>2.5874999999999999E-2</v>
      </c>
      <c r="I99" s="192">
        <v>33000</v>
      </c>
      <c r="J99" s="171">
        <f t="shared" si="3"/>
        <v>854</v>
      </c>
      <c r="K99" s="2"/>
    </row>
    <row r="100" spans="1:11" ht="33" x14ac:dyDescent="0.2">
      <c r="A100" s="169">
        <v>93</v>
      </c>
      <c r="B100" s="189" t="s">
        <v>262</v>
      </c>
      <c r="C100" s="149" t="s">
        <v>263</v>
      </c>
      <c r="D100" s="190" t="s">
        <v>49</v>
      </c>
      <c r="E100" s="191"/>
      <c r="F100" s="192"/>
      <c r="G100" s="171">
        <f t="shared" si="2"/>
        <v>0</v>
      </c>
      <c r="H100" s="193">
        <v>27.634499999999999</v>
      </c>
      <c r="I100" s="192">
        <v>150</v>
      </c>
      <c r="J100" s="171">
        <f t="shared" si="3"/>
        <v>4145</v>
      </c>
      <c r="K100" s="2"/>
    </row>
    <row r="101" spans="1:11" ht="49.5" x14ac:dyDescent="0.2">
      <c r="A101" s="169">
        <v>94</v>
      </c>
      <c r="B101" s="189" t="s">
        <v>264</v>
      </c>
      <c r="C101" s="149" t="s">
        <v>265</v>
      </c>
      <c r="D101" s="190" t="s">
        <v>54</v>
      </c>
      <c r="E101" s="191">
        <v>6.06</v>
      </c>
      <c r="F101" s="192">
        <v>850</v>
      </c>
      <c r="G101" s="171">
        <f t="shared" si="2"/>
        <v>5151</v>
      </c>
      <c r="H101" s="193" t="s">
        <v>359</v>
      </c>
      <c r="I101" s="192">
        <v>0</v>
      </c>
      <c r="J101" s="171">
        <f t="shared" si="3"/>
        <v>0</v>
      </c>
      <c r="K101" s="2"/>
    </row>
    <row r="102" spans="1:11" ht="49.5" x14ac:dyDescent="0.2">
      <c r="A102" s="169">
        <v>95</v>
      </c>
      <c r="B102" s="189" t="s">
        <v>266</v>
      </c>
      <c r="C102" s="149" t="s">
        <v>267</v>
      </c>
      <c r="D102" s="190" t="s">
        <v>54</v>
      </c>
      <c r="E102" s="191">
        <v>30.3</v>
      </c>
      <c r="F102" s="192">
        <v>1100</v>
      </c>
      <c r="G102" s="171">
        <f t="shared" si="2"/>
        <v>33330</v>
      </c>
      <c r="H102" s="193" t="s">
        <v>359</v>
      </c>
      <c r="I102" s="192">
        <v>0</v>
      </c>
      <c r="J102" s="171">
        <f t="shared" si="3"/>
        <v>0</v>
      </c>
      <c r="K102" s="2"/>
    </row>
    <row r="103" spans="1:11" ht="66" x14ac:dyDescent="0.2">
      <c r="A103" s="169">
        <v>96</v>
      </c>
      <c r="B103" s="189" t="s">
        <v>268</v>
      </c>
      <c r="C103" s="149" t="s">
        <v>338</v>
      </c>
      <c r="D103" s="190" t="s">
        <v>54</v>
      </c>
      <c r="E103" s="191"/>
      <c r="F103" s="192"/>
      <c r="G103" s="171">
        <f t="shared" si="2"/>
        <v>0</v>
      </c>
      <c r="H103" s="193">
        <v>0.40360000000000001</v>
      </c>
      <c r="I103" s="192">
        <v>328</v>
      </c>
      <c r="J103" s="171">
        <f t="shared" si="3"/>
        <v>132</v>
      </c>
      <c r="K103" s="2"/>
    </row>
    <row r="104" spans="1:11" ht="66" x14ac:dyDescent="0.2">
      <c r="A104" s="169">
        <v>97</v>
      </c>
      <c r="B104" s="189" t="s">
        <v>339</v>
      </c>
      <c r="C104" s="149" t="s">
        <v>340</v>
      </c>
      <c r="D104" s="190" t="s">
        <v>54</v>
      </c>
      <c r="E104" s="191">
        <v>2288.654</v>
      </c>
      <c r="F104" s="192">
        <v>1010</v>
      </c>
      <c r="G104" s="171">
        <f t="shared" si="2"/>
        <v>2311541</v>
      </c>
      <c r="H104" s="193" t="s">
        <v>359</v>
      </c>
      <c r="I104" s="192">
        <v>0</v>
      </c>
      <c r="J104" s="171">
        <f t="shared" si="3"/>
        <v>0</v>
      </c>
      <c r="K104" s="2"/>
    </row>
    <row r="105" spans="1:11" ht="49.5" x14ac:dyDescent="0.2">
      <c r="A105" s="169">
        <v>98</v>
      </c>
      <c r="B105" s="189" t="s">
        <v>269</v>
      </c>
      <c r="C105" s="149" t="s">
        <v>270</v>
      </c>
      <c r="D105" s="190" t="s">
        <v>54</v>
      </c>
      <c r="E105" s="191">
        <v>41.4</v>
      </c>
      <c r="F105" s="192">
        <v>1050</v>
      </c>
      <c r="G105" s="171">
        <f t="shared" si="2"/>
        <v>43470</v>
      </c>
      <c r="H105" s="193" t="s">
        <v>359</v>
      </c>
      <c r="I105" s="192">
        <v>0</v>
      </c>
      <c r="J105" s="171">
        <f t="shared" si="3"/>
        <v>0</v>
      </c>
      <c r="K105" s="2"/>
    </row>
    <row r="106" spans="1:11" x14ac:dyDescent="0.2">
      <c r="A106" s="169">
        <v>99</v>
      </c>
      <c r="B106" s="189" t="s">
        <v>341</v>
      </c>
      <c r="C106" s="149" t="s">
        <v>342</v>
      </c>
      <c r="D106" s="190" t="s">
        <v>21</v>
      </c>
      <c r="E106" s="191"/>
      <c r="F106" s="192"/>
      <c r="G106" s="171">
        <f t="shared" si="2"/>
        <v>0</v>
      </c>
      <c r="H106" s="193">
        <v>3.764E-2</v>
      </c>
      <c r="I106" s="391">
        <v>38605.71</v>
      </c>
      <c r="J106" s="171">
        <f t="shared" si="3"/>
        <v>1453</v>
      </c>
      <c r="K106" s="2"/>
    </row>
    <row r="107" spans="1:11" ht="33" x14ac:dyDescent="0.2">
      <c r="A107" s="169">
        <v>100</v>
      </c>
      <c r="B107" s="189" t="s">
        <v>271</v>
      </c>
      <c r="C107" s="149" t="s">
        <v>272</v>
      </c>
      <c r="D107" s="190" t="s">
        <v>21</v>
      </c>
      <c r="E107" s="191"/>
      <c r="F107" s="192"/>
      <c r="G107" s="171">
        <f t="shared" si="2"/>
        <v>0</v>
      </c>
      <c r="H107" s="193">
        <v>2.393E-2</v>
      </c>
      <c r="I107" s="192">
        <v>55000</v>
      </c>
      <c r="J107" s="171">
        <f t="shared" si="3"/>
        <v>1316</v>
      </c>
      <c r="K107" s="2"/>
    </row>
    <row r="108" spans="1:11" ht="33" x14ac:dyDescent="0.2">
      <c r="A108" s="169">
        <v>101</v>
      </c>
      <c r="B108" s="189" t="s">
        <v>273</v>
      </c>
      <c r="C108" s="149" t="s">
        <v>274</v>
      </c>
      <c r="D108" s="190" t="s">
        <v>21</v>
      </c>
      <c r="E108" s="191"/>
      <c r="F108" s="192"/>
      <c r="G108" s="171">
        <f t="shared" si="2"/>
        <v>0</v>
      </c>
      <c r="H108" s="193">
        <v>3.1050000000000001E-3</v>
      </c>
      <c r="I108" s="192">
        <v>30000</v>
      </c>
      <c r="J108" s="171">
        <f t="shared" si="3"/>
        <v>93</v>
      </c>
      <c r="K108" s="2"/>
    </row>
    <row r="109" spans="1:11" ht="33" x14ac:dyDescent="0.2">
      <c r="A109" s="169">
        <v>102</v>
      </c>
      <c r="B109" s="189" t="s">
        <v>275</v>
      </c>
      <c r="C109" s="149" t="s">
        <v>276</v>
      </c>
      <c r="D109" s="190" t="s">
        <v>21</v>
      </c>
      <c r="E109" s="191"/>
      <c r="F109" s="192"/>
      <c r="G109" s="171">
        <f t="shared" si="2"/>
        <v>0</v>
      </c>
      <c r="H109" s="193">
        <v>7.0399999999999998E-4</v>
      </c>
      <c r="I109" s="192">
        <v>33000</v>
      </c>
      <c r="J109" s="171">
        <f t="shared" si="3"/>
        <v>23</v>
      </c>
      <c r="K109" s="2"/>
    </row>
    <row r="110" spans="1:11" x14ac:dyDescent="0.2">
      <c r="A110" s="169">
        <v>103</v>
      </c>
      <c r="B110" s="189" t="s">
        <v>277</v>
      </c>
      <c r="C110" s="149" t="s">
        <v>239</v>
      </c>
      <c r="D110" s="190" t="s">
        <v>22</v>
      </c>
      <c r="E110" s="191"/>
      <c r="F110" s="192"/>
      <c r="G110" s="171">
        <f t="shared" si="2"/>
        <v>0</v>
      </c>
      <c r="H110" s="193">
        <v>32.6</v>
      </c>
      <c r="I110" s="192">
        <v>174</v>
      </c>
      <c r="J110" s="171">
        <f t="shared" si="3"/>
        <v>5672</v>
      </c>
      <c r="K110" s="2"/>
    </row>
    <row r="111" spans="1:11" x14ac:dyDescent="0.2">
      <c r="A111" s="169">
        <v>104</v>
      </c>
      <c r="B111" s="189" t="s">
        <v>278</v>
      </c>
      <c r="C111" s="149" t="s">
        <v>279</v>
      </c>
      <c r="D111" s="190" t="s">
        <v>23</v>
      </c>
      <c r="E111" s="191"/>
      <c r="F111" s="192"/>
      <c r="G111" s="171">
        <f t="shared" si="2"/>
        <v>0</v>
      </c>
      <c r="H111" s="193">
        <v>0.77408999999999994</v>
      </c>
      <c r="I111" s="192">
        <v>314.05</v>
      </c>
      <c r="J111" s="171">
        <f t="shared" si="3"/>
        <v>243</v>
      </c>
      <c r="K111" s="2"/>
    </row>
    <row r="112" spans="1:11" ht="50.25" thickBot="1" x14ac:dyDescent="0.25">
      <c r="A112" s="169">
        <v>105</v>
      </c>
      <c r="B112" s="189" t="s">
        <v>343</v>
      </c>
      <c r="C112" s="149" t="s">
        <v>344</v>
      </c>
      <c r="D112" s="190" t="s">
        <v>55</v>
      </c>
      <c r="E112" s="386"/>
      <c r="F112" s="379"/>
      <c r="G112" s="388">
        <f t="shared" si="2"/>
        <v>0</v>
      </c>
      <c r="H112" s="193">
        <v>2</v>
      </c>
      <c r="I112" s="192">
        <v>300</v>
      </c>
      <c r="J112" s="171">
        <f t="shared" si="3"/>
        <v>600</v>
      </c>
      <c r="K112" s="2"/>
    </row>
    <row r="113" spans="1:13" ht="17.25" thickBot="1" x14ac:dyDescent="0.25">
      <c r="A113" s="534"/>
      <c r="B113" s="535"/>
      <c r="C113" s="535"/>
      <c r="D113" s="536"/>
      <c r="E113" s="172"/>
      <c r="F113" s="173"/>
      <c r="G113" s="174">
        <f>SUM(G10:G112)</f>
        <v>2973008</v>
      </c>
      <c r="H113" s="537" t="s">
        <v>56</v>
      </c>
      <c r="I113" s="538"/>
      <c r="J113" s="174">
        <f>SUM(J10:J112)</f>
        <v>1194473</v>
      </c>
      <c r="K113" s="2"/>
    </row>
    <row r="114" spans="1:13" ht="17.25" thickBot="1" x14ac:dyDescent="0.25">
      <c r="A114" s="539" t="s">
        <v>57</v>
      </c>
      <c r="B114" s="540"/>
      <c r="C114" s="540"/>
      <c r="D114" s="541"/>
      <c r="E114" s="542">
        <f>G113+J113</f>
        <v>4167481</v>
      </c>
      <c r="F114" s="543"/>
      <c r="G114" s="543"/>
      <c r="H114" s="543"/>
      <c r="I114" s="543"/>
      <c r="J114" s="544"/>
      <c r="K114" s="2"/>
    </row>
    <row r="115" spans="1:13" x14ac:dyDescent="0.2">
      <c r="A115" s="175"/>
      <c r="C115" s="176"/>
      <c r="E115" s="160"/>
      <c r="F115" s="160"/>
      <c r="G115" s="160"/>
      <c r="H115" s="160"/>
      <c r="I115" s="177"/>
    </row>
    <row r="116" spans="1:13" x14ac:dyDescent="0.2">
      <c r="A116" s="175"/>
      <c r="C116" s="176"/>
      <c r="E116" s="160"/>
      <c r="F116" s="160"/>
      <c r="G116" s="160"/>
      <c r="H116" s="160"/>
      <c r="I116" s="177"/>
    </row>
    <row r="117" spans="1:13" x14ac:dyDescent="0.2">
      <c r="A117" s="175"/>
      <c r="C117" s="176"/>
      <c r="E117" s="160"/>
      <c r="F117" s="160"/>
      <c r="G117" s="160"/>
      <c r="H117" s="160"/>
      <c r="I117" s="177"/>
    </row>
    <row r="118" spans="1:13" x14ac:dyDescent="0.2">
      <c r="A118" s="175"/>
      <c r="C118" s="176"/>
      <c r="E118" s="160"/>
      <c r="F118" s="160"/>
      <c r="G118" s="160"/>
      <c r="H118" s="160"/>
      <c r="I118" s="177"/>
    </row>
    <row r="119" spans="1:13" x14ac:dyDescent="0.2">
      <c r="A119" s="175"/>
      <c r="C119" s="178"/>
      <c r="D119" s="175"/>
      <c r="E119" s="179"/>
      <c r="F119" s="180"/>
      <c r="G119" s="180"/>
    </row>
    <row r="120" spans="1:13" x14ac:dyDescent="0.2">
      <c r="A120" s="175"/>
      <c r="C120" s="26" t="s">
        <v>92</v>
      </c>
      <c r="D120" s="150"/>
      <c r="E120" s="27"/>
      <c r="F120" s="29"/>
      <c r="G120" s="29"/>
      <c r="H120" s="29" t="s">
        <v>93</v>
      </c>
      <c r="I120" s="10"/>
      <c r="K120" s="36"/>
      <c r="L120" s="37"/>
    </row>
    <row r="121" spans="1:13" x14ac:dyDescent="0.2">
      <c r="C121" s="30"/>
      <c r="D121" s="6"/>
      <c r="E121" s="12"/>
      <c r="F121" s="31"/>
      <c r="G121" s="31"/>
      <c r="H121" s="31"/>
      <c r="I121" s="10"/>
      <c r="K121" s="36"/>
      <c r="L121" s="37"/>
    </row>
    <row r="122" spans="1:13" x14ac:dyDescent="0.2">
      <c r="C122" s="30"/>
      <c r="D122" s="6"/>
      <c r="E122" s="12"/>
      <c r="F122" s="31"/>
      <c r="G122" s="31"/>
      <c r="H122" s="31"/>
      <c r="I122" s="10"/>
      <c r="K122" s="36"/>
      <c r="L122" s="37"/>
    </row>
    <row r="123" spans="1:13" x14ac:dyDescent="0.2">
      <c r="C123" s="26" t="s">
        <v>94</v>
      </c>
      <c r="D123" s="150"/>
      <c r="E123" s="27"/>
      <c r="F123" s="29"/>
      <c r="G123" s="29"/>
      <c r="H123" s="29" t="s">
        <v>95</v>
      </c>
      <c r="I123" s="10"/>
      <c r="K123" s="36"/>
      <c r="L123" s="37"/>
    </row>
    <row r="124" spans="1:13" x14ac:dyDescent="0.2">
      <c r="C124" s="30"/>
      <c r="D124" s="6"/>
      <c r="E124" s="12"/>
      <c r="F124" s="31"/>
      <c r="G124" s="31"/>
      <c r="H124" s="31"/>
      <c r="I124" s="10"/>
      <c r="K124" s="18"/>
      <c r="L124" s="21"/>
      <c r="M124" s="5"/>
    </row>
    <row r="125" spans="1:13" x14ac:dyDescent="0.2">
      <c r="C125" s="30"/>
      <c r="D125" s="6"/>
      <c r="E125" s="12"/>
      <c r="F125" s="31"/>
      <c r="G125" s="31"/>
      <c r="H125" s="31"/>
      <c r="I125" s="10"/>
      <c r="K125" s="18"/>
      <c r="L125" s="38"/>
      <c r="M125" s="5"/>
    </row>
    <row r="126" spans="1:13" x14ac:dyDescent="0.2">
      <c r="C126" s="26" t="s">
        <v>96</v>
      </c>
      <c r="D126" s="150"/>
      <c r="E126" s="27"/>
      <c r="F126" s="29"/>
      <c r="G126" s="29"/>
      <c r="H126" s="29" t="s">
        <v>97</v>
      </c>
      <c r="I126" s="10"/>
      <c r="K126" s="18"/>
      <c r="L126" s="38"/>
      <c r="M126" s="5"/>
    </row>
    <row r="127" spans="1:13" x14ac:dyDescent="0.2">
      <c r="C127" s="30"/>
      <c r="D127" s="6"/>
      <c r="E127" s="12"/>
      <c r="F127" s="31"/>
      <c r="G127" s="31"/>
      <c r="H127" s="31"/>
      <c r="I127" s="10"/>
      <c r="K127" s="18"/>
      <c r="L127" s="38"/>
      <c r="M127" s="5"/>
    </row>
    <row r="128" spans="1:13" x14ac:dyDescent="0.2">
      <c r="C128" s="30"/>
      <c r="D128" s="6"/>
      <c r="E128" s="12"/>
      <c r="F128" s="31"/>
      <c r="G128" s="31"/>
      <c r="H128" s="31"/>
      <c r="I128" s="10"/>
      <c r="K128" s="18"/>
      <c r="L128" s="39"/>
      <c r="M128" s="5"/>
    </row>
    <row r="129" spans="3:13" x14ac:dyDescent="0.2">
      <c r="C129" s="26" t="s">
        <v>182</v>
      </c>
      <c r="D129" s="150"/>
      <c r="E129" s="27"/>
      <c r="F129" s="29"/>
      <c r="G129" s="29"/>
      <c r="H129" s="29" t="s">
        <v>283</v>
      </c>
      <c r="I129" s="10"/>
      <c r="K129" s="35"/>
      <c r="L129" s="38"/>
      <c r="M129" s="5"/>
    </row>
    <row r="130" spans="3:13" x14ac:dyDescent="0.2">
      <c r="C130" s="30"/>
      <c r="D130" s="6"/>
      <c r="E130" s="12"/>
      <c r="F130" s="31"/>
      <c r="G130" s="31"/>
      <c r="H130" s="31"/>
      <c r="I130" s="10"/>
      <c r="K130" s="18"/>
      <c r="L130" s="38"/>
      <c r="M130" s="5"/>
    </row>
    <row r="131" spans="3:13" x14ac:dyDescent="0.2">
      <c r="C131" s="30"/>
      <c r="D131" s="6"/>
      <c r="E131" s="12"/>
      <c r="F131" s="31"/>
      <c r="G131" s="31"/>
      <c r="H131" s="31"/>
      <c r="I131" s="10"/>
      <c r="K131" s="18"/>
      <c r="L131" s="38"/>
      <c r="M131" s="5"/>
    </row>
    <row r="132" spans="3:13" x14ac:dyDescent="0.2">
      <c r="C132" s="26" t="s">
        <v>181</v>
      </c>
      <c r="D132" s="150"/>
      <c r="E132" s="27"/>
      <c r="F132" s="29"/>
      <c r="G132" s="29"/>
      <c r="H132" s="29" t="s">
        <v>180</v>
      </c>
      <c r="I132" s="10"/>
      <c r="L132" s="37"/>
    </row>
    <row r="133" spans="3:13" x14ac:dyDescent="0.2">
      <c r="C133" s="30"/>
      <c r="D133" s="6"/>
      <c r="E133" s="6"/>
      <c r="F133" s="10"/>
      <c r="G133" s="10"/>
      <c r="H133" s="6"/>
      <c r="I133" s="10"/>
      <c r="L133" s="37"/>
    </row>
    <row r="134" spans="3:13" x14ac:dyDescent="0.2">
      <c r="C134" s="30"/>
      <c r="D134" s="6"/>
      <c r="E134" s="6"/>
      <c r="F134" s="10"/>
      <c r="G134" s="10"/>
      <c r="H134" s="6"/>
      <c r="I134" s="10"/>
    </row>
  </sheetData>
  <autoFilter ref="A9:J114"/>
  <mergeCells count="12">
    <mergeCell ref="A113:D113"/>
    <mergeCell ref="H113:I113"/>
    <mergeCell ref="A114:D114"/>
    <mergeCell ref="E114:J114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F15" sqref="F15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361</v>
      </c>
    </row>
    <row r="2" spans="1:12" x14ac:dyDescent="0.2">
      <c r="A2" s="569" t="s">
        <v>126</v>
      </c>
      <c r="B2" s="569"/>
      <c r="C2" s="569"/>
      <c r="D2" s="569"/>
      <c r="E2" s="569"/>
      <c r="F2" s="569"/>
      <c r="G2" s="569"/>
      <c r="H2" s="569"/>
      <c r="I2" s="569"/>
      <c r="J2" s="569"/>
    </row>
    <row r="3" spans="1:12" x14ac:dyDescent="0.2">
      <c r="B3" s="14" t="s">
        <v>16</v>
      </c>
      <c r="C3" s="570" t="str">
        <f>'Приложение №3 к Ф 8.3'!C3</f>
        <v>Обустройство Ватинского месторождения нефти. Кусты скважин №251, 252, 255, 256, 259.</v>
      </c>
      <c r="D3" s="570"/>
      <c r="E3" s="570"/>
      <c r="F3" s="570"/>
      <c r="G3" s="570"/>
      <c r="H3" s="570"/>
      <c r="I3" s="570"/>
      <c r="J3" s="570"/>
    </row>
    <row r="4" spans="1:12" x14ac:dyDescent="0.2">
      <c r="B4" s="15" t="s">
        <v>17</v>
      </c>
      <c r="C4" s="588" t="str">
        <f>'Приложение №3 к Ф 8.3'!C4</f>
        <v>Высоконапорный водовод т.вр. - К. 251.</v>
      </c>
      <c r="D4" s="589"/>
      <c r="E4" s="589"/>
      <c r="F4" s="589"/>
      <c r="G4" s="589"/>
      <c r="H4" s="589"/>
      <c r="I4" s="589"/>
      <c r="J4" s="589"/>
    </row>
    <row r="5" spans="1:12" ht="17.25" thickBot="1" x14ac:dyDescent="0.25"/>
    <row r="6" spans="1:12" ht="18" thickBot="1" x14ac:dyDescent="0.25">
      <c r="A6" s="571" t="s">
        <v>89</v>
      </c>
      <c r="B6" s="572"/>
      <c r="C6" s="572"/>
      <c r="D6" s="572"/>
      <c r="E6" s="572"/>
      <c r="F6" s="572"/>
      <c r="G6" s="572"/>
      <c r="H6" s="572"/>
      <c r="I6" s="572"/>
      <c r="J6" s="573"/>
      <c r="K6" s="2"/>
    </row>
    <row r="7" spans="1:12" ht="17.25" customHeight="1" thickBot="1" x14ac:dyDescent="0.25">
      <c r="A7" s="574" t="s">
        <v>15</v>
      </c>
      <c r="B7" s="577" t="s">
        <v>35</v>
      </c>
      <c r="C7" s="577" t="s">
        <v>91</v>
      </c>
      <c r="D7" s="580" t="s">
        <v>20</v>
      </c>
      <c r="E7" s="583" t="s">
        <v>37</v>
      </c>
      <c r="F7" s="584"/>
      <c r="G7" s="584"/>
      <c r="H7" s="584"/>
      <c r="I7" s="584"/>
      <c r="J7" s="585"/>
      <c r="K7" s="2"/>
    </row>
    <row r="8" spans="1:12" ht="17.25" customHeight="1" x14ac:dyDescent="0.2">
      <c r="A8" s="575"/>
      <c r="B8" s="578"/>
      <c r="C8" s="578"/>
      <c r="D8" s="581"/>
      <c r="E8" s="586" t="s">
        <v>39</v>
      </c>
      <c r="F8" s="577"/>
      <c r="G8" s="587"/>
      <c r="H8" s="586" t="s">
        <v>38</v>
      </c>
      <c r="I8" s="577"/>
      <c r="J8" s="587"/>
      <c r="K8" s="2"/>
    </row>
    <row r="9" spans="1:12" ht="33.75" thickBot="1" x14ac:dyDescent="0.25">
      <c r="A9" s="576"/>
      <c r="B9" s="579"/>
      <c r="C9" s="579"/>
      <c r="D9" s="582"/>
      <c r="E9" s="16" t="s">
        <v>19</v>
      </c>
      <c r="F9" s="360" t="s">
        <v>40</v>
      </c>
      <c r="G9" s="17" t="s">
        <v>41</v>
      </c>
      <c r="H9" s="16" t="s">
        <v>19</v>
      </c>
      <c r="I9" s="360" t="s">
        <v>42</v>
      </c>
      <c r="J9" s="17" t="s">
        <v>41</v>
      </c>
      <c r="K9" s="2"/>
    </row>
    <row r="10" spans="1:12" ht="39" customHeight="1" x14ac:dyDescent="0.2">
      <c r="A10" s="359">
        <v>1</v>
      </c>
      <c r="B10" s="372" t="s">
        <v>288</v>
      </c>
      <c r="C10" s="373" t="s">
        <v>280</v>
      </c>
      <c r="D10" s="381" t="s">
        <v>281</v>
      </c>
      <c r="E10" s="385" t="s">
        <v>359</v>
      </c>
      <c r="F10" s="374"/>
      <c r="G10" s="375">
        <f>E10*F10</f>
        <v>0</v>
      </c>
      <c r="H10" s="383">
        <v>1</v>
      </c>
      <c r="I10" s="392">
        <v>50000</v>
      </c>
      <c r="J10" s="375">
        <f>H10*I10</f>
        <v>50000</v>
      </c>
      <c r="K10" s="2"/>
    </row>
    <row r="11" spans="1:12" ht="39" customHeight="1" thickBot="1" x14ac:dyDescent="0.25">
      <c r="A11" s="376">
        <v>2</v>
      </c>
      <c r="B11" s="377" t="s">
        <v>249</v>
      </c>
      <c r="C11" s="378" t="s">
        <v>250</v>
      </c>
      <c r="D11" s="382" t="s">
        <v>53</v>
      </c>
      <c r="E11" s="386" t="s">
        <v>360</v>
      </c>
      <c r="F11" s="379"/>
      <c r="G11" s="380">
        <f t="shared" ref="G11" si="0">E11*F11</f>
        <v>0</v>
      </c>
      <c r="H11" s="384">
        <v>0</v>
      </c>
      <c r="I11" s="379">
        <v>0</v>
      </c>
      <c r="J11" s="380">
        <f t="shared" ref="J11" si="1">H11*I11</f>
        <v>0</v>
      </c>
      <c r="K11" s="2"/>
    </row>
    <row r="12" spans="1:12" ht="17.25" thickBot="1" x14ac:dyDescent="0.25">
      <c r="A12" s="365"/>
      <c r="B12" s="366" t="s">
        <v>79</v>
      </c>
      <c r="C12" s="367"/>
      <c r="D12" s="368"/>
      <c r="E12" s="369" t="s">
        <v>56</v>
      </c>
      <c r="F12" s="370"/>
      <c r="G12" s="371">
        <f>SUM(G10:G10)</f>
        <v>0</v>
      </c>
      <c r="H12" s="561" t="s">
        <v>56</v>
      </c>
      <c r="I12" s="562"/>
      <c r="J12" s="371">
        <f>SUM(J10:J10)</f>
        <v>50000</v>
      </c>
      <c r="K12" s="2"/>
    </row>
    <row r="13" spans="1:12" ht="17.25" thickBot="1" x14ac:dyDescent="0.25">
      <c r="A13" s="563" t="s">
        <v>90</v>
      </c>
      <c r="B13" s="564"/>
      <c r="C13" s="564"/>
      <c r="D13" s="565"/>
      <c r="E13" s="566">
        <f>G12+J12</f>
        <v>50000</v>
      </c>
      <c r="F13" s="567"/>
      <c r="G13" s="567"/>
      <c r="H13" s="567"/>
      <c r="I13" s="567"/>
      <c r="J13" s="568"/>
      <c r="K13" s="2"/>
    </row>
    <row r="16" spans="1:12" x14ac:dyDescent="0.2">
      <c r="A16" s="24"/>
      <c r="B16" s="6"/>
      <c r="C16" s="26" t="s">
        <v>92</v>
      </c>
      <c r="D16" s="27"/>
      <c r="E16" s="27"/>
      <c r="F16" s="28"/>
      <c r="G16" s="28"/>
      <c r="H16" s="29" t="s">
        <v>93</v>
      </c>
      <c r="I16" s="10"/>
      <c r="K16" s="36"/>
      <c r="L16" s="37"/>
    </row>
    <row r="17" spans="1:13" x14ac:dyDescent="0.2">
      <c r="A17" s="24"/>
      <c r="B17" s="6"/>
      <c r="C17" s="61"/>
      <c r="D17" s="62"/>
      <c r="E17" s="62"/>
      <c r="F17" s="63"/>
      <c r="G17" s="63"/>
      <c r="H17" s="64"/>
      <c r="I17" s="10"/>
      <c r="K17" s="36"/>
      <c r="L17" s="37"/>
    </row>
    <row r="18" spans="1:13" x14ac:dyDescent="0.2">
      <c r="B18" s="6"/>
      <c r="C18" s="30"/>
      <c r="D18" s="12"/>
      <c r="E18" s="12"/>
      <c r="F18" s="25"/>
      <c r="G18" s="25"/>
      <c r="H18" s="31"/>
      <c r="I18" s="10"/>
      <c r="K18" s="36"/>
      <c r="L18" s="37"/>
    </row>
    <row r="19" spans="1:13" x14ac:dyDescent="0.2">
      <c r="B19" s="6"/>
      <c r="C19" s="26" t="s">
        <v>96</v>
      </c>
      <c r="D19" s="27"/>
      <c r="E19" s="27"/>
      <c r="F19" s="28"/>
      <c r="G19" s="28"/>
      <c r="H19" s="29" t="s">
        <v>97</v>
      </c>
      <c r="I19" s="10"/>
      <c r="K19" s="18"/>
      <c r="L19" s="38"/>
      <c r="M19" s="5"/>
    </row>
    <row r="20" spans="1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9"/>
      <c r="M21" s="5"/>
    </row>
    <row r="22" spans="1:13" x14ac:dyDescent="0.2">
      <c r="B22" s="6"/>
      <c r="C22" s="26" t="s">
        <v>182</v>
      </c>
      <c r="D22" s="27"/>
      <c r="E22" s="27"/>
      <c r="F22" s="28"/>
      <c r="G22" s="28"/>
      <c r="H22" s="29" t="s">
        <v>283</v>
      </c>
      <c r="I22" s="10"/>
      <c r="K22" s="35"/>
      <c r="L22" s="38"/>
      <c r="M22" s="5"/>
    </row>
    <row r="23" spans="1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26" t="s">
        <v>181</v>
      </c>
      <c r="D25" s="150"/>
      <c r="E25" s="27"/>
      <c r="F25" s="29"/>
      <c r="G25" s="29"/>
      <c r="H25" s="29" t="s">
        <v>180</v>
      </c>
      <c r="I25" s="10"/>
      <c r="L25" s="37"/>
    </row>
    <row r="26" spans="1:13" x14ac:dyDescent="0.2">
      <c r="B26" s="181"/>
      <c r="C26" s="182"/>
      <c r="D26" s="183"/>
      <c r="E26" s="184"/>
      <c r="F26" s="7"/>
      <c r="K26" s="20"/>
      <c r="L26" s="23"/>
      <c r="M26" s="5"/>
    </row>
    <row r="27" spans="1:13" x14ac:dyDescent="0.2">
      <c r="B27" s="181"/>
      <c r="C27" s="182"/>
      <c r="D27" s="183"/>
      <c r="E27" s="184"/>
      <c r="F27" s="7"/>
      <c r="K27" s="5"/>
      <c r="L27" s="21"/>
      <c r="M27" s="5"/>
    </row>
    <row r="28" spans="1:13" x14ac:dyDescent="0.2">
      <c r="B28" s="181"/>
      <c r="C28" s="182"/>
      <c r="D28" s="183"/>
      <c r="E28" s="184"/>
      <c r="F28" s="7"/>
      <c r="K28" s="5"/>
      <c r="L28" s="21"/>
      <c r="M28" s="5"/>
    </row>
    <row r="29" spans="1:13" x14ac:dyDescent="0.2">
      <c r="B29" s="181"/>
      <c r="C29" s="182"/>
      <c r="D29" s="183"/>
      <c r="E29" s="184"/>
      <c r="F29" s="7"/>
    </row>
    <row r="30" spans="1:13" x14ac:dyDescent="0.2">
      <c r="B30" s="181"/>
      <c r="C30" s="182"/>
      <c r="D30" s="183"/>
      <c r="E30" s="184"/>
      <c r="F30" s="7"/>
    </row>
    <row r="31" spans="1:13" x14ac:dyDescent="0.2">
      <c r="B31" s="181"/>
      <c r="C31" s="182"/>
      <c r="D31" s="183"/>
      <c r="E31" s="184"/>
      <c r="F31" s="7"/>
    </row>
    <row r="32" spans="1:13" x14ac:dyDescent="0.2">
      <c r="B32" s="181"/>
      <c r="C32" s="182"/>
      <c r="D32" s="183"/>
      <c r="E32" s="184"/>
      <c r="F32" s="7"/>
    </row>
    <row r="33" spans="2:6" x14ac:dyDescent="0.2">
      <c r="B33" s="181"/>
      <c r="C33" s="182"/>
      <c r="D33" s="183"/>
      <c r="E33" s="184"/>
      <c r="F33" s="7"/>
    </row>
    <row r="34" spans="2:6" x14ac:dyDescent="0.2">
      <c r="B34" s="181"/>
      <c r="C34" s="182"/>
      <c r="D34" s="183"/>
      <c r="E34" s="184"/>
      <c r="F34" s="7"/>
    </row>
    <row r="35" spans="2:6" x14ac:dyDescent="0.2">
      <c r="B35" s="181"/>
      <c r="C35" s="182"/>
      <c r="D35" s="183"/>
      <c r="E35" s="184"/>
      <c r="F35" s="7"/>
    </row>
    <row r="36" spans="2:6" x14ac:dyDescent="0.2">
      <c r="B36" s="181"/>
      <c r="C36" s="182"/>
      <c r="D36" s="183"/>
      <c r="E36" s="184"/>
      <c r="F36" s="7"/>
    </row>
    <row r="37" spans="2:6" x14ac:dyDescent="0.2">
      <c r="B37" s="181"/>
      <c r="C37" s="182"/>
      <c r="D37" s="183"/>
      <c r="E37" s="184"/>
      <c r="F37" s="7"/>
    </row>
    <row r="38" spans="2:6" x14ac:dyDescent="0.2">
      <c r="B38" s="181"/>
      <c r="C38" s="182"/>
      <c r="D38" s="183"/>
      <c r="E38" s="184"/>
      <c r="F38" s="7"/>
    </row>
    <row r="39" spans="2:6" x14ac:dyDescent="0.2">
      <c r="B39" s="181"/>
      <c r="C39" s="182"/>
      <c r="D39" s="183"/>
      <c r="E39" s="184"/>
      <c r="F39" s="7"/>
    </row>
    <row r="40" spans="2:6" x14ac:dyDescent="0.2">
      <c r="B40" s="181"/>
      <c r="C40" s="182"/>
      <c r="D40" s="183"/>
      <c r="E40" s="184"/>
      <c r="F40" s="7"/>
    </row>
    <row r="41" spans="2:6" x14ac:dyDescent="0.2">
      <c r="B41" s="181"/>
      <c r="C41" s="182"/>
      <c r="D41" s="183"/>
      <c r="E41" s="184"/>
      <c r="F41" s="7"/>
    </row>
    <row r="42" spans="2:6" x14ac:dyDescent="0.2">
      <c r="B42" s="185"/>
      <c r="C42" s="186"/>
      <c r="D42" s="187"/>
      <c r="E42" s="188"/>
      <c r="F42" s="7"/>
    </row>
    <row r="43" spans="2:6" x14ac:dyDescent="0.2">
      <c r="B43" s="7"/>
      <c r="C43" s="32"/>
      <c r="D43" s="33"/>
      <c r="E43" s="34"/>
      <c r="F43" s="7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8.3</vt:lpstr>
      <vt:lpstr>Приложение №1 к форме 8.3</vt:lpstr>
      <vt:lpstr>Приложение №2 к Форме 8.3</vt:lpstr>
      <vt:lpstr>Приложение №3 к Ф 8.3</vt:lpstr>
      <vt:lpstr>Оборудование</vt:lpstr>
      <vt:lpstr>Оборудование!Область_печати</vt:lpstr>
      <vt:lpstr>'Приложение №3 к Ф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2016-02-19T10:47:02Z</cp:lastPrinted>
  <dcterms:created xsi:type="dcterms:W3CDTF">2014-07-13T09:38:46Z</dcterms:created>
  <dcterms:modified xsi:type="dcterms:W3CDTF">2016-02-27T06:35:52Z</dcterms:modified>
</cp:coreProperties>
</file>