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0"/>
  </bookViews>
  <sheets>
    <sheet name="Форма 8.1" sheetId="17" r:id="rId1"/>
    <sheet name="ПНР" sheetId="29" r:id="rId2"/>
    <sheet name="Пр. 1 к ф. 8.1" sheetId="37" r:id="rId3"/>
    <sheet name="прил. №2 к ф.8" sheetId="36" r:id="rId4"/>
    <sheet name="прил. № 3 к ф.8" sheetId="34" r:id="rId5"/>
    <sheet name="Оборудование" sheetId="28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5">#REF!</definedName>
    <definedName name="_1Excel_BuiltIn_Print_Area_4_1" localSheetId="1">#REF!</definedName>
    <definedName name="_1Excel_BuiltIn_Print_Area_4_1" localSheetId="2">#REF!</definedName>
    <definedName name="_1Excel_BuiltIn_Print_Area_4_1" localSheetId="4">#REF!</definedName>
    <definedName name="_1Excel_BuiltIn_Print_Area_4_1" localSheetId="3">#REF!</definedName>
    <definedName name="_1Excel_BuiltIn_Print_Area_4_1">#REF!</definedName>
    <definedName name="_2Excel_BuiltIn_Print_Area_5_1" localSheetId="5">#REF!</definedName>
    <definedName name="_2Excel_BuiltIn_Print_Area_5_1" localSheetId="1">#REF!</definedName>
    <definedName name="_2Excel_BuiltIn_Print_Area_5_1" localSheetId="3">#REF!</definedName>
    <definedName name="_2Excel_BuiltIn_Print_Area_5_1">#REF!</definedName>
    <definedName name="_3Excel_BuiltIn_Print_Titles_2_1" localSheetId="5">#REF!</definedName>
    <definedName name="_3Excel_BuiltIn_Print_Titles_2_1" localSheetId="1">#REF!</definedName>
    <definedName name="_3Excel_BuiltIn_Print_Titles_2_1" localSheetId="3">#REF!</definedName>
    <definedName name="_3Excel_BuiltIn_Print_Titles_2_1">#REF!</definedName>
    <definedName name="_4Excel_BuiltIn_Print_Titles_3_1" localSheetId="5">#REF!</definedName>
    <definedName name="_4Excel_BuiltIn_Print_Titles_3_1" localSheetId="3">#REF!</definedName>
    <definedName name="_4Excel_BuiltIn_Print_Titles_3_1">#REF!</definedName>
    <definedName name="_xlnm._FilterDatabase" localSheetId="4" hidden="1">'прил. № 3 к ф.8'!$A$9:$J$414</definedName>
    <definedName name="DATE_1">#N/A</definedName>
    <definedName name="deviation1" localSheetId="5">#REF!</definedName>
    <definedName name="deviation1" localSheetId="1">#REF!</definedName>
    <definedName name="deviation1" localSheetId="2">#REF!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5">#REF!</definedName>
    <definedName name="DiscontRate" localSheetId="1">#REF!</definedName>
    <definedName name="DiscontRate" localSheetId="2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5">#REF!</definedName>
    <definedName name="Excel_BuiltIn_Print_Area_1" localSheetId="1">#REF!</definedName>
    <definedName name="Excel_BuiltIn_Print_Area_1" localSheetId="2">#REF!</definedName>
    <definedName name="Excel_BuiltIn_Print_Area_1" localSheetId="4">#REF!</definedName>
    <definedName name="Excel_BuiltIn_Print_Area_1" localSheetId="3">#REF!</definedName>
    <definedName name="Excel_BuiltIn_Print_Area_1">#REF!</definedName>
    <definedName name="Excel_BuiltIn_Print_Area_4" localSheetId="5">#REF!</definedName>
    <definedName name="Excel_BuiltIn_Print_Area_4" localSheetId="1">#REF!</definedName>
    <definedName name="Excel_BuiltIn_Print_Area_4" localSheetId="3">#REF!</definedName>
    <definedName name="Excel_BuiltIn_Print_Area_4">#REF!</definedName>
    <definedName name="Excel_BuiltIn_Print_Area_5" localSheetId="5">#REF!</definedName>
    <definedName name="Excel_BuiltIn_Print_Area_5" localSheetId="1">#REF!</definedName>
    <definedName name="Excel_BuiltIn_Print_Area_5" localSheetId="3">#REF!</definedName>
    <definedName name="Excel_BuiltIn_Print_Area_5">#REF!</definedName>
    <definedName name="Excel_BuiltIn_Print_Area_6" localSheetId="5">#REF!</definedName>
    <definedName name="Excel_BuiltIn_Print_Area_6" localSheetId="3">#REF!</definedName>
    <definedName name="Excel_BuiltIn_Print_Area_6">#REF!</definedName>
    <definedName name="Excel_BuiltIn_Print_Titles_2" localSheetId="5">#REF!</definedName>
    <definedName name="Excel_BuiltIn_Print_Titles_2" localSheetId="3">#REF!</definedName>
    <definedName name="Excel_BuiltIn_Print_Titles_2">#REF!</definedName>
    <definedName name="Excel_BuiltIn_Print_Titles_3" localSheetId="5">#REF!</definedName>
    <definedName name="Excel_BuiltIn_Print_Titles_3" localSheetId="3">#REF!</definedName>
    <definedName name="Excel_BuiltIn_Print_Titles_3">#REF!</definedName>
    <definedName name="блок" localSheetId="5">#REF!</definedName>
    <definedName name="блок" localSheetId="2">#REF!</definedName>
    <definedName name="блок" localSheetId="3">#REF!</definedName>
    <definedName name="блок" localSheetId="0">#REF!</definedName>
    <definedName name="блок">#REF!</definedName>
    <definedName name="весмп" localSheetId="5">#REF!</definedName>
    <definedName name="весмп" localSheetId="2">#REF!</definedName>
    <definedName name="весмп" localSheetId="3">#REF!</definedName>
    <definedName name="весмп">#REF!</definedName>
    <definedName name="врем" localSheetId="5">#REF!</definedName>
    <definedName name="врем" localSheetId="2">#REF!</definedName>
    <definedName name="врем" localSheetId="3">#REF!</definedName>
    <definedName name="врем">#REF!</definedName>
    <definedName name="высл" localSheetId="5">#REF!</definedName>
    <definedName name="высл" localSheetId="2">#REF!</definedName>
    <definedName name="высл" localSheetId="3">#REF!</definedName>
    <definedName name="высл">#REF!</definedName>
    <definedName name="ггг" localSheetId="5">#REF!</definedName>
    <definedName name="ггг" localSheetId="1">#REF!</definedName>
    <definedName name="ггг" localSheetId="3">#REF!</definedName>
    <definedName name="ггг">#REF!</definedName>
    <definedName name="город" localSheetId="5">#REF!</definedName>
    <definedName name="город" localSheetId="3">#REF!</definedName>
    <definedName name="город">#REF!</definedName>
    <definedName name="группа" localSheetId="5">#REF!</definedName>
    <definedName name="группа" localSheetId="2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5">#REF!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5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3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5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3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5">#REF!</definedName>
    <definedName name="Дата_изменения_объектной_сметы" localSheetId="2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5">#REF!</definedName>
    <definedName name="Дата_изменения_очереди" localSheetId="2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5">#REF!</definedName>
    <definedName name="Дата_изменения_пускового_комплекса" localSheetId="2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5">#REF!</definedName>
    <definedName name="Дата_изменения_сводного_сметного_расчета" localSheetId="2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5">#REF!</definedName>
    <definedName name="Дата_изменения_стройки" localSheetId="2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5">#REF!</definedName>
    <definedName name="Дата_создания_группы_строек" localSheetId="2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5">#REF!</definedName>
    <definedName name="Дата_создания_локальной_сметы" localSheetId="2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5">#REF!</definedName>
    <definedName name="Дата_создания_объекта" localSheetId="2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5">#REF!</definedName>
    <definedName name="Дата_создания_объектной_сметы" localSheetId="2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5">#REF!</definedName>
    <definedName name="Дата_создания_очереди" localSheetId="2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5">#REF!</definedName>
    <definedName name="Дата_создания_пускового_комплекса" localSheetId="2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5">#REF!</definedName>
    <definedName name="Дата_создания_сводного_сметного_расчета" localSheetId="2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5">#REF!</definedName>
    <definedName name="Дата_создания_стройки" localSheetId="2">#REF!</definedName>
    <definedName name="Дата_создания_стройки" localSheetId="3">#REF!</definedName>
    <definedName name="Дата_создания_стройки">#REF!</definedName>
    <definedName name="дллл" localSheetId="5">#REF!</definedName>
    <definedName name="дллл" localSheetId="3">#REF!</definedName>
    <definedName name="дллл">#REF!</definedName>
    <definedName name="дол" localSheetId="5">#REF!</definedName>
    <definedName name="дол" localSheetId="2">#REF!</definedName>
    <definedName name="дол" localSheetId="3">#REF!</definedName>
    <definedName name="дол">#REF!</definedName>
    <definedName name="допотп" localSheetId="5">#REF!</definedName>
    <definedName name="допотп" localSheetId="2">#REF!</definedName>
    <definedName name="допотп" localSheetId="3">#REF!</definedName>
    <definedName name="допотп">#REF!</definedName>
    <definedName name="ДЦ1" localSheetId="5">#REF!</definedName>
    <definedName name="ДЦ1" localSheetId="2">#REF!</definedName>
    <definedName name="ДЦ1" localSheetId="3">#REF!</definedName>
    <definedName name="ДЦ1">#REF!</definedName>
    <definedName name="ДЦ10" localSheetId="5">#REF!</definedName>
    <definedName name="ДЦ10" localSheetId="2">#REF!</definedName>
    <definedName name="ДЦ10" localSheetId="3">#REF!</definedName>
    <definedName name="ДЦ10">#REF!</definedName>
    <definedName name="ДЦ11" localSheetId="5">#REF!</definedName>
    <definedName name="ДЦ11" localSheetId="2">#REF!</definedName>
    <definedName name="ДЦ11" localSheetId="3">#REF!</definedName>
    <definedName name="ДЦ11">#REF!</definedName>
    <definedName name="ДЦ12" localSheetId="5">#REF!</definedName>
    <definedName name="ДЦ12" localSheetId="2">#REF!</definedName>
    <definedName name="ДЦ12" localSheetId="3">#REF!</definedName>
    <definedName name="ДЦ12">#REF!</definedName>
    <definedName name="ДЦ13" localSheetId="5">#REF!</definedName>
    <definedName name="ДЦ13" localSheetId="2">#REF!</definedName>
    <definedName name="ДЦ13" localSheetId="3">#REF!</definedName>
    <definedName name="ДЦ13">#REF!</definedName>
    <definedName name="ДЦ14" localSheetId="5">#REF!</definedName>
    <definedName name="ДЦ14" localSheetId="2">#REF!</definedName>
    <definedName name="ДЦ14" localSheetId="3">#REF!</definedName>
    <definedName name="ДЦ14">#REF!</definedName>
    <definedName name="ДЦ15" localSheetId="5">#REF!</definedName>
    <definedName name="ДЦ15" localSheetId="2">#REF!</definedName>
    <definedName name="ДЦ15" localSheetId="3">#REF!</definedName>
    <definedName name="ДЦ15">#REF!</definedName>
    <definedName name="ДЦ16" localSheetId="5">#REF!</definedName>
    <definedName name="ДЦ16" localSheetId="2">#REF!</definedName>
    <definedName name="ДЦ16" localSheetId="3">#REF!</definedName>
    <definedName name="ДЦ16">#REF!</definedName>
    <definedName name="ДЦ17" localSheetId="5">#REF!</definedName>
    <definedName name="ДЦ17" localSheetId="2">#REF!</definedName>
    <definedName name="ДЦ17" localSheetId="3">#REF!</definedName>
    <definedName name="ДЦ17">#REF!</definedName>
    <definedName name="ДЦ18" localSheetId="5">#REF!</definedName>
    <definedName name="ДЦ18" localSheetId="2">#REF!</definedName>
    <definedName name="ДЦ18" localSheetId="3">#REF!</definedName>
    <definedName name="ДЦ18">#REF!</definedName>
    <definedName name="ДЦ19" localSheetId="5">#REF!</definedName>
    <definedName name="ДЦ19" localSheetId="2">#REF!</definedName>
    <definedName name="ДЦ19" localSheetId="3">#REF!</definedName>
    <definedName name="ДЦ19">#REF!</definedName>
    <definedName name="ДЦ2" localSheetId="5">#REF!</definedName>
    <definedName name="ДЦ2" localSheetId="2">#REF!</definedName>
    <definedName name="ДЦ2" localSheetId="3">#REF!</definedName>
    <definedName name="ДЦ2">#REF!</definedName>
    <definedName name="ДЦ2_" localSheetId="5">#REF!</definedName>
    <definedName name="ДЦ2_" localSheetId="2">#REF!</definedName>
    <definedName name="ДЦ2_" localSheetId="3">#REF!</definedName>
    <definedName name="ДЦ2_">#REF!</definedName>
    <definedName name="ДЦ20" localSheetId="5">#REF!</definedName>
    <definedName name="ДЦ20" localSheetId="2">#REF!</definedName>
    <definedName name="ДЦ20" localSheetId="3">#REF!</definedName>
    <definedName name="ДЦ20">#REF!</definedName>
    <definedName name="ДЦ20_1" localSheetId="5">#REF!</definedName>
    <definedName name="ДЦ20_1" localSheetId="2">#REF!</definedName>
    <definedName name="ДЦ20_1" localSheetId="3">#REF!</definedName>
    <definedName name="ДЦ20_1">#REF!</definedName>
    <definedName name="ДЦ21" localSheetId="5">#REF!</definedName>
    <definedName name="ДЦ21" localSheetId="2">#REF!</definedName>
    <definedName name="ДЦ21" localSheetId="3">#REF!</definedName>
    <definedName name="ДЦ21">#REF!</definedName>
    <definedName name="ДЦ22" localSheetId="5">#REF!</definedName>
    <definedName name="ДЦ22" localSheetId="2">#REF!</definedName>
    <definedName name="ДЦ22" localSheetId="3">#REF!</definedName>
    <definedName name="ДЦ22">#REF!</definedName>
    <definedName name="ДЦ23" localSheetId="5">#REF!</definedName>
    <definedName name="ДЦ23" localSheetId="2">#REF!</definedName>
    <definedName name="ДЦ23" localSheetId="3">#REF!</definedName>
    <definedName name="ДЦ23">#REF!</definedName>
    <definedName name="ДЦ24" localSheetId="5">#REF!</definedName>
    <definedName name="ДЦ24" localSheetId="2">#REF!</definedName>
    <definedName name="ДЦ24" localSheetId="3">#REF!</definedName>
    <definedName name="ДЦ24">#REF!</definedName>
    <definedName name="ДЦ25" localSheetId="5">#REF!</definedName>
    <definedName name="ДЦ25" localSheetId="2">#REF!</definedName>
    <definedName name="ДЦ25" localSheetId="3">#REF!</definedName>
    <definedName name="ДЦ25">#REF!</definedName>
    <definedName name="ДЦ26" localSheetId="5">#REF!</definedName>
    <definedName name="ДЦ26" localSheetId="2">#REF!</definedName>
    <definedName name="ДЦ26" localSheetId="3">#REF!</definedName>
    <definedName name="ДЦ26">#REF!</definedName>
    <definedName name="ДЦ3" localSheetId="5">#REF!</definedName>
    <definedName name="ДЦ3" localSheetId="2">#REF!</definedName>
    <definedName name="ДЦ3" localSheetId="3">#REF!</definedName>
    <definedName name="ДЦ3">#REF!</definedName>
    <definedName name="ДЦ3_" localSheetId="5">#REF!</definedName>
    <definedName name="ДЦ3_" localSheetId="2">#REF!</definedName>
    <definedName name="ДЦ3_" localSheetId="3">#REF!</definedName>
    <definedName name="ДЦ3_">#REF!</definedName>
    <definedName name="ДЦ4" localSheetId="5">#REF!</definedName>
    <definedName name="ДЦ4" localSheetId="2">#REF!</definedName>
    <definedName name="ДЦ4" localSheetId="3">#REF!</definedName>
    <definedName name="ДЦ4">#REF!</definedName>
    <definedName name="ДЦ5" localSheetId="5">#REF!</definedName>
    <definedName name="ДЦ5" localSheetId="2">#REF!</definedName>
    <definedName name="ДЦ5" localSheetId="3">#REF!</definedName>
    <definedName name="ДЦ5">#REF!</definedName>
    <definedName name="ДЦ6" localSheetId="5">#REF!</definedName>
    <definedName name="ДЦ6" localSheetId="2">#REF!</definedName>
    <definedName name="ДЦ6" localSheetId="3">#REF!</definedName>
    <definedName name="ДЦ6">#REF!</definedName>
    <definedName name="ДЦ6_1" localSheetId="5">#REF!</definedName>
    <definedName name="ДЦ6_1" localSheetId="2">#REF!</definedName>
    <definedName name="ДЦ6_1" localSheetId="3">#REF!</definedName>
    <definedName name="ДЦ6_1">#REF!</definedName>
    <definedName name="ДЦ7" localSheetId="5">#REF!</definedName>
    <definedName name="ДЦ7" localSheetId="2">#REF!</definedName>
    <definedName name="ДЦ7" localSheetId="3">#REF!</definedName>
    <definedName name="ДЦ7">#REF!</definedName>
    <definedName name="ДЦ8" localSheetId="5">#REF!</definedName>
    <definedName name="ДЦ8" localSheetId="2">#REF!</definedName>
    <definedName name="ДЦ8" localSheetId="3">#REF!</definedName>
    <definedName name="ДЦ8">#REF!</definedName>
    <definedName name="ДЦ9" localSheetId="5">#REF!</definedName>
    <definedName name="ДЦ9" localSheetId="2">#REF!</definedName>
    <definedName name="ДЦ9" localSheetId="3">#REF!</definedName>
    <definedName name="ДЦ9">#REF!</definedName>
    <definedName name="емм" localSheetId="5">#REF!</definedName>
    <definedName name="емм" localSheetId="2">#REF!</definedName>
    <definedName name="емм" localSheetId="3">#REF!</definedName>
    <definedName name="емм">#REF!</definedName>
    <definedName name="_xlnm.Print_Titles" localSheetId="5">Оборудование!#REF!</definedName>
    <definedName name="_xlnm.Print_Titles">#N/A</definedName>
    <definedName name="Заказчик" localSheetId="5">#REF!</definedName>
    <definedName name="Заказчик" localSheetId="1">#REF!</definedName>
    <definedName name="Заказчик" localSheetId="2">#REF!</definedName>
    <definedName name="Заказчик" localSheetId="4">#REF!</definedName>
    <definedName name="Заказчик" localSheetId="3">#REF!</definedName>
    <definedName name="Заказчик">#REF!</definedName>
    <definedName name="зоя" localSheetId="5">#REF!</definedName>
    <definedName name="зоя" localSheetId="3">#REF!</definedName>
    <definedName name="зоя">#REF!</definedName>
    <definedName name="зп" localSheetId="5">#REF!</definedName>
    <definedName name="зп" localSheetId="1">#REF!</definedName>
    <definedName name="зп" localSheetId="2">#REF!</definedName>
    <definedName name="зп" localSheetId="3">#REF!</definedName>
    <definedName name="зп">#REF!</definedName>
    <definedName name="зпмес" localSheetId="5">#REF!</definedName>
    <definedName name="зпмес" localSheetId="1">#REF!</definedName>
    <definedName name="зпмес" localSheetId="2">#REF!</definedName>
    <definedName name="зпмес" localSheetId="3">#REF!</definedName>
    <definedName name="зпмес">#REF!</definedName>
    <definedName name="зпо" localSheetId="5">#REF!</definedName>
    <definedName name="зпо" localSheetId="2">#REF!</definedName>
    <definedName name="зпо" localSheetId="3">#REF!</definedName>
    <definedName name="зпо">#REF!</definedName>
    <definedName name="зппр" localSheetId="5">#REF!</definedName>
    <definedName name="зппр" localSheetId="2">#REF!</definedName>
    <definedName name="зппр" localSheetId="3">#REF!</definedName>
    <definedName name="зппр">#REF!</definedName>
    <definedName name="зпч" localSheetId="5">#REF!</definedName>
    <definedName name="зпч" localSheetId="2">#REF!</definedName>
    <definedName name="зпч" localSheetId="3">#REF!</definedName>
    <definedName name="зпч">#REF!</definedName>
    <definedName name="зу" localSheetId="5">#REF!</definedName>
    <definedName name="зу" localSheetId="2">#REF!</definedName>
    <definedName name="зу" localSheetId="3">#REF!</definedName>
    <definedName name="зу">#REF!</definedName>
    <definedName name="и_н_п" localSheetId="5">#REF!</definedName>
    <definedName name="и_н_п" localSheetId="2">#REF!</definedName>
    <definedName name="и_н_п" localSheetId="3">#REF!</definedName>
    <definedName name="и_н_п">#REF!</definedName>
    <definedName name="изп" localSheetId="5">#REF!</definedName>
    <definedName name="изп" localSheetId="2">#REF!</definedName>
    <definedName name="изп" localSheetId="3">#REF!</definedName>
    <definedName name="изп">#REF!</definedName>
    <definedName name="имат" localSheetId="5">#REF!</definedName>
    <definedName name="имат" localSheetId="2">#REF!</definedName>
    <definedName name="имат" localSheetId="3">#REF!</definedName>
    <definedName name="имат">#REF!</definedName>
    <definedName name="иматзак" localSheetId="5">#REF!</definedName>
    <definedName name="иматзак" localSheetId="2">#REF!</definedName>
    <definedName name="иматзак" localSheetId="3">#REF!</definedName>
    <definedName name="иматзак">#REF!</definedName>
    <definedName name="иматпод" localSheetId="5">#REF!</definedName>
    <definedName name="иматпод" localSheetId="2">#REF!</definedName>
    <definedName name="иматпод" localSheetId="3">#REF!</definedName>
    <definedName name="иматпод">#REF!</definedName>
    <definedName name="имя" localSheetId="5">#REF!</definedName>
    <definedName name="имя" localSheetId="2">#REF!</definedName>
    <definedName name="имя" localSheetId="3">#REF!</definedName>
    <definedName name="имя">#REF!</definedName>
    <definedName name="Инвестор" localSheetId="5">#REF!</definedName>
    <definedName name="Инвестор" localSheetId="2">#REF!</definedName>
    <definedName name="Инвестор" localSheetId="3">#REF!</definedName>
    <definedName name="Инвестор">#REF!</definedName>
    <definedName name="инд1" localSheetId="5">#REF!</definedName>
    <definedName name="инд1" localSheetId="2">#REF!</definedName>
    <definedName name="инд1" localSheetId="3">#REF!</definedName>
    <definedName name="инд1">#REF!</definedName>
    <definedName name="инд11" localSheetId="5">#REF!</definedName>
    <definedName name="инд11" localSheetId="2">#REF!</definedName>
    <definedName name="инд11" localSheetId="3">#REF!</definedName>
    <definedName name="инд11">#REF!</definedName>
    <definedName name="инд12" localSheetId="5">#REF!</definedName>
    <definedName name="инд12" localSheetId="2">#REF!</definedName>
    <definedName name="инд12" localSheetId="3">#REF!</definedName>
    <definedName name="инд12">#REF!</definedName>
    <definedName name="инд13" localSheetId="5">#REF!</definedName>
    <definedName name="инд13" localSheetId="2">#REF!</definedName>
    <definedName name="инд13" localSheetId="3">#REF!</definedName>
    <definedName name="инд13">#REF!</definedName>
    <definedName name="инд3" localSheetId="5">#REF!</definedName>
    <definedName name="инд3" localSheetId="2">#REF!</definedName>
    <definedName name="инд3" localSheetId="3">#REF!</definedName>
    <definedName name="инд3">#REF!</definedName>
    <definedName name="инд4" localSheetId="5">#REF!</definedName>
    <definedName name="инд4" localSheetId="2">#REF!</definedName>
    <definedName name="инд4" localSheetId="3">#REF!</definedName>
    <definedName name="инд4">#REF!</definedName>
    <definedName name="инд5" localSheetId="5">#REF!</definedName>
    <definedName name="инд5" localSheetId="2">#REF!</definedName>
    <definedName name="инд5" localSheetId="3">#REF!</definedName>
    <definedName name="инд5">#REF!</definedName>
    <definedName name="инд6" localSheetId="5">#REF!</definedName>
    <definedName name="инд6" localSheetId="2">#REF!</definedName>
    <definedName name="инд6" localSheetId="3">#REF!</definedName>
    <definedName name="инд6">#REF!</definedName>
    <definedName name="инд7" localSheetId="5">#REF!</definedName>
    <definedName name="инд7" localSheetId="2">#REF!</definedName>
    <definedName name="инд7" localSheetId="3">#REF!</definedName>
    <definedName name="инд7">#REF!</definedName>
    <definedName name="инд8" localSheetId="5">#REF!</definedName>
    <definedName name="инд8" localSheetId="2">#REF!</definedName>
    <definedName name="инд8" localSheetId="3">#REF!</definedName>
    <definedName name="инд8">#REF!</definedName>
    <definedName name="инд9" localSheetId="5">#REF!</definedName>
    <definedName name="инд9" localSheetId="2">#REF!</definedName>
    <definedName name="инд9" localSheetId="3">#REF!</definedName>
    <definedName name="инд9">#REF!</definedName>
    <definedName name="Индекс_ЛН_группы_строек" localSheetId="5">#REF!</definedName>
    <definedName name="Индекс_ЛН_группы_строек" localSheetId="2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5">#REF!</definedName>
    <definedName name="Индекс_ЛН_локальной_сметы" localSheetId="2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5">#REF!</definedName>
    <definedName name="Индекс_ЛН_объекта" localSheetId="2">#REF!</definedName>
    <definedName name="Индекс_ЛН_объекта" localSheetId="3">#REF!</definedName>
    <definedName name="Индекс_ЛН_объекта">#REF!</definedName>
    <definedName name="Индекс_ЛН_объектной_сметы" localSheetId="5">#REF!</definedName>
    <definedName name="Индекс_ЛН_объектной_сметы" localSheetId="2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5">#REF!</definedName>
    <definedName name="Индекс_ЛН_очереди" localSheetId="2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5">#REF!</definedName>
    <definedName name="Индекс_ЛН_пускового_комплекса" localSheetId="2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5">#REF!</definedName>
    <definedName name="Индекс_ЛН_сводного_сметного_расчета" localSheetId="2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5">#REF!</definedName>
    <definedName name="Индекс_ЛН_стройки" localSheetId="2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5">#REF!</definedName>
    <definedName name="Итого_ЗПМ__по_рес_расчету_с_учетом_к_тов" localSheetId="2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5">#REF!</definedName>
    <definedName name="Итого_ЗПМ_в_базисных_ценах" localSheetId="2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5">#REF!</definedName>
    <definedName name="Итого_ЗПМ_в_базисных_ценах_с_учетом_к_тов" localSheetId="2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5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5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5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5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5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5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5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5">#REF!</definedName>
    <definedName name="Итого_материалы" localSheetId="2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5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5">#REF!</definedName>
    <definedName name="Итого_материалы_в_базисных_ценах" localSheetId="2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5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5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5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5">#REF!</definedName>
    <definedName name="Итого_машины_и_механизмы" localSheetId="2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5">#REF!</definedName>
    <definedName name="Итого_машины_и_механизмы_в_базисных_ценах" localSheetId="2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5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5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5">#REF!</definedName>
    <definedName name="Итого_НР_в_базисных_ценах" localSheetId="2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5">#REF!</definedName>
    <definedName name="Итого_НР_по_акту_в_базисных_ценах" localSheetId="2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5">#REF!</definedName>
    <definedName name="Итого_НР_по_акту_по_ресурсному_расчету" localSheetId="2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5">#REF!</definedName>
    <definedName name="Итого_НР_по_ресурсному_расчету" localSheetId="2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5">#REF!</definedName>
    <definedName name="Итого_ОЗП" localSheetId="2">#REF!</definedName>
    <definedName name="Итого_ОЗП" localSheetId="3">#REF!</definedName>
    <definedName name="Итого_ОЗП">#REF!</definedName>
    <definedName name="Итого_ОЗП_в_базисных_ценах" localSheetId="5">#REF!</definedName>
    <definedName name="Итого_ОЗП_в_базисных_ценах" localSheetId="2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5">#REF!</definedName>
    <definedName name="Итого_ОЗП_в_базисных_ценах_с_учетом_к_тов" localSheetId="2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5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5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5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5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5">#REF!</definedName>
    <definedName name="Итого_ОЗП_по_рес_расчету_с_учетом_к_тов" localSheetId="2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5">#REF!</definedName>
    <definedName name="Итого_ПЗ" localSheetId="2">#REF!</definedName>
    <definedName name="Итого_ПЗ" localSheetId="3">#REF!</definedName>
    <definedName name="Итого_ПЗ">#REF!</definedName>
    <definedName name="Итого_ПЗ_в_базисных_ценах" localSheetId="5">#REF!</definedName>
    <definedName name="Итого_ПЗ_в_базисных_ценах" localSheetId="2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5">#REF!</definedName>
    <definedName name="Итого_ПЗ_в_базисных_ценах_с_учетом_к_тов" localSheetId="2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5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5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5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5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5">#REF!</definedName>
    <definedName name="Итого_ПЗ_по_рес_расчету_с_учетом_к_тов" localSheetId="2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5">#REF!</definedName>
    <definedName name="Итого_СП_в_базисных_ценах" localSheetId="2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5">#REF!</definedName>
    <definedName name="Итого_СП_по_акту_в_базисных_ценах" localSheetId="2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5">#REF!</definedName>
    <definedName name="Итого_СП_по_акту_по_ресурсному_расчету" localSheetId="2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5">#REF!</definedName>
    <definedName name="Итого_СП_по_ресурсному_расчету" localSheetId="2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5">#REF!</definedName>
    <definedName name="Итого_ФОТ_в_базисных_ценах" localSheetId="2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5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5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5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5">#REF!</definedName>
    <definedName name="Итого_ЭММ__по_рес_расчету_с_учетом_к_тов" localSheetId="2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5">#REF!</definedName>
    <definedName name="Итого_ЭММ_в_базисных_ценах_с_учетом_к_тов" localSheetId="2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5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5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5">#REF!</definedName>
    <definedName name="иэмм" localSheetId="2">#REF!</definedName>
    <definedName name="иэмм" localSheetId="3">#REF!</definedName>
    <definedName name="иэмм">#REF!</definedName>
    <definedName name="к_ЗПМ" localSheetId="5">#REF!</definedName>
    <definedName name="к_ЗПМ" localSheetId="2">#REF!</definedName>
    <definedName name="к_ЗПМ" localSheetId="3">#REF!</definedName>
    <definedName name="к_ЗПМ">#REF!</definedName>
    <definedName name="к_МАТ" localSheetId="5">#REF!</definedName>
    <definedName name="к_МАТ" localSheetId="2">#REF!</definedName>
    <definedName name="к_МАТ" localSheetId="3">#REF!</definedName>
    <definedName name="к_МАТ">#REF!</definedName>
    <definedName name="к_ОЗП" localSheetId="5">#REF!</definedName>
    <definedName name="к_ОЗП" localSheetId="2">#REF!</definedName>
    <definedName name="к_ОЗП" localSheetId="3">#REF!</definedName>
    <definedName name="к_ОЗП">#REF!</definedName>
    <definedName name="к_ПЗ" localSheetId="5">#REF!</definedName>
    <definedName name="к_ПЗ" localSheetId="2">#REF!</definedName>
    <definedName name="к_ПЗ" localSheetId="3">#REF!</definedName>
    <definedName name="к_ПЗ">#REF!</definedName>
    <definedName name="к_ЭМ" localSheetId="5">#REF!</definedName>
    <definedName name="к_ЭМ" localSheetId="2">#REF!</definedName>
    <definedName name="к_ЭМ" localSheetId="3">#REF!</definedName>
    <definedName name="к_ЭМ">#REF!</definedName>
    <definedName name="кве" localSheetId="5">#REF!</definedName>
    <definedName name="кве" localSheetId="3">#REF!</definedName>
    <definedName name="кве">#REF!</definedName>
    <definedName name="кмм" localSheetId="5">#REF!</definedName>
    <definedName name="кмм" localSheetId="2">#REF!</definedName>
    <definedName name="кмм" localSheetId="3">#REF!</definedName>
    <definedName name="кмм">#REF!</definedName>
    <definedName name="кмо" localSheetId="5">#REF!</definedName>
    <definedName name="кмо" localSheetId="2">#REF!</definedName>
    <definedName name="кмо" localSheetId="3">#REF!</definedName>
    <definedName name="кмо">#REF!</definedName>
    <definedName name="кол" localSheetId="5">#REF!</definedName>
    <definedName name="кол" localSheetId="2">#REF!</definedName>
    <definedName name="кол" localSheetId="3">#REF!</definedName>
    <definedName name="кол">#REF!</definedName>
    <definedName name="лот1" localSheetId="5">#REF!</definedName>
    <definedName name="лот1" localSheetId="2">#REF!</definedName>
    <definedName name="лот1" localSheetId="3">#REF!</definedName>
    <definedName name="лот1">#REF!</definedName>
    <definedName name="м" localSheetId="5">#REF!</definedName>
    <definedName name="м" localSheetId="2">#REF!</definedName>
    <definedName name="м" localSheetId="3">#REF!</definedName>
    <definedName name="м">#REF!</definedName>
    <definedName name="м_лы_д_перевозки" localSheetId="5">#REF!</definedName>
    <definedName name="м_лы_д_перевозки" localSheetId="1">#REF!</definedName>
    <definedName name="м_лы_д_перевозки" localSheetId="3">#REF!</definedName>
    <definedName name="м_лы_д_перевозки">#REF!</definedName>
    <definedName name="масмес" localSheetId="5">#REF!</definedName>
    <definedName name="масмес" localSheetId="2">#REF!</definedName>
    <definedName name="масмес" localSheetId="3">#REF!</definedName>
    <definedName name="масмес">#REF!</definedName>
    <definedName name="мат" localSheetId="5">#REF!</definedName>
    <definedName name="мат" localSheetId="2">#REF!</definedName>
    <definedName name="мат" localSheetId="3">#REF!</definedName>
    <definedName name="мат">#REF!</definedName>
    <definedName name="матз" localSheetId="5">#REF!</definedName>
    <definedName name="матз" localSheetId="2">#REF!</definedName>
    <definedName name="матз" localSheetId="3">#REF!</definedName>
    <definedName name="матз">#REF!</definedName>
    <definedName name="матпз" localSheetId="5">#REF!</definedName>
    <definedName name="матпз" localSheetId="2">#REF!</definedName>
    <definedName name="матпз" localSheetId="3">#REF!</definedName>
    <definedName name="матпз">#REF!</definedName>
    <definedName name="мех" localSheetId="5">#REF!</definedName>
    <definedName name="мех" localSheetId="2">#REF!</definedName>
    <definedName name="мех" localSheetId="3">#REF!</definedName>
    <definedName name="мех">#REF!</definedName>
    <definedName name="мз" localSheetId="5">#REF!</definedName>
    <definedName name="мз" localSheetId="2">#REF!</definedName>
    <definedName name="мз" localSheetId="3">#REF!</definedName>
    <definedName name="мз">#REF!</definedName>
    <definedName name="Монтажные_работы_в_базисных_ценах" localSheetId="5">#REF!</definedName>
    <definedName name="Монтажные_работы_в_базисных_ценах" localSheetId="2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5">#REF!</definedName>
    <definedName name="Монтажные_работы_в_текущих_ценах" localSheetId="2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5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5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5">#REF!</definedName>
    <definedName name="н" localSheetId="2">#REF!</definedName>
    <definedName name="н" localSheetId="3">#REF!</definedName>
    <definedName name="н">#REF!</definedName>
    <definedName name="Наименование_группы_строек" localSheetId="5">#REF!</definedName>
    <definedName name="Наименование_группы_строек" localSheetId="2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5">#REF!</definedName>
    <definedName name="Наименование_локальной_сметы" localSheetId="2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5">#REF!</definedName>
    <definedName name="Наименование_объекта" localSheetId="2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5">#REF!</definedName>
    <definedName name="Наименование_объектной_сметы" localSheetId="2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5">#REF!</definedName>
    <definedName name="Наименование_очереди" localSheetId="2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5">#REF!</definedName>
    <definedName name="Наименование_пускового_комплекса" localSheetId="2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5">#REF!</definedName>
    <definedName name="Наименование_сводного_сметного_расчета" localSheetId="2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5">#REF!</definedName>
    <definedName name="Наименование_стройки" localSheetId="2">#REF!</definedName>
    <definedName name="Наименование_стройки" localSheetId="3">#REF!</definedName>
    <definedName name="Наименование_стройки">#REF!</definedName>
    <definedName name="НДС" localSheetId="5">#REF!</definedName>
    <definedName name="НДС" localSheetId="2">#REF!</definedName>
    <definedName name="НДС" localSheetId="3">#REF!</definedName>
    <definedName name="НДС">#REF!</definedName>
    <definedName name="нет" localSheetId="5">#REF!</definedName>
    <definedName name="нет" localSheetId="2">#REF!</definedName>
    <definedName name="нет" localSheetId="3">#REF!</definedName>
    <definedName name="нет">#REF!</definedName>
    <definedName name="нзу" localSheetId="5">#REF!</definedName>
    <definedName name="нзу" localSheetId="2">#REF!</definedName>
    <definedName name="нзу" localSheetId="3">#REF!</definedName>
    <definedName name="нзу">#REF!</definedName>
    <definedName name="ннр" localSheetId="5">#REF!</definedName>
    <definedName name="ннр" localSheetId="2">#REF!</definedName>
    <definedName name="ннр" localSheetId="3">#REF!</definedName>
    <definedName name="ннр">#REF!</definedName>
    <definedName name="ннр0" localSheetId="5">#REF!</definedName>
    <definedName name="ннр0" localSheetId="2">#REF!</definedName>
    <definedName name="ннр0" localSheetId="3">#REF!</definedName>
    <definedName name="ннр0">#REF!</definedName>
    <definedName name="ннркс" localSheetId="5">#REF!</definedName>
    <definedName name="ннркс" localSheetId="2">#REF!</definedName>
    <definedName name="ннркс" localSheetId="3">#REF!</definedName>
    <definedName name="ннркс">#REF!</definedName>
    <definedName name="ннрс" localSheetId="5">#REF!</definedName>
    <definedName name="ннрс" localSheetId="2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5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5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5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5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5">#REF!</definedName>
    <definedName name="нр" localSheetId="2">#REF!</definedName>
    <definedName name="нр" localSheetId="3">#REF!</definedName>
    <definedName name="нр">#REF!</definedName>
    <definedName name="_xlnm.Print_Area" localSheetId="5">Оборудование!$A$1:$J$53</definedName>
    <definedName name="_xlnm.Print_Area" localSheetId="1">ПНР!$A$1:$K$33</definedName>
    <definedName name="_xlnm.Print_Area" localSheetId="4">'прил. № 3 к ф.8'!$A$1:$J$432</definedName>
    <definedName name="_xlnm.Print_Area" localSheetId="0">'Форма 8.1'!$A$1:$W$75</definedName>
    <definedName name="оборз" localSheetId="5">#REF!</definedName>
    <definedName name="оборз" localSheetId="1">#REF!</definedName>
    <definedName name="оборз" localSheetId="2">#REF!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5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3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5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3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5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5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5">#REF!</definedName>
    <definedName name="Обоснование_поправки" localSheetId="2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5">#REF!</definedName>
    <definedName name="Описание_группы_строек" localSheetId="2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5">#REF!</definedName>
    <definedName name="Описание_локальной_сметы" localSheetId="2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5">#REF!</definedName>
    <definedName name="Описание_объекта" localSheetId="2">#REF!</definedName>
    <definedName name="Описание_объекта" localSheetId="3">#REF!</definedName>
    <definedName name="Описание_объекта">#REF!</definedName>
    <definedName name="Описание_объектной_сметы" localSheetId="5">#REF!</definedName>
    <definedName name="Описание_объектной_сметы" localSheetId="2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5">#REF!</definedName>
    <definedName name="Описание_очереди" localSheetId="2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5">#REF!</definedName>
    <definedName name="Описание_пускового_комплекса" localSheetId="2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5">#REF!</definedName>
    <definedName name="Описание_сводного_сметного_расчета" localSheetId="2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5">#REF!</definedName>
    <definedName name="Описание_стройки" localSheetId="2">#REF!</definedName>
    <definedName name="Описание_стройки" localSheetId="3">#REF!</definedName>
    <definedName name="Описание_стройки">#REF!</definedName>
    <definedName name="Основание" localSheetId="5">#REF!</definedName>
    <definedName name="Основание" localSheetId="2">#REF!</definedName>
    <definedName name="Основание" localSheetId="3">#REF!</definedName>
    <definedName name="Основание">#REF!</definedName>
    <definedName name="отп" localSheetId="5">#REF!</definedName>
    <definedName name="отп" localSheetId="2">#REF!</definedName>
    <definedName name="отп" localSheetId="3">#REF!</definedName>
    <definedName name="отп">#REF!</definedName>
    <definedName name="Отчетный_период__учет_выполненных_работ" localSheetId="5">#REF!</definedName>
    <definedName name="Отчетный_период__учет_выполненных_работ" localSheetId="2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5">#REF!</definedName>
    <definedName name="п" localSheetId="2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5">#REF!</definedName>
    <definedName name="ператр1" localSheetId="1">#REF!</definedName>
    <definedName name="ператр1" localSheetId="2">#REF!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5">#REF!</definedName>
    <definedName name="ператр2" localSheetId="1">#REF!</definedName>
    <definedName name="ператр2" localSheetId="2">#REF!</definedName>
    <definedName name="ператр2" localSheetId="3">#REF!</definedName>
    <definedName name="ператр2" localSheetId="0">#REF!</definedName>
    <definedName name="ператр2">#REF!</definedName>
    <definedName name="перм" localSheetId="5">#REF!</definedName>
    <definedName name="перм" localSheetId="1">#REF!</definedName>
    <definedName name="перм" localSheetId="2">#REF!</definedName>
    <definedName name="перм" localSheetId="3">#REF!</definedName>
    <definedName name="перм" localSheetId="0">#REF!</definedName>
    <definedName name="перм">#REF!</definedName>
    <definedName name="перо" localSheetId="5">#REF!</definedName>
    <definedName name="перо" localSheetId="2">#REF!</definedName>
    <definedName name="перо" localSheetId="3">#REF!</definedName>
    <definedName name="перо">#REF!</definedName>
    <definedName name="пЗуВр" localSheetId="5">#REF!</definedName>
    <definedName name="пЗуВр" localSheetId="2">#REF!</definedName>
    <definedName name="пЗуВр" localSheetId="3">#REF!</definedName>
    <definedName name="пЗуВр">#REF!</definedName>
    <definedName name="поток2" localSheetId="5">#REF!</definedName>
    <definedName name="поток2" localSheetId="2">#REF!</definedName>
    <definedName name="поток2" localSheetId="3">#REF!</definedName>
    <definedName name="поток2">#REF!</definedName>
    <definedName name="пПрВр" localSheetId="5">#REF!</definedName>
    <definedName name="пПрВр" localSheetId="2">#REF!</definedName>
    <definedName name="пПрВр" localSheetId="3">#REF!</definedName>
    <definedName name="пПрВр">#REF!</definedName>
    <definedName name="ПРВ" localSheetId="5">[3]ИДвалка!#REF!</definedName>
    <definedName name="ПРВ" localSheetId="2">[3]ИДвалка!#REF!</definedName>
    <definedName name="ПРВ" localSheetId="3">[3]ИДвалка!#REF!</definedName>
    <definedName name="ПРВ">[3]ИДвалка!#REF!</definedName>
    <definedName name="прем" localSheetId="5">#REF!</definedName>
    <definedName name="прем" localSheetId="1">#REF!</definedName>
    <definedName name="прем" localSheetId="2">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5">#REF!</definedName>
    <definedName name="премввод" localSheetId="1">#REF!</definedName>
    <definedName name="премввод" localSheetId="2">#REF!</definedName>
    <definedName name="премввод" localSheetId="3">#REF!</definedName>
    <definedName name="премввод" localSheetId="0">#REF!</definedName>
    <definedName name="премввод">#REF!</definedName>
    <definedName name="прибыль" localSheetId="5">#REF!</definedName>
    <definedName name="прибыль" localSheetId="1">#REF!</definedName>
    <definedName name="прибыль" localSheetId="2">#REF!</definedName>
    <definedName name="прибыль" localSheetId="3">#REF!</definedName>
    <definedName name="прибыль" localSheetId="0">#REF!</definedName>
    <definedName name="прибыль">#REF!</definedName>
    <definedName name="Проверил" localSheetId="5">#REF!</definedName>
    <definedName name="Проверил" localSheetId="2">#REF!</definedName>
    <definedName name="Проверил" localSheetId="3">#REF!</definedName>
    <definedName name="Проверил">#REF!</definedName>
    <definedName name="Прочие_затраты_в_базисных_ценах" localSheetId="5">#REF!</definedName>
    <definedName name="Прочие_затраты_в_базисных_ценах" localSheetId="2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5">#REF!</definedName>
    <definedName name="Прочие_затраты_в_текущих_ценах" localSheetId="2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5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5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5">[4]ЗП_ЮНГ!#REF!</definedName>
    <definedName name="прямаяЗП" localSheetId="2">[4]ЗП_ЮНГ!#REF!</definedName>
    <definedName name="прямаяЗП" localSheetId="3">[4]ЗП_ЮНГ!#REF!</definedName>
    <definedName name="прямаяЗП">[4]ЗП_ЮНГ!#REF!</definedName>
    <definedName name="р_пр" localSheetId="5">#REF!</definedName>
    <definedName name="р_пр" localSheetId="1">#REF!</definedName>
    <definedName name="р_пр" localSheetId="2">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5">#REF!</definedName>
    <definedName name="Районный_к_т_к_ЗП" localSheetId="1">#REF!</definedName>
    <definedName name="Районный_к_т_к_ЗП" localSheetId="2">#REF!</definedName>
    <definedName name="Районный_к_т_к_ЗП" localSheetId="3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5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3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5">#REF!</definedName>
    <definedName name="рак" localSheetId="2">#REF!</definedName>
    <definedName name="рак" localSheetId="3">#REF!</definedName>
    <definedName name="рак">#REF!</definedName>
    <definedName name="Регистрационный_номер_группы_строек" localSheetId="5">#REF!</definedName>
    <definedName name="Регистрационный_номер_группы_строек" localSheetId="2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5">#REF!</definedName>
    <definedName name="Регистрационный_номер_локальной_сметы" localSheetId="2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5">#REF!</definedName>
    <definedName name="Регистрационный_номер_объекта" localSheetId="2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5">#REF!</definedName>
    <definedName name="Регистрационный_номер_объектной_сметы" localSheetId="2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5">#REF!</definedName>
    <definedName name="Регистрационный_номер_очереди" localSheetId="2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5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5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5">#REF!</definedName>
    <definedName name="Регистрационный_номер_стройки" localSheetId="2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5">#REF!</definedName>
    <definedName name="рк" localSheetId="2">#REF!</definedName>
    <definedName name="рк" localSheetId="3">#REF!</definedName>
    <definedName name="рк">#REF!</definedName>
    <definedName name="с" localSheetId="5">#REF!</definedName>
    <definedName name="с" localSheetId="2">#REF!</definedName>
    <definedName name="с" localSheetId="3">#REF!</definedName>
    <definedName name="с">#REF!</definedName>
    <definedName name="с21" localSheetId="5">#REF!</definedName>
    <definedName name="с21" localSheetId="2">#REF!</definedName>
    <definedName name="с21" localSheetId="3">#REF!</definedName>
    <definedName name="с21">#REF!</definedName>
    <definedName name="са" localSheetId="5">#REF!</definedName>
    <definedName name="са" localSheetId="2">#REF!</definedName>
    <definedName name="са" localSheetId="3">#REF!</definedName>
    <definedName name="са">#REF!</definedName>
    <definedName name="сева" localSheetId="5">#REF!</definedName>
    <definedName name="сева" localSheetId="3">#REF!</definedName>
    <definedName name="сева">#REF!</definedName>
    <definedName name="Сметная_стоимость_в_базисных_ценах" localSheetId="5">#REF!</definedName>
    <definedName name="Сметная_стоимость_в_базисных_ценах" localSheetId="2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5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5">#REF!</definedName>
    <definedName name="Сметная_стоимость_по_ресурсному_расчету" localSheetId="2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5">#REF!</definedName>
    <definedName name="сн" localSheetId="2">#REF!</definedName>
    <definedName name="сн" localSheetId="3">#REF!</definedName>
    <definedName name="сн">#REF!</definedName>
    <definedName name="сн_рк" localSheetId="5">#REF!</definedName>
    <definedName name="сн_рк" localSheetId="2">#REF!</definedName>
    <definedName name="сн_рк" localSheetId="3">#REF!</definedName>
    <definedName name="сн_рк">#REF!</definedName>
    <definedName name="Составил" localSheetId="5">#REF!</definedName>
    <definedName name="Составил" localSheetId="2">#REF!</definedName>
    <definedName name="Составил" localSheetId="3">#REF!</definedName>
    <definedName name="Составил">#REF!</definedName>
    <definedName name="сп" localSheetId="5">#REF!</definedName>
    <definedName name="сп" localSheetId="2">#REF!</definedName>
    <definedName name="сп" localSheetId="3">#REF!</definedName>
    <definedName name="сп">#REF!</definedName>
    <definedName name="ссммрр" localSheetId="5">#REF!</definedName>
    <definedName name="ссммрр" localSheetId="2">#REF!</definedName>
    <definedName name="ссммрр" localSheetId="3">#REF!</definedName>
    <definedName name="ссммрр">#REF!</definedName>
    <definedName name="сто" localSheetId="5">#REF!</definedName>
    <definedName name="сто" localSheetId="2">#REF!</definedName>
    <definedName name="сто" localSheetId="3">#REF!</definedName>
    <definedName name="сто">#REF!</definedName>
    <definedName name="сто2" localSheetId="5">#REF!</definedName>
    <definedName name="сто2" localSheetId="2">#REF!</definedName>
    <definedName name="сто2" localSheetId="3">#REF!</definedName>
    <definedName name="сто2">#REF!</definedName>
    <definedName name="Стоимость_по_акту_выполненных_работ_в_базисных_ценах" localSheetId="5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5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5">#REF!</definedName>
    <definedName name="стр21" localSheetId="2">#REF!</definedName>
    <definedName name="стр21" localSheetId="3">#REF!</definedName>
    <definedName name="стр21">#REF!</definedName>
    <definedName name="Строительные_работы_в_базисных_ценах" localSheetId="5">#REF!</definedName>
    <definedName name="Строительные_работы_в_базисных_ценах" localSheetId="2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5">#REF!</definedName>
    <definedName name="Строительные_работы_в_текущих_ценах" localSheetId="2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5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5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5">#REF!</definedName>
    <definedName name="сут" localSheetId="2">#REF!</definedName>
    <definedName name="сут" localSheetId="3">#REF!</definedName>
    <definedName name="сут">#REF!</definedName>
    <definedName name="т11" localSheetId="5">#REF!</definedName>
    <definedName name="т11" localSheetId="2">#REF!</definedName>
    <definedName name="т11" localSheetId="3">#REF!</definedName>
    <definedName name="т11">#REF!</definedName>
    <definedName name="т12" localSheetId="5">#REF!</definedName>
    <definedName name="т12" localSheetId="2">#REF!</definedName>
    <definedName name="т12" localSheetId="3">#REF!</definedName>
    <definedName name="т12">#REF!</definedName>
    <definedName name="т13" localSheetId="5">#REF!</definedName>
    <definedName name="т13" localSheetId="2">#REF!</definedName>
    <definedName name="т13" localSheetId="3">#REF!</definedName>
    <definedName name="т13">#REF!</definedName>
    <definedName name="т14" localSheetId="5">#REF!</definedName>
    <definedName name="т14" localSheetId="2">#REF!</definedName>
    <definedName name="т14" localSheetId="3">#REF!</definedName>
    <definedName name="т14">#REF!</definedName>
    <definedName name="т15" localSheetId="5">#REF!</definedName>
    <definedName name="т15" localSheetId="2">#REF!</definedName>
    <definedName name="т15" localSheetId="3">#REF!</definedName>
    <definedName name="т15">#REF!</definedName>
    <definedName name="т16" localSheetId="5">#REF!</definedName>
    <definedName name="т16" localSheetId="2">#REF!</definedName>
    <definedName name="т16" localSheetId="3">#REF!</definedName>
    <definedName name="т16">#REF!</definedName>
    <definedName name="т17" localSheetId="5">#REF!</definedName>
    <definedName name="т17" localSheetId="2">#REF!</definedName>
    <definedName name="т17" localSheetId="3">#REF!</definedName>
    <definedName name="т17">#REF!</definedName>
    <definedName name="т18" localSheetId="5">#REF!</definedName>
    <definedName name="т18" localSheetId="2">#REF!</definedName>
    <definedName name="т18" localSheetId="3">#REF!</definedName>
    <definedName name="т18">#REF!</definedName>
    <definedName name="т19" localSheetId="5">#REF!</definedName>
    <definedName name="т19" localSheetId="2">#REF!</definedName>
    <definedName name="т19" localSheetId="3">#REF!</definedName>
    <definedName name="т19">#REF!</definedName>
    <definedName name="т20" localSheetId="5">#REF!</definedName>
    <definedName name="т20" localSheetId="2">#REF!</definedName>
    <definedName name="т20" localSheetId="3">#REF!</definedName>
    <definedName name="т20">#REF!</definedName>
    <definedName name="т21" localSheetId="5">#REF!</definedName>
    <definedName name="т21" localSheetId="2">#REF!</definedName>
    <definedName name="т21" localSheetId="3">#REF!</definedName>
    <definedName name="т21">#REF!</definedName>
    <definedName name="т22" localSheetId="5">#REF!</definedName>
    <definedName name="т22" localSheetId="2">#REF!</definedName>
    <definedName name="т22" localSheetId="3">#REF!</definedName>
    <definedName name="т22">#REF!</definedName>
    <definedName name="т23" localSheetId="5">#REF!</definedName>
    <definedName name="т23" localSheetId="2">#REF!</definedName>
    <definedName name="т23" localSheetId="3">#REF!</definedName>
    <definedName name="т23">#REF!</definedName>
    <definedName name="т24" localSheetId="5">#REF!</definedName>
    <definedName name="т24" localSheetId="2">#REF!</definedName>
    <definedName name="т24" localSheetId="3">#REF!</definedName>
    <definedName name="т24">#REF!</definedName>
    <definedName name="т25" localSheetId="5">#REF!</definedName>
    <definedName name="т25" localSheetId="2">#REF!</definedName>
    <definedName name="т25" localSheetId="3">#REF!</definedName>
    <definedName name="т25">#REF!</definedName>
    <definedName name="т26" localSheetId="5">#REF!</definedName>
    <definedName name="т26" localSheetId="2">#REF!</definedName>
    <definedName name="т26" localSheetId="3">#REF!</definedName>
    <definedName name="т26">#REF!</definedName>
    <definedName name="т27" localSheetId="5">#REF!</definedName>
    <definedName name="т27" localSheetId="2">#REF!</definedName>
    <definedName name="т27" localSheetId="3">#REF!</definedName>
    <definedName name="т27">#REF!</definedName>
    <definedName name="т28" localSheetId="5">#REF!</definedName>
    <definedName name="т28" localSheetId="2">#REF!</definedName>
    <definedName name="т28" localSheetId="3">#REF!</definedName>
    <definedName name="т28">#REF!</definedName>
    <definedName name="т29" localSheetId="5">#REF!</definedName>
    <definedName name="т29" localSheetId="2">#REF!</definedName>
    <definedName name="т29" localSheetId="3">#REF!</definedName>
    <definedName name="т29">#REF!</definedName>
    <definedName name="т30" localSheetId="5">#REF!</definedName>
    <definedName name="т30" localSheetId="2">#REF!</definedName>
    <definedName name="т30" localSheetId="3">#REF!</definedName>
    <definedName name="т30">#REF!</definedName>
    <definedName name="т31" localSheetId="5">#REF!</definedName>
    <definedName name="т31" localSheetId="2">#REF!</definedName>
    <definedName name="т31" localSheetId="3">#REF!</definedName>
    <definedName name="т31">#REF!</definedName>
    <definedName name="т32" localSheetId="5">#REF!</definedName>
    <definedName name="т32" localSheetId="2">#REF!</definedName>
    <definedName name="т32" localSheetId="3">#REF!</definedName>
    <definedName name="т32">#REF!</definedName>
    <definedName name="т33" localSheetId="5">#REF!</definedName>
    <definedName name="т33" localSheetId="2">#REF!</definedName>
    <definedName name="т33" localSheetId="3">#REF!</definedName>
    <definedName name="т33">#REF!</definedName>
    <definedName name="т34" localSheetId="5">#REF!</definedName>
    <definedName name="т34" localSheetId="2">#REF!</definedName>
    <definedName name="т34" localSheetId="3">#REF!</definedName>
    <definedName name="т34">#REF!</definedName>
    <definedName name="т35" localSheetId="5">#REF!</definedName>
    <definedName name="т35" localSheetId="2">#REF!</definedName>
    <definedName name="т35" localSheetId="3">#REF!</definedName>
    <definedName name="т35">#REF!</definedName>
    <definedName name="т36" localSheetId="5">#REF!</definedName>
    <definedName name="т36" localSheetId="2">#REF!</definedName>
    <definedName name="т36" localSheetId="3">#REF!</definedName>
    <definedName name="т36">#REF!</definedName>
    <definedName name="т37" localSheetId="5">#REF!</definedName>
    <definedName name="т37" localSheetId="2">#REF!</definedName>
    <definedName name="т37" localSheetId="3">#REF!</definedName>
    <definedName name="т37">#REF!</definedName>
    <definedName name="т38" localSheetId="5">#REF!</definedName>
    <definedName name="т38" localSheetId="2">#REF!</definedName>
    <definedName name="т38" localSheetId="3">#REF!</definedName>
    <definedName name="т38">#REF!</definedName>
    <definedName name="т39" localSheetId="5">#REF!</definedName>
    <definedName name="т39" localSheetId="2">#REF!</definedName>
    <definedName name="т39" localSheetId="3">#REF!</definedName>
    <definedName name="т39">#REF!</definedName>
    <definedName name="т40" localSheetId="5">#REF!</definedName>
    <definedName name="т40" localSheetId="2">#REF!</definedName>
    <definedName name="т40" localSheetId="3">#REF!</definedName>
    <definedName name="т40">#REF!</definedName>
    <definedName name="т41" localSheetId="5">#REF!</definedName>
    <definedName name="т41" localSheetId="2">#REF!</definedName>
    <definedName name="т41" localSheetId="3">#REF!</definedName>
    <definedName name="т41">#REF!</definedName>
    <definedName name="т42" localSheetId="5">#REF!</definedName>
    <definedName name="т42" localSheetId="2">#REF!</definedName>
    <definedName name="т42" localSheetId="3">#REF!</definedName>
    <definedName name="т42">#REF!</definedName>
    <definedName name="т43" localSheetId="5">#REF!</definedName>
    <definedName name="т43" localSheetId="2">#REF!</definedName>
    <definedName name="т43" localSheetId="3">#REF!</definedName>
    <definedName name="т43">#REF!</definedName>
    <definedName name="т44" localSheetId="5">#REF!</definedName>
    <definedName name="т44" localSheetId="2">#REF!</definedName>
    <definedName name="т44" localSheetId="3">#REF!</definedName>
    <definedName name="т44">#REF!</definedName>
    <definedName name="т45" localSheetId="5">#REF!</definedName>
    <definedName name="т45" localSheetId="2">#REF!</definedName>
    <definedName name="т45" localSheetId="3">#REF!</definedName>
    <definedName name="т45">#REF!</definedName>
    <definedName name="т46" localSheetId="5">#REF!</definedName>
    <definedName name="т46" localSheetId="2">#REF!</definedName>
    <definedName name="т46" localSheetId="3">#REF!</definedName>
    <definedName name="т46">#REF!</definedName>
    <definedName name="т47" localSheetId="5">#REF!</definedName>
    <definedName name="т47" localSheetId="2">#REF!</definedName>
    <definedName name="т47" localSheetId="3">#REF!</definedName>
    <definedName name="т47">#REF!</definedName>
    <definedName name="т48" localSheetId="5">#REF!</definedName>
    <definedName name="т48" localSheetId="2">#REF!</definedName>
    <definedName name="т48" localSheetId="3">#REF!</definedName>
    <definedName name="т48">#REF!</definedName>
    <definedName name="т49" localSheetId="5">#REF!</definedName>
    <definedName name="т49" localSheetId="2">#REF!</definedName>
    <definedName name="т49" localSheetId="3">#REF!</definedName>
    <definedName name="т49">#REF!</definedName>
    <definedName name="т50" localSheetId="5">#REF!</definedName>
    <definedName name="т50" localSheetId="2">#REF!</definedName>
    <definedName name="т50" localSheetId="3">#REF!</definedName>
    <definedName name="т50">#REF!</definedName>
    <definedName name="т51" localSheetId="5">#REF!</definedName>
    <definedName name="т51" localSheetId="2">#REF!</definedName>
    <definedName name="т51" localSheetId="3">#REF!</definedName>
    <definedName name="т51">#REF!</definedName>
    <definedName name="т52" localSheetId="5">#REF!</definedName>
    <definedName name="т52" localSheetId="2">#REF!</definedName>
    <definedName name="т52" localSheetId="3">#REF!</definedName>
    <definedName name="т52">#REF!</definedName>
    <definedName name="т53" localSheetId="5">#REF!</definedName>
    <definedName name="т53" localSheetId="2">#REF!</definedName>
    <definedName name="т53" localSheetId="3">#REF!</definedName>
    <definedName name="т53">#REF!</definedName>
    <definedName name="т54" localSheetId="5">#REF!</definedName>
    <definedName name="т54" localSheetId="2">#REF!</definedName>
    <definedName name="т54" localSheetId="3">#REF!</definedName>
    <definedName name="т54">#REF!</definedName>
    <definedName name="т55" localSheetId="5">#REF!</definedName>
    <definedName name="т55" localSheetId="2">#REF!</definedName>
    <definedName name="т55" localSheetId="3">#REF!</definedName>
    <definedName name="т55">#REF!</definedName>
    <definedName name="т56" localSheetId="5">#REF!</definedName>
    <definedName name="т56" localSheetId="2">#REF!</definedName>
    <definedName name="т56" localSheetId="3">#REF!</definedName>
    <definedName name="т56">#REF!</definedName>
    <definedName name="т57" localSheetId="5">#REF!</definedName>
    <definedName name="т57" localSheetId="2">#REF!</definedName>
    <definedName name="т57" localSheetId="3">#REF!</definedName>
    <definedName name="т57">#REF!</definedName>
    <definedName name="т58" localSheetId="5">#REF!</definedName>
    <definedName name="т58" localSheetId="2">#REF!</definedName>
    <definedName name="т58" localSheetId="3">#REF!</definedName>
    <definedName name="т58">#REF!</definedName>
    <definedName name="т59" localSheetId="5">#REF!</definedName>
    <definedName name="т59" localSheetId="2">#REF!</definedName>
    <definedName name="т59" localSheetId="3">#REF!</definedName>
    <definedName name="т59">#REF!</definedName>
    <definedName name="т60" localSheetId="5">#REF!</definedName>
    <definedName name="т60" localSheetId="2">#REF!</definedName>
    <definedName name="т60" localSheetId="3">#REF!</definedName>
    <definedName name="т60">#REF!</definedName>
    <definedName name="тар" localSheetId="5">#REF!</definedName>
    <definedName name="тар" localSheetId="2">#REF!</definedName>
    <definedName name="тар" localSheetId="3">#REF!</definedName>
    <definedName name="тар">#REF!</definedName>
    <definedName name="Тарифы" localSheetId="5">#REF!</definedName>
    <definedName name="Тарифы" localSheetId="2">#REF!</definedName>
    <definedName name="Тарифы" localSheetId="3">#REF!</definedName>
    <definedName name="Тарифы">#REF!</definedName>
    <definedName name="Территориальная_поправка_к_ТЕР" localSheetId="5">#REF!</definedName>
    <definedName name="Территориальная_поправка_к_ТЕР" localSheetId="2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5">#REF!</definedName>
    <definedName name="тро" localSheetId="2">#REF!</definedName>
    <definedName name="тро" localSheetId="3">#REF!</definedName>
    <definedName name="тро">#REF!</definedName>
    <definedName name="трр" localSheetId="5">#REF!</definedName>
    <definedName name="трр" localSheetId="2">#REF!</definedName>
    <definedName name="трр" localSheetId="3">#REF!</definedName>
    <definedName name="трр">#REF!</definedName>
    <definedName name="Труд_механизаторов_по_акту_вып_работ_с_учетом_к_тов" localSheetId="5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5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5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5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5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5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5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5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5">#REF!</definedName>
    <definedName name="ФОТ" localSheetId="2">#REF!</definedName>
    <definedName name="ФОТ" localSheetId="3">#REF!</definedName>
    <definedName name="ФОТ">#REF!</definedName>
    <definedName name="фотм" localSheetId="5">#REF!</definedName>
    <definedName name="фотм" localSheetId="2">#REF!</definedName>
    <definedName name="фотм" localSheetId="3">#REF!</definedName>
    <definedName name="фотм">#REF!</definedName>
    <definedName name="фотр" localSheetId="5">#REF!</definedName>
    <definedName name="фотр" localSheetId="2">#REF!</definedName>
    <definedName name="фотр" localSheetId="3">#REF!</definedName>
    <definedName name="фотр">#REF!</definedName>
    <definedName name="челдн" localSheetId="5">#REF!</definedName>
    <definedName name="челдн" localSheetId="2">#REF!</definedName>
    <definedName name="челдн" localSheetId="3">#REF!</definedName>
    <definedName name="челдн">#REF!</definedName>
    <definedName name="чм" localSheetId="5">#REF!</definedName>
    <definedName name="чм" localSheetId="2">#REF!</definedName>
    <definedName name="чм" localSheetId="3">#REF!</definedName>
    <definedName name="чм">#REF!</definedName>
    <definedName name="шшшшшшшшш" localSheetId="5">#REF!</definedName>
    <definedName name="шшшшшшшшш" localSheetId="1">#REF!</definedName>
    <definedName name="шшшшшшшшш" localSheetId="3">#REF!</definedName>
    <definedName name="шшшшшшшшш">#REF!</definedName>
    <definedName name="ьж" localSheetId="5">#REF!</definedName>
    <definedName name="ьж" localSheetId="1">#REF!</definedName>
    <definedName name="ьж" localSheetId="3">#REF!</definedName>
    <definedName name="ьж">#REF!</definedName>
    <definedName name="эмм" localSheetId="5">#REF!</definedName>
    <definedName name="эмм" localSheetId="2">#REF!</definedName>
    <definedName name="эмм" localSheetId="3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2" i="37" l="1"/>
  <c r="C18" i="29" l="1"/>
  <c r="C16" i="29"/>
  <c r="G406" i="34" l="1"/>
  <c r="G404" i="34"/>
  <c r="G257" i="34"/>
  <c r="G340" i="34"/>
  <c r="G408" i="34" l="1"/>
  <c r="G407" i="34"/>
  <c r="G388" i="34"/>
  <c r="G386" i="34"/>
  <c r="G385" i="34"/>
  <c r="G384" i="34"/>
  <c r="G382" i="34"/>
  <c r="G380" i="34"/>
  <c r="G379" i="34"/>
  <c r="G378" i="34"/>
  <c r="G377" i="34"/>
  <c r="G376" i="34"/>
  <c r="G375" i="34"/>
  <c r="G374" i="34"/>
  <c r="G373" i="34"/>
  <c r="G372" i="34"/>
  <c r="G369" i="34"/>
  <c r="G368" i="34"/>
  <c r="G366" i="34"/>
  <c r="G364" i="34"/>
  <c r="G363" i="34"/>
  <c r="G360" i="34"/>
  <c r="G358" i="34"/>
  <c r="G342" i="34"/>
  <c r="G341" i="34"/>
  <c r="G339" i="34"/>
  <c r="G338" i="34"/>
  <c r="G337" i="34"/>
  <c r="G336" i="34"/>
  <c r="G335" i="34"/>
  <c r="G334" i="34"/>
  <c r="G333" i="34"/>
  <c r="G332" i="34"/>
  <c r="G331" i="34"/>
  <c r="G330" i="34"/>
  <c r="G325" i="34"/>
  <c r="G321" i="34"/>
  <c r="G320" i="34"/>
  <c r="G318" i="34"/>
  <c r="G311" i="34"/>
  <c r="G309" i="34"/>
  <c r="G308" i="34"/>
  <c r="G297" i="34"/>
  <c r="G296" i="34"/>
  <c r="G295" i="34"/>
  <c r="G294" i="34"/>
  <c r="G293" i="34"/>
  <c r="G292" i="34"/>
  <c r="G291" i="34"/>
  <c r="G290" i="34"/>
  <c r="G288" i="34"/>
  <c r="G286" i="34"/>
  <c r="G285" i="34"/>
  <c r="G284" i="34"/>
  <c r="G283" i="34"/>
  <c r="G280" i="34"/>
  <c r="G279" i="34"/>
  <c r="G278" i="34"/>
  <c r="G277" i="34"/>
  <c r="G276" i="34"/>
  <c r="G275" i="34"/>
  <c r="G272" i="34"/>
  <c r="G271" i="34"/>
  <c r="G268" i="34"/>
  <c r="G267" i="34"/>
  <c r="G256" i="34"/>
  <c r="G255" i="34"/>
  <c r="G254" i="34"/>
  <c r="G247" i="34"/>
  <c r="G246" i="34"/>
  <c r="G239" i="34"/>
  <c r="G238" i="34"/>
  <c r="G237" i="34"/>
  <c r="G235" i="34"/>
  <c r="G216" i="34"/>
  <c r="G113" i="34"/>
  <c r="G68" i="34"/>
  <c r="C11" i="29"/>
  <c r="C12" i="29"/>
  <c r="C13" i="29"/>
  <c r="C14" i="29"/>
  <c r="H36" i="17"/>
  <c r="C13" i="17"/>
  <c r="C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G55" i="34"/>
  <c r="G45" i="34"/>
  <c r="G44" i="34"/>
  <c r="G38" i="34"/>
  <c r="G33" i="34"/>
  <c r="G32" i="34"/>
  <c r="C12" i="17"/>
  <c r="C40" i="17"/>
  <c r="J26" i="34" l="1"/>
  <c r="J27" i="34"/>
  <c r="J28" i="34"/>
  <c r="J29" i="34"/>
  <c r="J30" i="34"/>
  <c r="J31" i="34"/>
  <c r="J34" i="34"/>
  <c r="J35" i="34"/>
  <c r="J36" i="34"/>
  <c r="J37" i="34"/>
  <c r="J39" i="34"/>
  <c r="J40" i="34"/>
  <c r="J41" i="34"/>
  <c r="J42" i="34"/>
  <c r="J43" i="34"/>
  <c r="J46" i="34"/>
  <c r="J47" i="34"/>
  <c r="J48" i="34"/>
  <c r="J49" i="34"/>
  <c r="J50" i="34"/>
  <c r="J51" i="34"/>
  <c r="J52" i="34"/>
  <c r="J53" i="34"/>
  <c r="J54" i="34"/>
  <c r="J56" i="34"/>
  <c r="J57" i="34"/>
  <c r="J58" i="34"/>
  <c r="J59" i="34"/>
  <c r="J60" i="34"/>
  <c r="J61" i="34"/>
  <c r="J62" i="34"/>
  <c r="J63" i="34"/>
  <c r="J64" i="34"/>
  <c r="J65" i="34"/>
  <c r="J66" i="34"/>
  <c r="J67" i="34"/>
  <c r="J69" i="34"/>
  <c r="J70" i="34"/>
  <c r="J71" i="34"/>
  <c r="J72" i="34"/>
  <c r="J73" i="34"/>
  <c r="J74" i="34"/>
  <c r="J75" i="34"/>
  <c r="J76" i="34"/>
  <c r="J77" i="34"/>
  <c r="J78" i="34"/>
  <c r="J79" i="34"/>
  <c r="J80" i="34"/>
  <c r="J81" i="34"/>
  <c r="J82" i="34"/>
  <c r="J83" i="34"/>
  <c r="J84" i="34"/>
  <c r="J85" i="34"/>
  <c r="J86" i="34"/>
  <c r="J87" i="34"/>
  <c r="J88" i="34"/>
  <c r="J89" i="34"/>
  <c r="J90" i="34"/>
  <c r="J91" i="34"/>
  <c r="J92" i="34"/>
  <c r="J93" i="34"/>
  <c r="J94" i="34"/>
  <c r="J95" i="34"/>
  <c r="J96" i="34"/>
  <c r="J97" i="34"/>
  <c r="J98" i="34"/>
  <c r="J99" i="34"/>
  <c r="J100" i="34"/>
  <c r="J101" i="34"/>
  <c r="J102" i="34"/>
  <c r="J103" i="34"/>
  <c r="J104" i="34"/>
  <c r="J105" i="34"/>
  <c r="J106" i="34"/>
  <c r="J107" i="34"/>
  <c r="J108" i="34"/>
  <c r="J109" i="34"/>
  <c r="J110" i="34"/>
  <c r="J111" i="34"/>
  <c r="J112" i="34"/>
  <c r="J114" i="34"/>
  <c r="J115" i="34"/>
  <c r="J116" i="34"/>
  <c r="J117" i="34"/>
  <c r="J118" i="34"/>
  <c r="J119" i="34"/>
  <c r="J120" i="34"/>
  <c r="J121" i="34"/>
  <c r="J122" i="34"/>
  <c r="J123" i="34"/>
  <c r="J124" i="34"/>
  <c r="J125" i="34"/>
  <c r="J126" i="34"/>
  <c r="J127" i="34"/>
  <c r="J128" i="34"/>
  <c r="J129" i="34"/>
  <c r="J130" i="34"/>
  <c r="J131" i="34"/>
  <c r="J132" i="34"/>
  <c r="J133" i="34"/>
  <c r="J134" i="34"/>
  <c r="J135" i="34"/>
  <c r="J136" i="34"/>
  <c r="J137" i="34"/>
  <c r="J138" i="34"/>
  <c r="J139" i="34"/>
  <c r="J140" i="34"/>
  <c r="J141" i="34"/>
  <c r="J142" i="34"/>
  <c r="J143" i="34"/>
  <c r="J144" i="34"/>
  <c r="J145" i="34"/>
  <c r="J146" i="34"/>
  <c r="J147" i="34"/>
  <c r="J148" i="34"/>
  <c r="J149" i="34"/>
  <c r="J150" i="34"/>
  <c r="J151" i="34"/>
  <c r="J152" i="34"/>
  <c r="J153" i="34"/>
  <c r="J154" i="34"/>
  <c r="J155" i="34"/>
  <c r="J156" i="34"/>
  <c r="J157" i="34"/>
  <c r="J158" i="34"/>
  <c r="J159" i="34"/>
  <c r="J160" i="34"/>
  <c r="J161" i="34"/>
  <c r="J162" i="34"/>
  <c r="J163" i="34"/>
  <c r="J164" i="34"/>
  <c r="J165" i="34"/>
  <c r="J166" i="34"/>
  <c r="J167" i="34"/>
  <c r="J168" i="34"/>
  <c r="J169" i="34"/>
  <c r="J170" i="34"/>
  <c r="J171" i="34"/>
  <c r="J172" i="34"/>
  <c r="J173" i="34"/>
  <c r="J174" i="34"/>
  <c r="J175" i="34"/>
  <c r="J176" i="34"/>
  <c r="J177" i="34"/>
  <c r="J178" i="34"/>
  <c r="J179" i="34"/>
  <c r="J180" i="34"/>
  <c r="J181" i="34"/>
  <c r="J182" i="34"/>
  <c r="J183" i="34"/>
  <c r="J184" i="34"/>
  <c r="J185" i="34"/>
  <c r="J186" i="34"/>
  <c r="J187" i="34"/>
  <c r="J188" i="34"/>
  <c r="J189" i="34"/>
  <c r="J190" i="34"/>
  <c r="J191" i="34"/>
  <c r="J192" i="34"/>
  <c r="J193" i="34"/>
  <c r="J194" i="34"/>
  <c r="J195" i="34"/>
  <c r="J196" i="34"/>
  <c r="J197" i="34"/>
  <c r="J198" i="34"/>
  <c r="J199" i="34"/>
  <c r="J200" i="34"/>
  <c r="J201" i="34"/>
  <c r="J202" i="34"/>
  <c r="J203" i="34"/>
  <c r="J204" i="34"/>
  <c r="J205" i="34"/>
  <c r="J206" i="34"/>
  <c r="J207" i="34"/>
  <c r="J208" i="34"/>
  <c r="J209" i="34"/>
  <c r="J210" i="34"/>
  <c r="J211" i="34"/>
  <c r="J212" i="34"/>
  <c r="J213" i="34"/>
  <c r="J214" i="34"/>
  <c r="J215" i="34"/>
  <c r="J217" i="34"/>
  <c r="J218" i="34"/>
  <c r="J219" i="34"/>
  <c r="J220" i="34"/>
  <c r="J221" i="34"/>
  <c r="J222" i="34"/>
  <c r="J223" i="34"/>
  <c r="J224" i="34"/>
  <c r="J225" i="34"/>
  <c r="J226" i="34"/>
  <c r="J227" i="34"/>
  <c r="J228" i="34"/>
  <c r="J229" i="34"/>
  <c r="J230" i="34"/>
  <c r="J231" i="34"/>
  <c r="J232" i="34"/>
  <c r="J233" i="34"/>
  <c r="J234" i="34"/>
  <c r="J236" i="34"/>
  <c r="J240" i="34"/>
  <c r="J241" i="34"/>
  <c r="J242" i="34"/>
  <c r="J243" i="34"/>
  <c r="J244" i="34"/>
  <c r="J245" i="34"/>
  <c r="J248" i="34"/>
  <c r="J249" i="34"/>
  <c r="J250" i="34"/>
  <c r="J251" i="34"/>
  <c r="J252" i="34"/>
  <c r="J253" i="34"/>
  <c r="J258" i="34"/>
  <c r="J259" i="34"/>
  <c r="J260" i="34"/>
  <c r="J261" i="34"/>
  <c r="J262" i="34"/>
  <c r="J263" i="34"/>
  <c r="J264" i="34"/>
  <c r="J265" i="34"/>
  <c r="J266" i="34"/>
  <c r="J269" i="34"/>
  <c r="J270" i="34"/>
  <c r="J273" i="34"/>
  <c r="J274" i="34"/>
  <c r="J281" i="34"/>
  <c r="J282" i="34"/>
  <c r="J287" i="34"/>
  <c r="J289" i="34"/>
  <c r="J298" i="34"/>
  <c r="J299" i="34"/>
  <c r="J300" i="34"/>
  <c r="J301" i="34"/>
  <c r="J302" i="34"/>
  <c r="J303" i="34"/>
  <c r="J304" i="34"/>
  <c r="J305" i="34"/>
  <c r="J306" i="34"/>
  <c r="J307" i="34"/>
  <c r="J310" i="34"/>
  <c r="J312" i="34"/>
  <c r="J313" i="34"/>
  <c r="J314" i="34"/>
  <c r="J315" i="34"/>
  <c r="J316" i="34"/>
  <c r="J317" i="34"/>
  <c r="J319" i="34"/>
  <c r="J322" i="34"/>
  <c r="J323" i="34"/>
  <c r="J324" i="34"/>
  <c r="J326" i="34"/>
  <c r="J327" i="34"/>
  <c r="J328" i="34"/>
  <c r="J329" i="34"/>
  <c r="J343" i="34"/>
  <c r="J344" i="34"/>
  <c r="J345" i="34"/>
  <c r="J346" i="34"/>
  <c r="J347" i="34"/>
  <c r="J348" i="34"/>
  <c r="J349" i="34"/>
  <c r="J350" i="34"/>
  <c r="J351" i="34"/>
  <c r="J352" i="34"/>
  <c r="J353" i="34"/>
  <c r="J354" i="34"/>
  <c r="J355" i="34"/>
  <c r="J356" i="34"/>
  <c r="J357" i="34"/>
  <c r="J359" i="34"/>
  <c r="J361" i="34"/>
  <c r="J362" i="34"/>
  <c r="J365" i="34"/>
  <c r="J367" i="34"/>
  <c r="J370" i="34"/>
  <c r="J371" i="34"/>
  <c r="J381" i="34"/>
  <c r="J383" i="34"/>
  <c r="J387" i="34"/>
  <c r="J389" i="34"/>
  <c r="J390" i="34"/>
  <c r="J391" i="34"/>
  <c r="J392" i="34"/>
  <c r="J393" i="34"/>
  <c r="J394" i="34"/>
  <c r="J395" i="34"/>
  <c r="J396" i="34"/>
  <c r="J397" i="34"/>
  <c r="J398" i="34"/>
  <c r="J399" i="34"/>
  <c r="J400" i="34"/>
  <c r="J401" i="34"/>
  <c r="J402" i="34"/>
  <c r="J403" i="34"/>
  <c r="J405" i="34"/>
  <c r="J409" i="34"/>
  <c r="J410" i="34"/>
  <c r="J411" i="34"/>
  <c r="J412" i="34"/>
  <c r="E29" i="36" l="1"/>
  <c r="L27" i="36"/>
  <c r="K27" i="36"/>
  <c r="M27" i="36" s="1"/>
  <c r="N27" i="36" s="1"/>
  <c r="J27" i="36"/>
  <c r="B27" i="36"/>
  <c r="L26" i="36"/>
  <c r="K26" i="36"/>
  <c r="M26" i="36" s="1"/>
  <c r="N26" i="36" s="1"/>
  <c r="J26" i="36"/>
  <c r="B26" i="36"/>
  <c r="L25" i="36"/>
  <c r="K25" i="36"/>
  <c r="M25" i="36" s="1"/>
  <c r="N25" i="36" s="1"/>
  <c r="N28" i="36" s="1"/>
  <c r="J25" i="36"/>
  <c r="L22" i="36"/>
  <c r="K22" i="36"/>
  <c r="M22" i="36" s="1"/>
  <c r="N22" i="36" s="1"/>
  <c r="J22" i="36"/>
  <c r="L21" i="36"/>
  <c r="K21" i="36"/>
  <c r="M21" i="36" s="1"/>
  <c r="N21" i="36" s="1"/>
  <c r="J21" i="36"/>
  <c r="B21" i="36"/>
  <c r="B22" i="36" s="1"/>
  <c r="L20" i="36"/>
  <c r="K20" i="36"/>
  <c r="M20" i="36" s="1"/>
  <c r="N20" i="36" s="1"/>
  <c r="N23" i="36" s="1"/>
  <c r="J20" i="36"/>
  <c r="L17" i="36"/>
  <c r="K17" i="36"/>
  <c r="M17" i="36" s="1"/>
  <c r="N17" i="36" s="1"/>
  <c r="J17" i="36"/>
  <c r="L16" i="36"/>
  <c r="K16" i="36"/>
  <c r="M16" i="36" s="1"/>
  <c r="N16" i="36" s="1"/>
  <c r="J16" i="36"/>
  <c r="B16" i="36"/>
  <c r="B17" i="36" s="1"/>
  <c r="L15" i="36"/>
  <c r="K15" i="36"/>
  <c r="M15" i="36" s="1"/>
  <c r="N15" i="36" s="1"/>
  <c r="N18" i="36" s="1"/>
  <c r="J15" i="36"/>
  <c r="L12" i="36"/>
  <c r="K12" i="36"/>
  <c r="M12" i="36" s="1"/>
  <c r="N12" i="36" s="1"/>
  <c r="J12" i="36"/>
  <c r="L11" i="36"/>
  <c r="K11" i="36"/>
  <c r="M11" i="36" s="1"/>
  <c r="N11" i="36" s="1"/>
  <c r="J11" i="36"/>
  <c r="L10" i="36"/>
  <c r="K10" i="36"/>
  <c r="M10" i="36" s="1"/>
  <c r="N10" i="36" s="1"/>
  <c r="N13" i="36" s="1"/>
  <c r="N29" i="36" s="1"/>
  <c r="J10" i="36"/>
  <c r="E15" i="29" l="1"/>
  <c r="F15" i="29"/>
  <c r="G15" i="29"/>
  <c r="D15" i="29"/>
  <c r="G413" i="34"/>
  <c r="J25" i="34"/>
  <c r="J24" i="34"/>
  <c r="J23" i="34"/>
  <c r="J22" i="34"/>
  <c r="J21" i="34"/>
  <c r="J20" i="34"/>
  <c r="J19" i="34"/>
  <c r="J18" i="34"/>
  <c r="J17" i="34"/>
  <c r="J16" i="34"/>
  <c r="J15" i="34"/>
  <c r="J14" i="34"/>
  <c r="J13" i="34"/>
  <c r="J12" i="34"/>
  <c r="J11" i="34"/>
  <c r="J10" i="34"/>
  <c r="J413" i="34" l="1"/>
  <c r="E414" i="34" l="1"/>
  <c r="D33" i="29"/>
  <c r="D32" i="29" l="1"/>
  <c r="C10" i="29"/>
  <c r="C15" i="29" s="1"/>
  <c r="L41" i="17"/>
  <c r="K41" i="17"/>
  <c r="J41" i="17"/>
  <c r="I41" i="17"/>
  <c r="H41" i="17"/>
  <c r="G41" i="17"/>
  <c r="F41" i="17"/>
  <c r="E41" i="17"/>
  <c r="D41" i="17"/>
  <c r="C41" i="17"/>
  <c r="C46" i="17" s="1"/>
  <c r="C52" i="17" s="1"/>
  <c r="E74" i="17" l="1"/>
  <c r="E75" i="17"/>
  <c r="D75" i="17"/>
  <c r="D74" i="17"/>
  <c r="C17" i="29"/>
  <c r="G38" i="28" l="1"/>
  <c r="E39" i="28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<sst xmlns="http://schemas.openxmlformats.org/spreadsheetml/2006/main" count="1629" uniqueCount="1049">
  <si>
    <t>%</t>
  </si>
  <si>
    <t>№</t>
  </si>
  <si>
    <t>Текущий уровень цен</t>
  </si>
  <si>
    <t>в том числе:</t>
  </si>
  <si>
    <t>Временные здания и сооружения</t>
  </si>
  <si>
    <t>Зимнее удорожание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</si>
  <si>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</si>
  <si>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</si>
  <si>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</si>
  <si>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</si>
  <si>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</si>
  <si>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</si>
  <si>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</si>
  <si>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</si>
  <si>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</si>
  <si>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>№ п/п</t>
  </si>
  <si>
    <t>1</t>
  </si>
  <si>
    <t>5</t>
  </si>
  <si>
    <t>Стройка:</t>
  </si>
  <si>
    <t>Объект:</t>
  </si>
  <si>
    <t xml:space="preserve">в том числе:  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</si>
  <si>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</si>
  <si>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Кол-во</t>
  </si>
  <si>
    <t>Ед. изм.</t>
  </si>
  <si>
    <t>т</t>
  </si>
  <si>
    <t>м3</t>
  </si>
  <si>
    <t>кг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</si>
  <si>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</si>
  <si>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</si>
  <si>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</si>
  <si>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</si>
  <si>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</si>
  <si>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</si>
  <si>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 xml:space="preserve">ВСЕГО                                                                    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</si>
  <si>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</si>
  <si>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</si>
  <si>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Затраты по перевозке автомобильным транспортом работников строительно-монтажных организаций</t>
  </si>
  <si>
    <t>Ориетировочная стоимость материалов</t>
  </si>
  <si>
    <t>Код ресурса</t>
  </si>
  <si>
    <t>Наименование материально-технических ресурсов</t>
  </si>
  <si>
    <t>Поставщик</t>
  </si>
  <si>
    <t>Подрядчик</t>
  </si>
  <si>
    <t>Заказчик</t>
  </si>
  <si>
    <t>Цена за ед., руб.</t>
  </si>
  <si>
    <t>Стоимость, руб.</t>
  </si>
  <si>
    <t>Цена за ед., руб.*</t>
  </si>
  <si>
    <t>шт</t>
  </si>
  <si>
    <t>Итого:</t>
  </si>
  <si>
    <t>Общая стоимость материалов</t>
  </si>
  <si>
    <t>Прайс-лист</t>
  </si>
  <si>
    <t>101-0069</t>
  </si>
  <si>
    <t>Приложение №3 к форме 8.1</t>
  </si>
  <si>
    <t>Оплата труда  основных рабочих</t>
  </si>
  <si>
    <t>Накладные расходы</t>
  </si>
  <si>
    <t>Сметная прибыль</t>
  </si>
  <si>
    <t>Оплата труда основных рабочих</t>
  </si>
  <si>
    <t>Пусконаладочные работы</t>
  </si>
  <si>
    <t>Составление тех.отчета</t>
  </si>
  <si>
    <t>Наименование</t>
  </si>
  <si>
    <t>всего</t>
  </si>
  <si>
    <t>Форма 8.1</t>
  </si>
  <si>
    <t/>
  </si>
  <si>
    <t xml:space="preserve">               Оборудование</t>
  </si>
  <si>
    <t>Общая стоимость оборудования</t>
  </si>
  <si>
    <t>Наименование оборудования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</si>
  <si>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</si>
  <si>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</si>
  <si>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</si>
  <si>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</si>
  <si>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</si>
  <si>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</si>
  <si>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Ведущий инженер ПО-1</t>
  </si>
  <si>
    <t>Стоимость объекта всего</t>
  </si>
  <si>
    <t>Стоимость МТР всего</t>
  </si>
  <si>
    <t>Трудозатраты основных рабочих</t>
  </si>
  <si>
    <t>Оплата труда механизаторов</t>
  </si>
  <si>
    <t>Трудозатраты рабочих-механизаторов</t>
  </si>
  <si>
    <t>Всего</t>
  </si>
  <si>
    <t>Стоимость ЭММ</t>
  </si>
  <si>
    <t>в том числе оплата труда механизаторов</t>
  </si>
  <si>
    <t>Стоимость оборудования</t>
  </si>
  <si>
    <t>Стоимость материалов</t>
  </si>
  <si>
    <t>Затраты на эксплуатацию машин и механизмов (за вычетом гр. 9)</t>
  </si>
  <si>
    <t xml:space="preserve">Стоимость материалов 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</si>
  <si>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</si>
  <si>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</si>
  <si>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</si>
  <si>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</si>
  <si>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</si>
  <si>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ИТОГО по строительно-монтажным работам</t>
  </si>
  <si>
    <t>СМР</t>
  </si>
  <si>
    <t>ПНР</t>
  </si>
  <si>
    <t xml:space="preserve">   -   Составление тех.отчета</t>
  </si>
  <si>
    <t>-</t>
  </si>
  <si>
    <t>Уровень оплаты труда</t>
  </si>
  <si>
    <t>Индекс к общей стоимости</t>
  </si>
  <si>
    <t>руб./мес</t>
  </si>
  <si>
    <t>Строительно-монтажные работы</t>
  </si>
  <si>
    <t>Ед.изм</t>
  </si>
  <si>
    <t>Наименование стройки:объекта.</t>
  </si>
  <si>
    <t>Базисный уровень цен 2001г.</t>
  </si>
  <si>
    <t xml:space="preserve">Стоимость объекта </t>
  </si>
  <si>
    <t xml:space="preserve">ВСЕГО </t>
  </si>
  <si>
    <t>Затраты труда</t>
  </si>
  <si>
    <t xml:space="preserve">ИТОГО по всем работам </t>
  </si>
  <si>
    <t>Перевозка рабочих свыше 3км.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</si>
  <si>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</si>
  <si>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</si>
  <si>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</si>
  <si>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</si>
  <si>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</si>
  <si>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Приложение №5 к форме 8.1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</si>
  <si>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</si>
  <si>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затрат на ВрЗиС</t>
  </si>
  <si>
    <t xml:space="preserve"> - Пусконаладочные работы (Приложение 5)</t>
  </si>
  <si>
    <t>Перечень оборудования</t>
  </si>
  <si>
    <t xml:space="preserve">кол-во </t>
  </si>
  <si>
    <t>в том числе стоимость работ без учета стоимости материалов Заказчика и оборудования (для лимитированных затрат)</t>
  </si>
  <si>
    <t xml:space="preserve">Замена ПТБ-10 № 1 </t>
  </si>
  <si>
    <t>101-0073</t>
  </si>
  <si>
    <t>Битумы нефтяные строительные марки: БН-90/10</t>
  </si>
  <si>
    <t>101-0309</t>
  </si>
  <si>
    <t>Канаты пеньковые пропитанные</t>
  </si>
  <si>
    <t>101-0322</t>
  </si>
  <si>
    <t>Керосин для технических целей марок КТ-1, КТ-2</t>
  </si>
  <si>
    <t>101-0324</t>
  </si>
  <si>
    <t>101-0388</t>
  </si>
  <si>
    <t>Краски масляные земляные марки: МА-0115 мумия, сурик железный</t>
  </si>
  <si>
    <t>101-0594</t>
  </si>
  <si>
    <t>Мастика битумная кровельная горячая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</si>
  <si>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</si>
  <si>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</si>
  <si>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</si>
  <si>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</si>
  <si>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</si>
  <si>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</si>
  <si>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101-0865</t>
  </si>
  <si>
    <t>Роли свинцовые марки С1 толщиной: 1,0 мм</t>
  </si>
  <si>
    <t>101-1019</t>
  </si>
  <si>
    <t>Швеллеры № 40 из стали марки: Ст0</t>
  </si>
  <si>
    <t>101-1292</t>
  </si>
  <si>
    <t>101-1481</t>
  </si>
  <si>
    <t>Шурупы с полукруглой головкой: 4x40 мм</t>
  </si>
  <si>
    <t>101-1513</t>
  </si>
  <si>
    <t>101-1515</t>
  </si>
  <si>
    <t>Электроды диаметром: 4 мм Э46</t>
  </si>
  <si>
    <t>101-1521</t>
  </si>
  <si>
    <t>Электроды диаметром: 5 мм Э42</t>
  </si>
  <si>
    <t>101-1522</t>
  </si>
  <si>
    <t>Электроды диаметром: 5 мм Э42А</t>
  </si>
  <si>
    <t>101-1602</t>
  </si>
  <si>
    <t>Ацетилен газообразный технический</t>
  </si>
  <si>
    <t>101-1699</t>
  </si>
  <si>
    <t>10 шт.</t>
  </si>
  <si>
    <t>101-1714</t>
  </si>
  <si>
    <t>Болты с гайками и шайбами строительные</t>
  </si>
  <si>
    <t>101-1757</t>
  </si>
  <si>
    <t>101-1795</t>
  </si>
  <si>
    <t>Краска БТ-177 серебристая</t>
  </si>
  <si>
    <t>101-1805</t>
  </si>
  <si>
    <t>Гвозди строительные</t>
  </si>
  <si>
    <t>101-1889</t>
  </si>
  <si>
    <t>Сталь полосовая: 40х4 мм, кипящая</t>
  </si>
  <si>
    <t>101-1924</t>
  </si>
  <si>
    <t>101-1977</t>
  </si>
  <si>
    <t>101-2278</t>
  </si>
  <si>
    <t xml:space="preserve"> </t>
  </si>
  <si>
    <t>101-2467</t>
  </si>
  <si>
    <t>Растворитель марки: Р-4</t>
  </si>
  <si>
    <t>101-2468</t>
  </si>
  <si>
    <t>Растворитель марки: Р-5</t>
  </si>
  <si>
    <t>101-2478</t>
  </si>
  <si>
    <t>100 м</t>
  </si>
  <si>
    <t>компл.</t>
  </si>
  <si>
    <t>101-3911</t>
  </si>
  <si>
    <t>101-3914</t>
  </si>
  <si>
    <t>100 шт.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</si>
  <si>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</si>
  <si>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</si>
  <si>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</si>
  <si>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</si>
  <si>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102-0053</t>
  </si>
  <si>
    <t>Доски обрезные хвойных пород длиной: 4-6,5 м, шириной 75-150 мм, толщиной 25 мм, III сорта</t>
  </si>
  <si>
    <t>102-8009</t>
  </si>
  <si>
    <t>Доски дубовые II сорта</t>
  </si>
  <si>
    <t>111-0086</t>
  </si>
  <si>
    <t>113-0021</t>
  </si>
  <si>
    <t>113-0077</t>
  </si>
  <si>
    <t>113-0246</t>
  </si>
  <si>
    <t>Эмаль ПФ-115 серая</t>
  </si>
  <si>
    <t>113-0250</t>
  </si>
  <si>
    <t>Эмаль кремнийорганическая: КО-88 серебристая термостойкая</t>
  </si>
  <si>
    <t>113-1786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</si>
  <si>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</si>
  <si>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</si>
  <si>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</si>
  <si>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</si>
  <si>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402-0004</t>
  </si>
  <si>
    <t>Раствор готовый кладочный цементный марки: 100</t>
  </si>
  <si>
    <t>шт.</t>
  </si>
  <si>
    <t>506-1362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</si>
  <si>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</si>
  <si>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</si>
  <si>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</si>
  <si>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509-0070</t>
  </si>
  <si>
    <t>1000 шт.</t>
  </si>
  <si>
    <t>509-0102</t>
  </si>
  <si>
    <t>509-1206</t>
  </si>
  <si>
    <t>1000 м</t>
  </si>
  <si>
    <t>м</t>
  </si>
  <si>
    <t>Специалист 1 кат. ОЦиПТДпоКСиРО</t>
  </si>
  <si>
    <t>Гончарова Н. Н.</t>
  </si>
  <si>
    <t>Расчет стоимости доставки материалов на объект</t>
  </si>
  <si>
    <t>Лот №ХХХ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</si>
  <si>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</si>
  <si>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</si>
  <si>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</si>
  <si>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</si>
  <si>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</si>
  <si>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>Грузоподъемность траспортного средства, тн</t>
  </si>
  <si>
    <t>Стоимость
1 маш/часа, руб.</t>
  </si>
  <si>
    <r>
      <rPr>
        <b/>
        <vertAlign val="superscript"/>
        <sz val="9"/>
        <rFont val="Calibri"/>
        <family val="2"/>
        <charset val="204"/>
        <scheme val="minor"/>
      </rPr>
      <t>1</t>
    </r>
    <r>
      <rPr>
        <b/>
        <sz val="9"/>
        <rFont val="Calibri"/>
        <family val="2"/>
        <charset val="204"/>
        <scheme val="minor"/>
      </rPr>
      <t>Норма времени</t>
    </r>
    <r>
      <rPr>
        <sz val="9"/>
        <rFont val="Calibri"/>
        <family val="2"/>
        <charset val="204"/>
        <scheme val="minor"/>
      </rPr>
      <t>,</t>
    </r>
    <r>
      <rPr>
        <b/>
        <sz val="9"/>
        <rFont val="Calibri"/>
        <family val="2"/>
        <charset val="204"/>
        <scheme val="minor"/>
      </rPr>
      <t xml:space="preserve"> м/час./рейс</t>
    </r>
  </si>
  <si>
    <t xml:space="preserve">Стоимость доставки 1 тн*км, руб. </t>
  </si>
  <si>
    <r>
      <rPr>
        <b/>
        <vertAlign val="superscript"/>
        <sz val="9"/>
        <rFont val="Calibri"/>
        <family val="2"/>
        <charset val="204"/>
        <scheme val="minor"/>
      </rPr>
      <t>3</t>
    </r>
    <r>
      <rPr>
        <b/>
        <sz val="9"/>
        <rFont val="Calibri"/>
        <family val="2"/>
        <charset val="204"/>
        <scheme val="minor"/>
      </rP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  <scheme val="minor"/>
      </rPr>
      <t xml:space="preserve">       </t>
    </r>
    <r>
      <rPr>
        <b/>
        <sz val="9"/>
        <rFont val="Calibri"/>
        <family val="2"/>
        <charset val="204"/>
        <scheme val="minor"/>
      </rPr>
      <t xml:space="preserve"> </t>
    </r>
    <r>
      <rPr>
        <b/>
        <i/>
        <sz val="9"/>
        <rFont val="Calibri"/>
        <family val="2"/>
        <charset val="204"/>
        <scheme val="minor"/>
      </rPr>
      <t>(5*13)</t>
    </r>
  </si>
  <si>
    <r>
      <rPr>
        <b/>
        <vertAlign val="superscript"/>
        <sz val="9"/>
        <rFont val="Calibri"/>
        <family val="2"/>
        <charset val="204"/>
        <scheme val="minor"/>
      </rPr>
      <t>2</t>
    </r>
    <r>
      <rPr>
        <b/>
        <sz val="9"/>
        <rFont val="Calibri"/>
        <family val="2"/>
        <charset val="204"/>
        <scheme val="minor"/>
      </rPr>
      <t>в т.ч. затраты при простое транспорта под погрузкой/ разгрузкой</t>
    </r>
  </si>
  <si>
    <r>
      <t xml:space="preserve">расчетное время транспортировки                 </t>
    </r>
    <r>
      <rPr>
        <b/>
        <i/>
        <sz val="9"/>
        <rFont val="Calibri"/>
        <family val="2"/>
        <charset val="204"/>
        <scheme val="minor"/>
      </rPr>
      <t>(8-9)</t>
    </r>
  </si>
  <si>
    <r>
      <t>всего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(7*8/6)</t>
    </r>
  </si>
  <si>
    <r>
      <t>в т.ч. затраты при простое транспорта под погрузкой/ разгрузкой</t>
    </r>
    <r>
      <rPr>
        <b/>
        <vertAlign val="superscript"/>
        <sz val="9"/>
        <rFont val="Calibri"/>
        <family val="2"/>
        <charset val="204"/>
        <scheme val="minor"/>
      </rPr>
      <t xml:space="preserve">
</t>
    </r>
    <r>
      <rPr>
        <b/>
        <i/>
        <sz val="9"/>
        <rFont val="Calibri"/>
        <family val="2"/>
        <charset val="204"/>
        <scheme val="minor"/>
      </rPr>
      <t>(7*9/6)</t>
    </r>
  </si>
  <si>
    <r>
      <t xml:space="preserve">расчетная стоимость транспортировки          </t>
    </r>
    <r>
      <rPr>
        <b/>
        <i/>
        <sz val="9"/>
        <rFont val="Calibri"/>
        <family val="2"/>
        <charset val="204"/>
        <scheme val="minor"/>
      </rPr>
      <t>(11-12)</t>
    </r>
  </si>
  <si>
    <t>Автосамосвал, из карьера</t>
  </si>
  <si>
    <t xml:space="preserve">Песок </t>
  </si>
  <si>
    <t>Итого песок</t>
  </si>
  <si>
    <t>Автосамосвал вне карьера</t>
  </si>
  <si>
    <t>Щебень</t>
  </si>
  <si>
    <t>Итого щебень</t>
  </si>
  <si>
    <t>Лесовоз</t>
  </si>
  <si>
    <t xml:space="preserve">Лесоматериалы </t>
  </si>
  <si>
    <t>Итого лесоматериалы</t>
  </si>
  <si>
    <t>Автомобиль бортовой</t>
  </si>
  <si>
    <t>Прочие материалы</t>
  </si>
  <si>
    <t>Итого прочие материалы</t>
  </si>
  <si>
    <t xml:space="preserve">Всего </t>
  </si>
  <si>
    <r>
      <t xml:space="preserve">1 </t>
    </r>
    <r>
      <rPr>
        <sz val="10"/>
        <rFont val="Calibri"/>
        <family val="2"/>
        <charset val="204"/>
        <scheme val="minor"/>
      </rPr>
      <t>- нормативное время пробега (с учетом времени под погрузку/разгрузку) принимается  по ТССЦ 81-01-2001 "Территориальный сборник сметных цен на перевозку грузов  для строительства в Ханты-Мансийском Автономном Округе - Югра"  с учетом класса груза, класса дорог и максимальной грузоподъемности транспортного средства.</t>
    </r>
  </si>
  <si>
    <r>
      <rPr>
        <vertAlign val="superscript"/>
        <sz val="10"/>
        <rFont val="Calibri"/>
        <family val="2"/>
        <charset val="204"/>
        <scheme val="minor"/>
      </rPr>
      <t xml:space="preserve">2 - </t>
    </r>
    <r>
      <rPr>
        <sz val="10"/>
        <rFont val="Calibri"/>
        <family val="2"/>
        <charset val="204"/>
        <scheme val="minor"/>
      </rPr>
      <t>нормативное время простоя транспорта под погрузкой/разгрузкой подлежит учету один раз вне зависимости от количества классов дорог. Расчетное время простоя определяется как разница между нормативным временем транспортировки груза на 1 км. и нормативным временем пробега на 1км. свыше 30 или 200 км (в зависимости от условий перевозки)</t>
    </r>
  </si>
  <si>
    <r>
      <rPr>
        <vertAlign val="superscript"/>
        <sz val="10"/>
        <rFont val="Calibri"/>
        <family val="2"/>
        <charset val="204"/>
        <scheme val="minor"/>
      </rPr>
      <t>3</t>
    </r>
    <r>
      <rPr>
        <sz val="10"/>
        <rFont val="Calibri"/>
        <family val="2"/>
        <charset val="204"/>
        <scheme val="minor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</si>
  <si>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 xml:space="preserve">Наименование подрядной организации </t>
  </si>
  <si>
    <t xml:space="preserve">Объект: Замена ПТБ-10 № 1 </t>
  </si>
  <si>
    <t>Шулейко Ю. В.</t>
  </si>
  <si>
    <t>101-0074</t>
  </si>
  <si>
    <t>101-0115</t>
  </si>
  <si>
    <t>101-0179</t>
  </si>
  <si>
    <t>101-0424</t>
  </si>
  <si>
    <t>101-0501</t>
  </si>
  <si>
    <t>101-0540</t>
  </si>
  <si>
    <t>101-0627</t>
  </si>
  <si>
    <t>101-0806</t>
  </si>
  <si>
    <t>101-0811</t>
  </si>
  <si>
    <t>101-0812</t>
  </si>
  <si>
    <t>101-0971</t>
  </si>
  <si>
    <t>101-1093</t>
  </si>
  <si>
    <t>101-1518</t>
  </si>
  <si>
    <t>101-1519</t>
  </si>
  <si>
    <t>101-1597</t>
  </si>
  <si>
    <t>101-1627</t>
  </si>
  <si>
    <t>101-1641</t>
  </si>
  <si>
    <t>101-1665</t>
  </si>
  <si>
    <t>101-1666</t>
  </si>
  <si>
    <t>101-1668</t>
  </si>
  <si>
    <t>101-1669</t>
  </si>
  <si>
    <t>101-1671</t>
  </si>
  <si>
    <t>101-1698</t>
  </si>
  <si>
    <t>101-1703</t>
  </si>
  <si>
    <t>101-1755</t>
  </si>
  <si>
    <t>101-1763</t>
  </si>
  <si>
    <t>101-1764</t>
  </si>
  <si>
    <t>101-1770</t>
  </si>
  <si>
    <t>101-1782</t>
  </si>
  <si>
    <t>101-1797</t>
  </si>
  <si>
    <t>101-1821</t>
  </si>
  <si>
    <t>101-1825</t>
  </si>
  <si>
    <t>101-1876</t>
  </si>
  <si>
    <t>101-1879</t>
  </si>
  <si>
    <t>101-1929</t>
  </si>
  <si>
    <t>101-1963</t>
  </si>
  <si>
    <t>101-1964</t>
  </si>
  <si>
    <t>101-1968</t>
  </si>
  <si>
    <t>101-1994</t>
  </si>
  <si>
    <t>101-2038</t>
  </si>
  <si>
    <t>101-2068</t>
  </si>
  <si>
    <t>101-2143</t>
  </si>
  <si>
    <t>101-2206</t>
  </si>
  <si>
    <t>101-2211</t>
  </si>
  <si>
    <t>101-2354</t>
  </si>
  <si>
    <t>101-2365</t>
  </si>
  <si>
    <t>101-2469</t>
  </si>
  <si>
    <t>101-2473</t>
  </si>
  <si>
    <t>101-2488</t>
  </si>
  <si>
    <t>101-2489</t>
  </si>
  <si>
    <t>101-2493</t>
  </si>
  <si>
    <t>101-2536</t>
  </si>
  <si>
    <t>101-2562</t>
  </si>
  <si>
    <t>101-3271</t>
  </si>
  <si>
    <t>101-3272</t>
  </si>
  <si>
    <t>101-8001</t>
  </si>
  <si>
    <t>101-9511</t>
  </si>
  <si>
    <t>101-9580</t>
  </si>
  <si>
    <t>101-9703</t>
  </si>
  <si>
    <t>101-9707</t>
  </si>
  <si>
    <t>101-9708</t>
  </si>
  <si>
    <t>101-9738</t>
  </si>
  <si>
    <t>102-0025</t>
  </si>
  <si>
    <t>102-0033</t>
  </si>
  <si>
    <t>102-0061</t>
  </si>
  <si>
    <t>102-0081</t>
  </si>
  <si>
    <t>103-0202</t>
  </si>
  <si>
    <t>103-0537</t>
  </si>
  <si>
    <t>104-0005</t>
  </si>
  <si>
    <t>104-0009</t>
  </si>
  <si>
    <t>104-0077</t>
  </si>
  <si>
    <t>104-0166</t>
  </si>
  <si>
    <t>104-1593</t>
  </si>
  <si>
    <t>105-0071</t>
  </si>
  <si>
    <t>110-0219</t>
  </si>
  <si>
    <t>111-0087</t>
  </si>
  <si>
    <t>111-0109</t>
  </si>
  <si>
    <t>113-0026</t>
  </si>
  <si>
    <t>113-0028</t>
  </si>
  <si>
    <t>113-0037</t>
  </si>
  <si>
    <t>113-0073</t>
  </si>
  <si>
    <t>113-0122</t>
  </si>
  <si>
    <t>113-0176</t>
  </si>
  <si>
    <t>113-0194</t>
  </si>
  <si>
    <t>113-0239</t>
  </si>
  <si>
    <t>113-0251</t>
  </si>
  <si>
    <t>113-0347</t>
  </si>
  <si>
    <t>113-8040</t>
  </si>
  <si>
    <t>201-0798</t>
  </si>
  <si>
    <t>201-0835</t>
  </si>
  <si>
    <t>201-0843</t>
  </si>
  <si>
    <t>203-0511</t>
  </si>
  <si>
    <t>203-0512</t>
  </si>
  <si>
    <t>204-0005</t>
  </si>
  <si>
    <t>204-0059</t>
  </si>
  <si>
    <t>204-0064</t>
  </si>
  <si>
    <t>301-0041</t>
  </si>
  <si>
    <t>302-3234</t>
  </si>
  <si>
    <t>401-0006</t>
  </si>
  <si>
    <t>401-0007</t>
  </si>
  <si>
    <t>401-0010</t>
  </si>
  <si>
    <t>401-0086</t>
  </si>
  <si>
    <t>402-0006</t>
  </si>
  <si>
    <t>402-0011</t>
  </si>
  <si>
    <t>402-0078</t>
  </si>
  <si>
    <t>403-0104</t>
  </si>
  <si>
    <t>405-0219</t>
  </si>
  <si>
    <t>405-0253</t>
  </si>
  <si>
    <t>407-0027</t>
  </si>
  <si>
    <t>408-0011</t>
  </si>
  <si>
    <t>408-0015</t>
  </si>
  <si>
    <t>408-0021</t>
  </si>
  <si>
    <t>408-0122</t>
  </si>
  <si>
    <t>411-0001</t>
  </si>
  <si>
    <t>411-0002</t>
  </si>
  <si>
    <t>502-0246</t>
  </si>
  <si>
    <t>503-0472</t>
  </si>
  <si>
    <t>506-0609</t>
  </si>
  <si>
    <t>506-0878</t>
  </si>
  <si>
    <t>506-0880</t>
  </si>
  <si>
    <t>506-1360</t>
  </si>
  <si>
    <t>506-1361</t>
  </si>
  <si>
    <t>507-0588</t>
  </si>
  <si>
    <t>507-0701</t>
  </si>
  <si>
    <t>507-0989</t>
  </si>
  <si>
    <t>507-0991</t>
  </si>
  <si>
    <t>509-0031</t>
  </si>
  <si>
    <t>509-0033</t>
  </si>
  <si>
    <t>509-0038</t>
  </si>
  <si>
    <t>509-0044</t>
  </si>
  <si>
    <t>509-0067</t>
  </si>
  <si>
    <t>509-0081</t>
  </si>
  <si>
    <t>509-0090</t>
  </si>
  <si>
    <t>509-0104</t>
  </si>
  <si>
    <t>509-0109</t>
  </si>
  <si>
    <t>509-0126</t>
  </si>
  <si>
    <t>509-0143</t>
  </si>
  <si>
    <t>509-0156</t>
  </si>
  <si>
    <t>509-0783</t>
  </si>
  <si>
    <t>509-0809</t>
  </si>
  <si>
    <t>509-0815</t>
  </si>
  <si>
    <t>509-0816</t>
  </si>
  <si>
    <t>509-0860</t>
  </si>
  <si>
    <t>509-0900</t>
  </si>
  <si>
    <t>509-0988</t>
  </si>
  <si>
    <t>509-1210</t>
  </si>
  <si>
    <t>509-1519</t>
  </si>
  <si>
    <t>509-2160</t>
  </si>
  <si>
    <t>537-0221</t>
  </si>
  <si>
    <t>542-0042</t>
  </si>
  <si>
    <t>548-0005</t>
  </si>
  <si>
    <t>548-0007</t>
  </si>
  <si>
    <t>548-0009</t>
  </si>
  <si>
    <t>548-0024</t>
  </si>
  <si>
    <t>548-0037</t>
  </si>
  <si>
    <t>548-9111</t>
  </si>
  <si>
    <t>прайс</t>
  </si>
  <si>
    <t xml:space="preserve">прайс </t>
  </si>
  <si>
    <t>прайс "Полимерстрой"</t>
  </si>
  <si>
    <t>Прайс лист</t>
  </si>
  <si>
    <t>СЦМ-500-9003</t>
  </si>
  <si>
    <t>СЦМ-500-9003-009</t>
  </si>
  <si>
    <t>СЦМ-500-9003-010</t>
  </si>
  <si>
    <t>СЦМ-500-9003-019</t>
  </si>
  <si>
    <t>СЦМ-500-9087-002</t>
  </si>
  <si>
    <t>СЦМ-500-9090-013</t>
  </si>
  <si>
    <t>СЦМ-500-9090-014</t>
  </si>
  <si>
    <t>СЦМ-500-9090-015</t>
  </si>
  <si>
    <t>СЦМ-500-9090-019</t>
  </si>
  <si>
    <t>ТСЦ-101-0591</t>
  </si>
  <si>
    <t>ТСЦ-101-1620</t>
  </si>
  <si>
    <t>ТСЦ-101-1641</t>
  </si>
  <si>
    <t>ТСЦ-101-1747</t>
  </si>
  <si>
    <t>ТСЦ-101-1928</t>
  </si>
  <si>
    <t>ТСЦ-101-2161</t>
  </si>
  <si>
    <t>ТСЦ-101-2162</t>
  </si>
  <si>
    <t>ТСЦ-101-2491</t>
  </si>
  <si>
    <t>ТСЦ-101-2537</t>
  </si>
  <si>
    <t>ТСЦ-101-2542</t>
  </si>
  <si>
    <t>ТСЦ-101-3776</t>
  </si>
  <si>
    <t>ТСЦ-101-3777</t>
  </si>
  <si>
    <t>ТСЦ-103-0014</t>
  </si>
  <si>
    <t>ТСЦ-103-0130</t>
  </si>
  <si>
    <t>ТСЦ-103-0138</t>
  </si>
  <si>
    <t>ТСЦ-103-0142</t>
  </si>
  <si>
    <t>ТСЦ-103-0153</t>
  </si>
  <si>
    <t>ТСЦ-103-0161</t>
  </si>
  <si>
    <t>ТСЦ-103-0178</t>
  </si>
  <si>
    <t>ТСЦ-103-0192</t>
  </si>
  <si>
    <t>ТСЦ-103-0205</t>
  </si>
  <si>
    <t>ТСЦ-103-0221</t>
  </si>
  <si>
    <t>ТСЦ-103-0230</t>
  </si>
  <si>
    <t>ТСЦ-103-0269</t>
  </si>
  <si>
    <t>ТСЦ-103-0362</t>
  </si>
  <si>
    <t>ТСЦ-103-0392</t>
  </si>
  <si>
    <t>ТСЦ-103-0405</t>
  </si>
  <si>
    <t>ТСЦ-103-0469</t>
  </si>
  <si>
    <t>ТСЦ-103-0471</t>
  </si>
  <si>
    <t>ТСЦ-103-0485</t>
  </si>
  <si>
    <t>ТСЦ-103-0489</t>
  </si>
  <si>
    <t>ТСЦ-103-0500</t>
  </si>
  <si>
    <t>ТСЦ-103-1092</t>
  </si>
  <si>
    <t>ТСЦ-104-0074</t>
  </si>
  <si>
    <t>ТСЦ-111-0128</t>
  </si>
  <si>
    <t>ТСЦ-111-3161</t>
  </si>
  <si>
    <t>ТСЦ-113-0022</t>
  </si>
  <si>
    <t>ТСЦ-113-0245</t>
  </si>
  <si>
    <t>ТСЦ-201-0755</t>
  </si>
  <si>
    <t>ТСЦ-201-0756</t>
  </si>
  <si>
    <t>ТСЦ-201-0763</t>
  </si>
  <si>
    <t>ТСЦ-201-0764</t>
  </si>
  <si>
    <t>ТСЦ-201-9230</t>
  </si>
  <si>
    <t>ТСЦ-204-0001</t>
  </si>
  <si>
    <t>ТСЦ-204-0006</t>
  </si>
  <si>
    <t>ТСЦ-204-0020</t>
  </si>
  <si>
    <t>ТСЦ-301-1687</t>
  </si>
  <si>
    <t>ТСЦ-301-3214</t>
  </si>
  <si>
    <t>ТСЦ-301-3332</t>
  </si>
  <si>
    <t>ТСЦ-301-3362</t>
  </si>
  <si>
    <t>ТСЦ-302-1244</t>
  </si>
  <si>
    <t>ТСЦ-302-1271</t>
  </si>
  <si>
    <t>ТСЦ-302-1279</t>
  </si>
  <si>
    <t>ТСЦ-302-1283</t>
  </si>
  <si>
    <t>ТСЦ-302-1712</t>
  </si>
  <si>
    <t>ТСЦ-302-1716</t>
  </si>
  <si>
    <t>ТСЦ-302-1717</t>
  </si>
  <si>
    <t>ТСЦ-401-0223</t>
  </si>
  <si>
    <t>ТСЦ-401-0224</t>
  </si>
  <si>
    <t>ТСЦ-401-0226</t>
  </si>
  <si>
    <t>ТСЦ-403-1097</t>
  </si>
  <si>
    <t>ТСЦ-403-1124</t>
  </si>
  <si>
    <t>ТСЦ-403-8241</t>
  </si>
  <si>
    <t>ТСЦ-403-8367</t>
  </si>
  <si>
    <t>ТСЦ-407-0028</t>
  </si>
  <si>
    <t>ТСЦ-501-0798</t>
  </si>
  <si>
    <t>ТСЦ-501-0798 (прим.)</t>
  </si>
  <si>
    <t>ТСЦ-501-0799</t>
  </si>
  <si>
    <t>ТСЦ-501-0806</t>
  </si>
  <si>
    <t>ТСЦ-501-0809 (прим.)</t>
  </si>
  <si>
    <t>ТСЦ-501-0832</t>
  </si>
  <si>
    <t>ТСЦ-501-8235</t>
  </si>
  <si>
    <t>ТСЦ-501-8236</t>
  </si>
  <si>
    <t>ТСЦ-501-8238</t>
  </si>
  <si>
    <t>ТСЦ-501-8264</t>
  </si>
  <si>
    <t>ТСЦ-501-8266</t>
  </si>
  <si>
    <t>ТСЦ-501-8267</t>
  </si>
  <si>
    <t>ТСЦ-501-8370</t>
  </si>
  <si>
    <t>ТСЦ-502-0518</t>
  </si>
  <si>
    <t>ТСЦ-502-0675 прим</t>
  </si>
  <si>
    <t>ТСЦ-502-0761</t>
  </si>
  <si>
    <t>ТСЦ-502-0767</t>
  </si>
  <si>
    <t>ТСЦ-503-0457</t>
  </si>
  <si>
    <t>ТСЦ-503-0499</t>
  </si>
  <si>
    <t>ТСЦ-503-9048</t>
  </si>
  <si>
    <t>ТСЦ-507-0399</t>
  </si>
  <si>
    <t>ТСЦ-507-0700</t>
  </si>
  <si>
    <t>ТСЦ-507-0708</t>
  </si>
  <si>
    <t>ТСЦ-507-0709</t>
  </si>
  <si>
    <t>ТСЦ-507-0915</t>
  </si>
  <si>
    <t>ТСЦ-507-1971</t>
  </si>
  <si>
    <t>ТСЦ-507-1975</t>
  </si>
  <si>
    <t>ТСЦ-507-1979</t>
  </si>
  <si>
    <t>ТСЦ-507-1981</t>
  </si>
  <si>
    <t>ТСЦ-507-1983</t>
  </si>
  <si>
    <t>ТСЦ-507-1984</t>
  </si>
  <si>
    <t>ТСЦ-507-2033</t>
  </si>
  <si>
    <t>ТСЦ-507-2035</t>
  </si>
  <si>
    <t>ТСЦ-507-2046</t>
  </si>
  <si>
    <t>ТСЦ-507-2049</t>
  </si>
  <si>
    <t>ТСЦ-507-2088</t>
  </si>
  <si>
    <t>ТСЦ-507-2093</t>
  </si>
  <si>
    <t>ТСЦ-507-2164</t>
  </si>
  <si>
    <t>ТСЦ-507-2168</t>
  </si>
  <si>
    <t>ТСЦ-507-2173</t>
  </si>
  <si>
    <t>ТСЦ-507-2182</t>
  </si>
  <si>
    <t>ТСЦ-507-2183</t>
  </si>
  <si>
    <t>ТСЦ-507-2189</t>
  </si>
  <si>
    <t>ТСЦ-507-2196</t>
  </si>
  <si>
    <t>ТСЦ-507-2206</t>
  </si>
  <si>
    <t>ТСЦ-507-2240</t>
  </si>
  <si>
    <t>ТСЦ-507-2250</t>
  </si>
  <si>
    <t>ТСЦ-507-2278</t>
  </si>
  <si>
    <t>ТСЦ-507-2294</t>
  </si>
  <si>
    <t>ТСЦ-507-2295</t>
  </si>
  <si>
    <t>ТСЦ-507-2298</t>
  </si>
  <si>
    <t>ТСЦ-507-2323</t>
  </si>
  <si>
    <t>ТСЦ-507-2325</t>
  </si>
  <si>
    <t>ТСЦ-507-2328</t>
  </si>
  <si>
    <t>ТСЦ-507-2363</t>
  </si>
  <si>
    <t>ТСЦ-507-2394</t>
  </si>
  <si>
    <t>ТСЦ-507-2398</t>
  </si>
  <si>
    <t>ТСЦ-507-2637</t>
  </si>
  <si>
    <t>ТСЦ-507-2639</t>
  </si>
  <si>
    <t>ТСЦ-507-2640</t>
  </si>
  <si>
    <t>ТСЦ-507-2644</t>
  </si>
  <si>
    <t>ТСЦ-507-2646</t>
  </si>
  <si>
    <t>ТСЦ-507-2648</t>
  </si>
  <si>
    <t>ТСЦ-507-2650</t>
  </si>
  <si>
    <t>ТСЦ-507-2737</t>
  </si>
  <si>
    <t>ТСЦ-507-2738</t>
  </si>
  <si>
    <t>ТСЦ-507-2744</t>
  </si>
  <si>
    <t>ТСЦ-509-0068</t>
  </si>
  <si>
    <t>ТСЦ-509-0331</t>
  </si>
  <si>
    <t>ТСЦ-509-0767</t>
  </si>
  <si>
    <t>ТСЦ-509-0808</t>
  </si>
  <si>
    <t>ТСЦ-509-1856</t>
  </si>
  <si>
    <t>ТСЦ-509-3604</t>
  </si>
  <si>
    <t>ТСЦ-509-3612</t>
  </si>
  <si>
    <t>Цена БЕ Самотлор</t>
  </si>
  <si>
    <t>Бензин авиационный Б-70...</t>
  </si>
  <si>
    <t>Битумы нефтяные строительные марки: БН-70/30</t>
  </si>
  <si>
    <t>Винты с полукруглой головкой длиной: 50 мм</t>
  </si>
  <si>
    <t>Гвозди строительные с плоской головкой: 1,6x50 мм</t>
  </si>
  <si>
    <t>Кислород технический: газообразный...</t>
  </si>
  <si>
    <t>Краски масляные и алкидные, готовые к применению белила цинковые: МА-15</t>
  </si>
  <si>
    <t>Лаки канифольные, марки КФ-965</t>
  </si>
  <si>
    <t>Лента стальная упаковочная, мягкая, нормальной точности 0,7х20-50 мм</t>
  </si>
  <si>
    <t>Олифа комбинированная, марки: К-2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</si>
  <si>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</si>
  <si>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</si>
  <si>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 оцинкованная диаметром: 1,6 мм</t>
  </si>
  <si>
    <t>Круглый и квадратный горячекатаный прокат размером 52-70 из углеродистой стали марки: Ст3сп</t>
  </si>
  <si>
    <t>Прокат угловой горячекатаный нормальной точности прокатки немерной длины из стали: С345к</t>
  </si>
  <si>
    <t>Уайт-спирит...</t>
  </si>
  <si>
    <t>Электроды диаметром: 4 мм Э42...</t>
  </si>
  <si>
    <t>Электроды диаметром: 4 мм Э50А</t>
  </si>
  <si>
    <t>Электроды диаметром: 4 мм Э55</t>
  </si>
  <si>
    <t>Брезент</t>
  </si>
  <si>
    <t>Сталь листовая углеродистая обыкновенного качества марки ВСт3пс5 толщиной: 4-6 мм</t>
  </si>
  <si>
    <t>Сталь угловая равнополочная, марка стали ВСт3кп2, размером 50x50x5 мм</t>
  </si>
  <si>
    <t>Лак электроизоляционный 318...</t>
  </si>
  <si>
    <t>Лак НЦ-62</t>
  </si>
  <si>
    <t>Рогожа</t>
  </si>
  <si>
    <t>Очес льняной</t>
  </si>
  <si>
    <t>Поковки простые строительные /скобы, закрепы, хомуты и т,п,/ массой до 1,6 кг</t>
  </si>
  <si>
    <t>Углекислый газ</t>
  </si>
  <si>
    <t>Патроны для пристрелки...</t>
  </si>
  <si>
    <t>Прокладки резиновые (пластина техническая прессованная)...</t>
  </si>
  <si>
    <t>Сталь полосовая, марка стали: Ст3сп шириной 50-200 мм толщиной 4-5 мм</t>
  </si>
  <si>
    <t>Ветошь...</t>
  </si>
  <si>
    <t>Мастика битумно-полимерная</t>
  </si>
  <si>
    <t>Тальк молотый, сорт I</t>
  </si>
  <si>
    <t>Толь с крупнозернистой посыпкой марки ТВК-350</t>
  </si>
  <si>
    <t>Ткань мешочная</t>
  </si>
  <si>
    <t>Эмульсия битумно-дорожная</t>
  </si>
  <si>
    <t>Винты самонарезающие: оцинкованные, размером 4-12 мм ГОСТ 10621-80</t>
  </si>
  <si>
    <t>Олифа натуральная</t>
  </si>
  <si>
    <t>Сталь листовая оцинкованная толщиной листа: 0,8 мм</t>
  </si>
  <si>
    <t>Заклепка СТД-985</t>
  </si>
  <si>
    <t xml:space="preserve"> Электроды диаметром 4 мм Э42А</t>
  </si>
  <si>
    <t>Болты анкерные</t>
  </si>
  <si>
    <t>Канифоль сосновая...</t>
  </si>
  <si>
    <t>Шпагат бумажный...</t>
  </si>
  <si>
    <t>Грунтовка битумная под полимерное или резиновое покрытие</t>
  </si>
  <si>
    <t>Болты с гайками и шайбами строительные...</t>
  </si>
  <si>
    <t>Краски маркировочные МКЭ-4</t>
  </si>
  <si>
    <t>Болты с гайками и шайбами оцинкованные, диаметр: 10 мм</t>
  </si>
  <si>
    <t>Болты с гайками и шайбами оцинкованные, диаметр: 36 мм</t>
  </si>
  <si>
    <t>Краска...</t>
  </si>
  <si>
    <t>Дюбели пластмассовые с шурупами 12х70 мм...</t>
  </si>
  <si>
    <t>Пленка радиографическая: РТ-5</t>
  </si>
  <si>
    <t>Пропан-бутан, смесь техническая...</t>
  </si>
  <si>
    <t>Спирт этиловый ректификованный технический, сорт I</t>
  </si>
  <si>
    <t>Нитки швейные...</t>
  </si>
  <si>
    <t>Растворитель марки: Р-60</t>
  </si>
  <si>
    <t>Растворитель марки: № 648</t>
  </si>
  <si>
    <t>Лента К226...</t>
  </si>
  <si>
    <t>Лента ФУМ...</t>
  </si>
  <si>
    <t>Лента поливинилхлоридная липкая толщиной 0,4 мм</t>
  </si>
  <si>
    <t>Лента липкая изоляционная на поликасиновом компаунде марки ЛСЭПЛ, шириной 20-30 мм, толщиной от 0,14 до 0,19 мм...</t>
  </si>
  <si>
    <t>Люки чугунные: тяжелый</t>
  </si>
  <si>
    <t>Флюс: АН-47</t>
  </si>
  <si>
    <t>Фотопроявитель</t>
  </si>
  <si>
    <t>Фотофиксаж</t>
  </si>
  <si>
    <t>Дюбели для пристрелки стальные...</t>
  </si>
  <si>
    <t>Дюбели распорные полипропиленовые...</t>
  </si>
  <si>
    <t>Кислота уксусная</t>
  </si>
  <si>
    <t>Электроды с основным покрытием класса Э42А диаметром 2,5 мм...</t>
  </si>
  <si>
    <t>Знаки опознавательные металлические;шт....</t>
  </si>
  <si>
    <t>Пленка радиографическая рулонная</t>
  </si>
  <si>
    <t>Праймер эпоксидный</t>
  </si>
  <si>
    <t>Бруски обрезные хвойных пород длиной: 4-6,5 м, шириной 75-150 мм, толщиной 40-75 мм, III сорта</t>
  </si>
  <si>
    <t>Пиломатериалы хвойных пород. Брусья обрезные длиной 4-6.5 м, шириной 75-150 мм, толщиной 150 мм и более III сорта...</t>
  </si>
  <si>
    <t>Доски обрезные хвойных пород длиной: 4-6,5 м, шириной 75-150 мм, толщиной 44 мм и более, III сорта</t>
  </si>
  <si>
    <t>Доски необрезные хвойных пород длиной: 4-6,5 м, все ширины, толщиной 44 мм и более, III сорта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</si>
  <si>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</si>
  <si>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</si>
  <si>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Плиты из минеральной ваты: гофрированной структуры М-125</t>
  </si>
  <si>
    <t>Маты прошивные из минеральной ваты: без обкладок М-100, толщина 60 мм</t>
  </si>
  <si>
    <t>Стеклопластик рулонный марки: РСТ-А-Л-В</t>
  </si>
  <si>
    <t>Детали защитных покрытий конструкций тепловой изоляции трубопроводов: из листов алюминиевых сплавов толщиной 0,5 мм, криволинейные</t>
  </si>
  <si>
    <t>Холсты стекловолокнистые марки: ВВ-Г</t>
  </si>
  <si>
    <t>Шпалы непропитанные для железных дорог: 1 тип</t>
  </si>
  <si>
    <t>Гайки установочные заземляющие</t>
  </si>
  <si>
    <t>Бирки маркировочные...</t>
  </si>
  <si>
    <t>Бирки-оконцеватели...</t>
  </si>
  <si>
    <t>Бирки маркировочные пластмассовые</t>
  </si>
  <si>
    <t>Грунтовка: ГФ-021 красно-коричневая...</t>
  </si>
  <si>
    <t>Грунтовка: ФЛ-03К коричневая</t>
  </si>
  <si>
    <t>Грунтовка: фосфатирующая ВЛ-02 зеленовато-желтого цвета</t>
  </si>
  <si>
    <t>Дихлорэтан технический, сорт I</t>
  </si>
  <si>
    <t>Клей фенолполивинилацетатный марки: БФ-2, БФ-2Н, сорт высший</t>
  </si>
  <si>
    <t>Ксилол нефтяной марки А...</t>
  </si>
  <si>
    <t>Отвердитель: № 1</t>
  </si>
  <si>
    <t>Сольвент каменноугольный технический, марки: В</t>
  </si>
  <si>
    <t>Шпатлевка ЭП-00-10 красно-коричневая</t>
  </si>
  <si>
    <t>Эмаль ХС-720 серебристая антикоррозийная</t>
  </si>
  <si>
    <t>Эмаль кремнийорганическая: КО-811 зеленая</t>
  </si>
  <si>
    <t>Эмаль ВЛ-515</t>
  </si>
  <si>
    <t>Лак битумный...</t>
  </si>
  <si>
    <t>Клей БМК-5к...</t>
  </si>
  <si>
    <t>Кондуктор инвентарный металлический</t>
  </si>
  <si>
    <t>Подкладки металлические</t>
  </si>
  <si>
    <t>Конструкции стальные индивидуальные: решетчатые сварные массой до 0,1 т</t>
  </si>
  <si>
    <t>Щиты: из досок толщиной 25 мм</t>
  </si>
  <si>
    <t>Щиты: из досок толщиной 40 мм</t>
  </si>
  <si>
    <t>Горячекатаная арматурная сталь гладкая класса А-I, диаметром: 14 мм</t>
  </si>
  <si>
    <t>Анкерные детали из прямых или гнутых круглых стержней с резьбой (в комплекте с шайбами и гайками или без них),: поставляемые отдельно</t>
  </si>
  <si>
    <t>Детали закладные и накладные изготовленные: с применением сварки, гнутья, сверления (пробивки) отверстий (при наличии одной из этих операций или всего перечня в любых сочетаниях) поставляемые отдельно</t>
  </si>
  <si>
    <t>Патрубки...</t>
  </si>
  <si>
    <t>Контргайка</t>
  </si>
  <si>
    <t>Бетон тяжелый, класс: В15 (М200)</t>
  </si>
  <si>
    <t>Бетон тяжелый, класс: В20 (М250)</t>
  </si>
  <si>
    <t>Бетон тяжелый, класс: В27,5 (М350)</t>
  </si>
  <si>
    <t>Бетон тяжелый, крупность заполнителя: 10 мм, класс В15 (М200)</t>
  </si>
  <si>
    <t>Раствор готовый кладочный цементный марки: 200</t>
  </si>
  <si>
    <t>Раствор готовый кладочный цементно-известковый марки: 10</t>
  </si>
  <si>
    <t>Раствор готовый отделочный тяжелый,: цементный 1:3</t>
  </si>
  <si>
    <t>Плиты бетонные и цементно-песчаные для тротуаров, полов и облицовки, марки: 300, толщина 35 мм</t>
  </si>
  <si>
    <t>Гипсовые вяжущие, марка: Г3</t>
  </si>
  <si>
    <t>Известь строительная: негашеная комовая, сорт I</t>
  </si>
  <si>
    <t>Смесь пескоцементная с содержанием цемента до 67 %</t>
  </si>
  <si>
    <t>Щебень из природного камня для строительных работ марка: 1000, фракция 20-40 мм</t>
  </si>
  <si>
    <t>Щебень из природного камня для строительных работ марка: 800, фракция 20-40 мм</t>
  </si>
  <si>
    <t>Щебень из природного камня для строительных работ марка: 400, фракция 5(3)-10 мм</t>
  </si>
  <si>
    <t>Песок для строительных работ природный</t>
  </si>
  <si>
    <t>Вода...</t>
  </si>
  <si>
    <t>Вода водопроводная</t>
  </si>
  <si>
    <t>Провода неизолированные для воздушных линий электропередачи медные марки...</t>
  </si>
  <si>
    <t>Розетка потолочная</t>
  </si>
  <si>
    <t>Ленты алюминиевые марки АД1Н, шириной: 20 мм, толщиной 0,8 мм</t>
  </si>
  <si>
    <t>Листы алюминиевые марки АД1Н, толщиной: 1 мм</t>
  </si>
  <si>
    <t>Листы алюминиевые марки АД1Н, толщиной: 0,8 мм</t>
  </si>
  <si>
    <t>Припои оловянно-свинцовые бессурьмянистые марки ПОС61</t>
  </si>
  <si>
    <t>Припои оловянно-свинцовые бессурьмянистые марки: ПОС40...</t>
  </si>
  <si>
    <t>Припои оловянно-свинцовые бессурьмянистые марки...</t>
  </si>
  <si>
    <t>Трубы напорные из полиэтилена низкого давления среднего типа, наружным диаметром: 25 мм</t>
  </si>
  <si>
    <t>Трубка полихлорвиниловая</t>
  </si>
  <si>
    <t>Фланцы стальные плоские приварные из стали ВСт3сп2, ВСт3сп3, давлением: 1,0 МПа (10 кгс/см2), диаметром 200 мм</t>
  </si>
  <si>
    <t>Фланцы стальные плоские приварные из стали ВСт3сп2, ВСт3сп3, давлением: 1,0 МПа (10 кгс/см2), диаметром 300 мм</t>
  </si>
  <si>
    <t>Муфты соединительные...</t>
  </si>
  <si>
    <t>Сжимы ответвительные...</t>
  </si>
  <si>
    <t>Наконечники кабельные...</t>
  </si>
  <si>
    <t>Колпачки: изолирующие...</t>
  </si>
  <si>
    <t>Профиль монтажный</t>
  </si>
  <si>
    <t>Кнопки монтажные...</t>
  </si>
  <si>
    <t>Гильзы соединительные...</t>
  </si>
  <si>
    <t>Перемычки гибкие, тип ПГС-50...</t>
  </si>
  <si>
    <t>Скобы...</t>
  </si>
  <si>
    <t>Скобы двухлапковые</t>
  </si>
  <si>
    <t>Скоба: К-142</t>
  </si>
  <si>
    <t>Жир паяльный</t>
  </si>
  <si>
    <t>Полоски и пряжки для крепления проводов</t>
  </si>
  <si>
    <t>Оконцеватели маркировочные</t>
  </si>
  <si>
    <t>Втулки изолирующие...</t>
  </si>
  <si>
    <t>Заглушки...</t>
  </si>
  <si>
    <t>Манжета термоусаживаемая</t>
  </si>
  <si>
    <t>Перчатка термоусаживаемая</t>
  </si>
  <si>
    <t>Прессшпан листовой, марки А</t>
  </si>
  <si>
    <t>Уплотнительный состав</t>
  </si>
  <si>
    <t>Шнур асбестовый общего назначения марки ШАОН диаметром 3-5 мм</t>
  </si>
  <si>
    <t>Парафины нефтяные твердые марки Т-1...</t>
  </si>
  <si>
    <t>Вазелин технический...</t>
  </si>
  <si>
    <t>Скоба У1078</t>
  </si>
  <si>
    <t>Прокладки паронитовые...</t>
  </si>
  <si>
    <t>Канат двойной свивки типа ТЛК-О без покрытия из проволок марки В, маркировочная группа 1770 н/мм2, диаметром 33 мм...</t>
  </si>
  <si>
    <t>Грунтовка ГТ-752...</t>
  </si>
  <si>
    <t>Лента поливинилхлоридная для изоляции газонефтепродуктопроводов ПВХ-БК (липкая), толщиной 0.4 мм...</t>
  </si>
  <si>
    <t>Пленка оберточная ПЭКОМ толщиной 0.6 мм...</t>
  </si>
  <si>
    <t>Манжета предохраняющая для заделки концов кожуха трубопроводов Ду 200 мм...</t>
  </si>
  <si>
    <t>Кольца центрирующие для труб Ду 200 мм...</t>
  </si>
  <si>
    <t>Манжета термоусадочная для изоляции трубопровода из труб с заводской изоляцией Ду 200 мм</t>
  </si>
  <si>
    <t>Коробка клеммная соединительная JBS-100m Rauchem</t>
  </si>
  <si>
    <t>Короба одноканальные 100*100 l-2000.грунтованные, с крышкой 829,63\3,92</t>
  </si>
  <si>
    <t>Набор для подвода питания к одному греющему кабелю JBS-100 Rauchem (5280.21\3.92)</t>
  </si>
  <si>
    <t>Термоусаживающий комплект для оконцевания Е-06 Rauchem (3684.21\3.92)</t>
  </si>
  <si>
    <t>Наклейки "осторожно электрообогрев поверхности"</t>
  </si>
  <si>
    <t>Наклейки "Заземление"</t>
  </si>
  <si>
    <t>Интегрированный набор подключения питания 100-ЕР (Eex e) Rauchem (5280.21\3.24)</t>
  </si>
  <si>
    <t>Кабельный сальник М25 GL-38-M25-METAL Rauchem (5280.21\3.24)</t>
  </si>
  <si>
    <t>Клейкая лена из стекловолокна GS-54 (16м\рул.) (810,13\3,24)</t>
  </si>
  <si>
    <t>Коробка клеммная соединительная JBS-100 Rauchem (11573,46\3,92)</t>
  </si>
  <si>
    <t>Саморегулируемый греющий кабель 150QTVR2-CT Rauchem</t>
  </si>
  <si>
    <t>Соединитель лотковый СЛ</t>
  </si>
  <si>
    <t>кольцо Спейсер диам.230</t>
  </si>
  <si>
    <t>манжета герметизирующая МГП 219/426</t>
  </si>
  <si>
    <t>Трубка импульсная 14х2</t>
  </si>
  <si>
    <t>Кабель монтажный МКЭШВ-Мнг 2х2х1,0</t>
  </si>
  <si>
    <t>Кабель монтажный МКЭШВ-Мнг 4х2х1,0</t>
  </si>
  <si>
    <t>Кабель соединительный КСПВЭП 8х2х0,4</t>
  </si>
  <si>
    <t>Кабель контрольный КВВГЭ-ХЛ 5х1,5</t>
  </si>
  <si>
    <t>Кабель сетевой КГПЭП 1х2х09</t>
  </si>
  <si>
    <t>Кабель контрольный КВВГЭ-ХЛ 19х1,0</t>
  </si>
  <si>
    <t>Полка К1161 ц УТ 1,5</t>
  </si>
  <si>
    <t>Стойка К1150 У 1,5</t>
  </si>
  <si>
    <t>Лоток монтажный секция угловая вертикальная внешняя ЛМС 100х65 УХЛ2 1 шт= 3,9 кг</t>
  </si>
  <si>
    <t>Лоток монтажный секция угловая горизонтальная ЛМ 100х65 УХЛ2       1 шт= 3,9 кг</t>
  </si>
  <si>
    <t>Крышка лотка КЛ 200</t>
  </si>
  <si>
    <t>Лоток монтажный секция угловая вертикальная внутренняя ЛМС 100х65 УХЛ2 1 шт= 3,9 кг</t>
  </si>
  <si>
    <t>Лоток монтажный секция тройниковая ЛМ 100х60 УХЛ2,5        1 шт= 3,9 кг</t>
  </si>
  <si>
    <t>Лоток монтажный секция прямая ЛМ 100х65 УХЛ2 1 шт= 3,9 кг</t>
  </si>
  <si>
    <t>Стойка К1151 У 1,5</t>
  </si>
  <si>
    <t>Полка К1162 ц УТ 1,5</t>
  </si>
  <si>
    <t>Кабельный лоток ЛМ 250 УТ 1,5</t>
  </si>
  <si>
    <t>Крышка прямых дотков КЛ 250</t>
  </si>
  <si>
    <t>Лоток монтажный секция угловая горизонтальная ЛМ 200х60 УХЛ2,5</t>
  </si>
  <si>
    <t>Лоток монтажный секция прямая ЛМ 200х60 УХЛ2,5</t>
  </si>
  <si>
    <t>Лоток монтажный секция тройниковая ЛМ 200х60 УХЛ2,5</t>
  </si>
  <si>
    <t>разделитель лотка РЛ 200</t>
  </si>
  <si>
    <t>Стойка для прокладки кабеля металлическая оцинкованная                                                 К 1150 ЦУТ 1.5,L= 400 мм</t>
  </si>
  <si>
    <t>Стойка для прокладки кабеля металлическая оцинкованная                                                 К 1151 ЦУТ 1.5,L= 600 мм</t>
  </si>
  <si>
    <t>Полка для прокладки кабеля металлическая оцинкованная                                                 К 1161 ЦУТ 1.5,L= 265 мм</t>
  </si>
  <si>
    <t>Полка для прокладки кабеля металлическая оцинкованная                                                 К 1162 ЦУТ 1.5,L= 265 мм</t>
  </si>
  <si>
    <t>Крышка лотка, длиной 2м</t>
  </si>
  <si>
    <t>Лоток прямой перфорированный металлический оцинкованный                             ЛМ 100 размер 100х65х2000 мм</t>
  </si>
  <si>
    <t>Лоток прямой перфорированный металлический оцинкованный                             ЛМ   размер 200х60х2000 мм</t>
  </si>
  <si>
    <t>Лоток прямой перфорированный металлический оцинкованный                             ЛМ 250 размер 250х65х2000 мм</t>
  </si>
  <si>
    <t xml:space="preserve"> Лоток прямой перфорированный металлический оцинкованный                             ЛМ 200 размер 200х65х2000 мм</t>
  </si>
  <si>
    <t xml:space="preserve">   - Лоток прямой перфорированный металлический оцинкованный                             ЛМ 250 размер 200х65х2000 мм</t>
  </si>
  <si>
    <t>Лоток угловой перфорированный металлический оцинкованный</t>
  </si>
  <si>
    <t>Лоток тройниковый перфорированный металлический оцинкованный</t>
  </si>
  <si>
    <t>Мастика бутилкаучуковая холодная</t>
  </si>
  <si>
    <t>Сталь круглая углеродистая обыкновенного качества марки ВСт3пс5-1 диаметром: 20 мм</t>
  </si>
  <si>
    <t>Сталь угловая равнополочная, марка стали: ВСт3кп2, размером 50x50x5 мм</t>
  </si>
  <si>
    <t>Рубероид морозостойкий РПМ-300</t>
  </si>
  <si>
    <t>Болты распорные МР 12х100</t>
  </si>
  <si>
    <t>Рукава металлические диаметром: 15 мм РЗ-Ц-Х...</t>
  </si>
  <si>
    <t>Рукава металлические диаметром: 20 мм РЗ-Ц-Х</t>
  </si>
  <si>
    <t>Лента полимерная для защиты изоляционных покрытий газонефтепродуктопроводов, толщиной 0,5 мм</t>
  </si>
  <si>
    <t>Люки чугунные: с решеткой для дождеприемного колодца ЛР</t>
  </si>
  <si>
    <t>Сталь угловая: 50х50 мм...</t>
  </si>
  <si>
    <t>Сталь листовая горячекатаная марки Ст3 толщиной: 6-9 мм</t>
  </si>
  <si>
    <t>Сталь листовая горячекатаная марки Ст3 толщиной: 10-13 мм</t>
  </si>
  <si>
    <t>Трубы стальные сварные водогазопроводные с резьбой черные обыкновенные (неоцинкованные), диаметр условного прохода: 20 мм, толщина стенки 2,8 мм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</si>
  <si>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  мм</t>
  </si>
  <si>
    <t>Трубы стальные электросварные прямошовные со снятой фаской из стали марок БСт2кп-БСт4кп и БСт2пс-БСт4пс наружный диаметр: 57 мм, толщина стенки 3 мм</t>
  </si>
  <si>
    <t>Трубы стальные электросварные прямошовные со снятой фаской из стали марок БСт2кп-БСт4кп и БСт2пс-БСт4пс наружный диаметр: 76 мм, толщина стенки 3,0 мм</t>
  </si>
  <si>
    <t>Трубы стальные электросварные прямошовные со снятой фаской из стали марок БСт2кп-БСт4кп и БСт2пс-БСт4пс наружный диаметр: 89 мм, толщина стенки 3,0 мм</t>
  </si>
  <si>
    <t>Трубы стальные электросварные прямошовные со снятой фаской из стали марок БСт2кп-БСт4кп и БСт2пс-БСт4пс наружный диаметр: 108 мм, толщина стенки 4 мм</t>
  </si>
  <si>
    <t>Трубы стальные электросварные прямошовные со снятой фаской из стали марок БСт2кп-БСт4кп и БСт2пс-БСт4пс наружный диаметр: 159 мм, толщина стенки 6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</si>
  <si>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</si>
  <si>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Трубы стальные электросварные прямошовные со снятой фаской из стали марок БСт2кп-БСт4кп и БСт2пс-БСт4пс наружный диаметр: 325 мм, толщина стенки 9 мм</t>
  </si>
  <si>
    <t>Трубы стальные электросварные прямошовные и спирально-шовные группы А и Б с сопротивлением по разрыву 38 кгс/мм2, наружный диаметр: 426 мм, толщина стенки 10 мм</t>
  </si>
  <si>
    <t>Трубы стальные электросварные прямошовные и спирально-шовные группы А и Б с сопротивлением по разрыву 38 кгс/мм2, наружный диаметр: 530 мм, толщина стенки 10 мм</t>
  </si>
  <si>
    <t>Трубы стальные электросварные прямошовные и спирально-шовные группы А и Б с сопротивлением по разрыву 38 кгс/мм2, наружный диаметр: 1020 мм, толщина стенки 10 мм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</si>
  <si>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</si>
  <si>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>Трубы стальные бесшовные, горячедеформированные со снятой фаской из стали марок 15, 20, 25, наружным диаметром: 89 мм, толщина стенки 6 мм</t>
  </si>
  <si>
    <t>Трубы стальные бесшовные, горячедеформированные со снятой фаской из стали марок 15, 20, 25, наружным диаметром: 108 мм, толщина стенки 6 мм</t>
  </si>
  <si>
    <t>Трубы стальные бесшовные, горячедеформированные со снятой фаской из стали марок 15, 20, 25, наружным диаметром: 219 мм, толщина стенки 6 мм</t>
  </si>
  <si>
    <t>Трубы стальные бесшовные, горячедеформированные со снятой фаской из стали марок 15, 20, 25, наружным диаметром: 219 мм, толщина стенки 8 мм</t>
  </si>
  <si>
    <t>Трубы стальные бесшовные, горячедеформированные со снятой фаской из стали марок 15, 20, 25, наружным диаметром: 325 мм, толщина стенки 8 мм</t>
  </si>
  <si>
    <t>Трубы стальные бесшовные, горячедеформированные со снятой фаской из стали марок 15, 20, 25, наружным диаметром: 325 мм, толщина стенки 12 мм</t>
  </si>
  <si>
    <t>Трубы стальные бесшовные, горячедеформированные со снятой фаской из стали марок 15, 20, 25, наружным диаметром: 426 мм, толщина стенки 10 мм</t>
  </si>
  <si>
    <t>кабель-канал 40х16</t>
  </si>
  <si>
    <t>Маты без связующего прошивные из супертонкого стекловолокна толщиной: 60 мм</t>
  </si>
  <si>
    <t>Бирки маркировочные пластмассовые У134</t>
  </si>
  <si>
    <t>Хомут стяжной (СИП) Е778</t>
  </si>
  <si>
    <t>Грунтовка: ГФ-017 ОК темно-коричневая</t>
  </si>
  <si>
    <t>Эмаль ПФ-133 темно-серая</t>
  </si>
  <si>
    <t>Отдельные конструктивные элементы зданий и сооружений с преобладанием: горячекатаных профилей, средняя масса сборочной единицы до 0,1 т</t>
  </si>
  <si>
    <t>Отдельные конструктивные элементы зданий и сооружений с преобладанием: гнутосварных профилей и круглых труб, средняя масса сборочной единицы до 0,1 т</t>
  </si>
  <si>
    <t>Отдельные конструктивные элементы зданий и сооружений с преобладанием: гнутосварных профилей и круглых труб, средняя масса сборочной единицы от 0,1 до 0,5 т</t>
  </si>
  <si>
    <t>Рукава металлические ф.35мм</t>
  </si>
  <si>
    <t>Рукава металлические ф.50мм</t>
  </si>
  <si>
    <t>Горячекатаная арматурная сталь гладкая класса А-I, диаметром: 6 мм</t>
  </si>
  <si>
    <t>Горячекатаная арматурная сталь гладкая класса А-I, диаметром: 16-18 мм</t>
  </si>
  <si>
    <t>Горячекатаная арматурная сталь периодического профиля класса: А-III, диаметром 8 мм</t>
  </si>
  <si>
    <t>Клапаны предохранительные КОП-50-40 диаметром: 50 мм</t>
  </si>
  <si>
    <t>Клапаны запорные фланцевые   диаметром: 25 мм</t>
  </si>
  <si>
    <t>Головки для присоединения рукавов поливочных диаметром: 25 мм</t>
  </si>
  <si>
    <t>Головки всасывающие</t>
  </si>
  <si>
    <t>Соединение нипельное НСВ 14хМ20</t>
  </si>
  <si>
    <t>Задвижки клиновые с выдвижным шпинделем фланцевые для воды, пара и нефтепродуктов давлением 1,6 МПа (16 кгс/см2) 30с41нж (ЗКЛ2-16) диаметром: 50 мм</t>
  </si>
  <si>
    <t>Вентили проходные муфтовые: 15Б3Р для воды и пара давлением 1,0 МПа (10 кгс/см2) диаметром 25 мм</t>
  </si>
  <si>
    <t>Задвижки клиновые с выдвижным шпинделем фланцевые для воды, пара и нефтепродуктов давлением 1,6 МПа (16 кгс/см2) 30с41нж (ЗКЛ2-16) диаметром: 100 мм</t>
  </si>
  <si>
    <t>Задвижки клиновые с выдвижным шпинделем фланцевые для воды и пара давлением 1 МПа (10 кгс/см2): 30лс41нж диаметром 100 мм</t>
  </si>
  <si>
    <t>Задвижки клиновые с выдвижным шпинделем фланцевые для воды и пара давлением 1 МПа (10 кгс/см2): 30с41нж диаметром 300 мм</t>
  </si>
  <si>
    <t>Задвижки клиновые с выдвижным шпинделем фланцевые для воды и пара давлением 1 МПа (10 кгс/см2): 30с41нж под приварку диаметром 400 мм</t>
  </si>
  <si>
    <t>Бетон гидротехнический (на сульфатостойком портландцементе), класс: В7,5 (М100)</t>
  </si>
  <si>
    <t>Бетон гидротехнический (на сульфатостойком портландцементе), класс: В10 (М150)</t>
  </si>
  <si>
    <t>Бетон гидротехнический (на сульфатостойком портландцементе), класс: В15 (М200)</t>
  </si>
  <si>
    <t>Сваи железобетонные: С 60.30-7,8 /бетон В20 (М250), объем 0,55 м3, расход ар-ры 39,10 кг/ (серия 1.011.1-10 вып. 1)</t>
  </si>
  <si>
    <t>Сваи железобетонные: С 100.30-13 /бетон В25 (М350), объем 0,91 м3, расход ар-ры 171,50 кг/ (серия 1.011.1-10 вып. 1)</t>
  </si>
  <si>
    <t>Плита днища: ПН10 /бетон В15 (М200), объем 0,18 м3, расход ар-ры 15,14 кг / (серия 3.900.1-14)</t>
  </si>
  <si>
    <t>Плиты дорожные: ПДС  /бетон В22,5 (М300), объем 0,51 м3, расход ар-ры 23,4 кг/ (серия 3.503-17 вып.1)</t>
  </si>
  <si>
    <t>Смесь пескоцементная (цемент М 400)</t>
  </si>
  <si>
    <t>Кабели контрольные с медными жилами с поливинилхлоридной изоляцией и оболочкой марки: КВВГнг, с числом жил - 7 и сечением 1 мм2</t>
  </si>
  <si>
    <t>Кабели контрольные с медными жилами с поливинилхлоридной изоляцией и оболочкой марки: КВВГнг, с числом жил - 10 и сечением 1 мм2</t>
  </si>
  <si>
    <t>Кабели контрольные с медными жилами с поливинилхлоридной изоляцией и оболочкой марки: КВВГнг-LS, с числом жил - 4 и сечением 1,5 мм2</t>
  </si>
  <si>
    <t>Кабели контрольные с медными жилами с поливинилхлоридной изоляцией и оболочкой марки: КВВГнг, с числом жил - 10 и сечением 1,5 мм2</t>
  </si>
  <si>
    <t>Кабели контрольные с медными жилами с поливинилхлоридной изоляцией марки: КВВГЭнг -LS, с числом жил - 4 и сечением 1,5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</si>
  <si>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3 и сечением 1,5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</si>
  <si>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3 и сечением 2,5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</si>
  <si>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3 и сечением 4,0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</si>
  <si>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35 мм2</t>
  </si>
  <si>
    <t>Кабель силовой с медными жилами с поливинилхлоридной изоляцией в поливинилхлоридной оболочке без защитного покрова: ВВГнг, напряжением 1,00 Кв, число жил – 4 и сечением 95 мм2</t>
  </si>
  <si>
    <t>Кабель силовой с медными жилами с поливинилхлоридной изоляцией с броней из стальной ленты в шланге из поливинилхлорида ВБбШв, напряжением 0,66 Кв, число жил – 3 и сечением 2,5 мм2</t>
  </si>
  <si>
    <t>Провода силовые для электрических установок на напряжение до 450 В с медной жилой марки ПВ3, сечением 4 мм2</t>
  </si>
  <si>
    <t>Провода  с медной жилой марки: ПВ3, сечением 4 мм2</t>
  </si>
  <si>
    <t>Термоусаживающая перчатка</t>
  </si>
  <si>
    <t>Муфта кабельные концевые термоусаживаемые: 4КВТп-1-120</t>
  </si>
  <si>
    <t>Муфта термоусаживаемая концевая на напряжение до 10 кВ внутренней установки 3КНТп-10 70-120 мм2</t>
  </si>
  <si>
    <t>Коробка клеммная взрывозащищенная КП-6</t>
  </si>
  <si>
    <t>Устройство защитного отключения УЗО 2п 16А 30МА (Энергомера)</t>
  </si>
  <si>
    <t>Коробки соединительные КПВ-ЕхТ-6-12</t>
  </si>
  <si>
    <t>Коробки соединительные КПВ-ЕхТ-6-13</t>
  </si>
  <si>
    <t>Трубы бесшовные холоднодеформированные из коррозионностойкой стали марки 12Х18Н10Т(8443) наружным диаметром: 32 мм, толщиной стенки 3,0 мм</t>
  </si>
  <si>
    <t>Трубка поливинилхлоридная ХВТ</t>
  </si>
  <si>
    <t>Трубка термоусаживаемая</t>
  </si>
  <si>
    <t>Трубка термоусаживаемая ТУТ 40/20</t>
  </si>
  <si>
    <t>Трубы поливинилхлоридные (ПВХ) диаметром 25 мм</t>
  </si>
  <si>
    <t>Отводы 90 град. с радиусом кривизны R=1,5 Ду на Ру до 16 МПа (160 кгс/см2), диаметром условного прохода: 30 мм, наружным диаметром 32 мм, толщиной стенки 3,5 мм</t>
  </si>
  <si>
    <t>Отводы 90 град. с радиусом кривизны R=1,5 Ду на Ру до 16 МПа (160 кгс/см2), диаметром условного прохода: 50 мм, наружным диаметром 57 мм, толщиной стенки 6 мм</t>
  </si>
  <si>
    <t>Отводы 90 град. с радиусом кривизны R=1,5 Ду на Ру до 16 МПа (160 кгс/см2), диаметром условного прохода: 80 мм, наружным диаметром 89 мм, толщиной стенки 3,5 мм</t>
  </si>
  <si>
    <t>Отводы 90 град. с радиусом кривизны R=1,5 Ду на Ру до 16 МПа (160 кгс/см2), диаметром условного прохода: 80 мм, наружным диаметром 89 мм, толщиной стенки 6 мм</t>
  </si>
  <si>
    <t>Отводы 90 град. с радиусом кривизны R=1,5 Ду на Ру до 16 МПа (160 кгс/см2), диаметром условного прохода: 100 мм, наружным диаметром 108 мм, толщиной стенки 5 мм</t>
  </si>
  <si>
    <t>Отводы 90 град. с радиусом кривизны R=1,5 Ду на Ру до 16 МПа (160 кгс/см2), диаметром условного прохода: 100 мм, наружным диаметром 108 мм, толщиной стенки 6 мм</t>
  </si>
  <si>
    <t>Отводы 90 град. с радиусом кривизны R=1,5 Ду на Ру до 16 МПа (160 кгс/см2), диаметром условного прохода: 200 мм, наружным диаметром 219 мм, толщиной стенки 6 мм</t>
  </si>
  <si>
    <t>Отводы 90 град. с радиусом кривизны R=1,5 Ду на Ру до 16 МПа (160 кгс/см2), диаметром условного прохода: 200 мм, наружным диаметром 219 мм, толщиной стенки 8 мм</t>
  </si>
  <si>
    <t>Отводы 90 град. с радиусом кривизны R=1,5 Ду на Ру до 16 МПа (160 кгс/см2), диаметром условного прохода: 300 мм, наружным диаметром 325 мм, толщиной стенки 8 мм</t>
  </si>
  <si>
    <t>Отводы 90 град. с радиусом кривизны R=1,5 Ду на Ру до 16 МПа (160 кгс/см2), диаметром условного прохода: 300 мм, наружным диаметром 325 мм, толщиной стенки 12 мм</t>
  </si>
  <si>
    <t>Отводы 90 град. с радиусом кривизны R=1,5 Ду на Ру до 16 МПа (160 кгс/см2), диаметром условного прохода: 400 мм, наружным диаметром 426 мм, толщиной стенки 10 мм</t>
  </si>
  <si>
    <t>Отводы 90 град. с радиусом кривизны R=1 Ду на Ру до 16 МПа (160 кгс/см2), диаметром условного прохода: 500 мм, наружным диаметром 530 мм, толщиной стенки 10 мм</t>
  </si>
  <si>
    <t>Тройники равнопроходные на Ру до 16 МПа (160 кгс/см2) диаметром условного прохода: 50 мм, наружным диаметром 57 мм, толщиной стенки 5 мм</t>
  </si>
  <si>
    <t>Тройники равнопроходные на Ру до 16 МПа (160 кгс/см2) диаметром условного прохода: 80 мм, наружным диаметром 89 мм, толщиной стенки 3,5 мм</t>
  </si>
  <si>
    <t>Тройники равнопроходные на Ру до 16 МПа (160 кгс/см2) диаметром условного прохода: 100 мм, наружным диаметром 108 мм, толщиной стенки 6 мм</t>
  </si>
  <si>
    <t>Тройники равнопроходные на Ру до 16 МПа (160 кгс/см2) диаметром условного прохода: 200 мм, наружным диаметром 219 мм, толщиной стенки 6 мм</t>
  </si>
  <si>
    <t>Тройники равнопроходные на Ру до 16 МПа (160 кгс/см2) диаметром условного прохода: 200 мм, наружным диаметром 219 мм, толщиной стенки 8 мм</t>
  </si>
  <si>
    <t>Тройники равнопроходные на Ру до 16 МПа (160 кгс/см2) диаметром условного прохода: 300 мм, наружным диаметром 325 мм, толщиной стенки 8 мм</t>
  </si>
  <si>
    <t>Тройники равнопроходные на Ру до 16 МПа (160 кгс/см2) диаметром условного прохода: 400 мм, наружным диаметром 426 мм, толщиной стенки 10 мм</t>
  </si>
  <si>
    <t>Тройники переходные на Ру до 16 МПа (160 кгс/см2) диаметром условного прохода: 80х50 мм, наружным диаметром и толщиной стенки 89х6-57х4 мм</t>
  </si>
  <si>
    <t>Тройники переходные на Ру до 16 МПа (160 кгс/см2) диаметром условного прохода: 300х200 мм, наружным диаметром и толщиной стенки 325х8-219х6 мм</t>
  </si>
  <si>
    <t>Тройники переходные на Ру до 16 МПа (160 кгс/см2) диаметром условного прохода: 400х300 мм, наружным диаметром и толщиной стенки 530х10-325х8 мм</t>
  </si>
  <si>
    <t>Переходы концентрические на Ру до 16 МПа (160 кгс/см2) диаметром условного прохода: 50х40 мм, наружным диаметром и толщиной стенки 57х5-32х3 мм</t>
  </si>
  <si>
    <t>Переходы концентрические на Ру до 16 МПа (160 кгс/см2) диаметром условного прохода: 100х80 мм, наружным диаметром и толщиной стенки 108х6-89х6 мм</t>
  </si>
  <si>
    <t>Переходы концентрические на Ру до 16 МПа (160 кгс/см2) диаметром условного прохода: 100х65 мм, наружным диаметром и толщиной стенки 108х6-76х3,5 мм</t>
  </si>
  <si>
    <t>Переходы концентрические на Ру до 16 МПа (160 кгс/см2) диаметром условного прохода: 100х50 мм, наружным диаметром и толщиной стенки 108х6-57х4 мм</t>
  </si>
  <si>
    <t>Переходы концентрические на Ру до 16 МПа (160 кгс/см2) диаметром условного прохода: 200х100 мм, наружным диаметром и толщиной стенки 219х10-108х6 мм</t>
  </si>
  <si>
    <t>Переходы концентрические на Ру до 16 МПа (160 кгс/см2) диаметром условного прохода: 200х80 мм, наружным диаметром и толщиной стенки 219х10-89х5 мм</t>
  </si>
  <si>
    <t>Переходы концентрические на Ру до 16 МПа (160 кгс/см2) диаметром условного прохода: 200х50 мм, наружным диаметром и толщиной стенки 219х6-57х3 мм</t>
  </si>
  <si>
    <t>Переходы концентрические на Ру до 16 МПа (160 кгс/см2) диаметром условного прохода: 400х300 мм, наружным диаметром и толщиной стенки 426х10-325х8 мм</t>
  </si>
  <si>
    <t>Заглушки эллиптические на Ру 10 МПа (100 кгс/см2) из стали 20, диаметром условного прохода: 200 мм, наружным диаметром 219 мм, толщиной стенки 6,0 мм</t>
  </si>
  <si>
    <t>Заглушки эллиптические на Ру 10 МПа (100 кгс/см2) из стали 20, диаметром условного прохода: 300 мм, наружным диаметром 325 мм, толщиной стенки 10,0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</si>
  <si>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50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</si>
  <si>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80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</si>
  <si>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100 мм</t>
  </si>
  <si>
    <t>Опоры 108-КП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</si>
  <si>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200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</si>
  <si>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300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</si>
  <si>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400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</si>
  <si>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500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</si>
  <si>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</t>
  </si>
  <si>
    <t>Опоры отвода подвижные хомутовые для стальных трубопроводов Ду от 50 до 400 мм, с изоляцией типа ОПХ-2, высотой опоры: 100 мм, диаметром условного прохода 50 мм</t>
  </si>
  <si>
    <t>Опоры отвода подвижные хомутовые для стальных трубопроводов Ду от 50 до 400 мм, с изоляцией типа ОПХ-2, высотой опоры: 100 мм, диаметром условного прохода 100 мм</t>
  </si>
  <si>
    <t>Опоры отвода подвижные хомутовые для стальных трубопроводов Ду от 50 до 400 мм, с изоляцией типа ОПХ-2, высотой опоры: 100 мм, диаметром условного прохода 300 мм</t>
  </si>
  <si>
    <t>Обертка защитная на полиэтиленовой основе «Полилен-0»</t>
  </si>
  <si>
    <t>Выключатели автоматические: ВА57-35-265А</t>
  </si>
  <si>
    <t>Выключатели автоматические ВА57-35 250А</t>
  </si>
  <si>
    <t>Светильники с лампами накаливания для производственных помещений с тяжелыми условиями среды, подвесной с защитной сеткой и стеклом, тип НСП11-200/Р50-03-02</t>
  </si>
  <si>
    <t>Заделки концевые эпоксидные</t>
  </si>
  <si>
    <t>Лампы накаливания общего назначения местного и наружного освещения</t>
  </si>
  <si>
    <t>Полка кабельная К-1161</t>
  </si>
  <si>
    <t>Стойка кабельная К-1151</t>
  </si>
  <si>
    <t>Генератор пены ГПС-600</t>
  </si>
  <si>
    <t>Кабель монтажный парной скрутки МКЭШВ-Мнг 2х2х1,0</t>
  </si>
  <si>
    <t>Кабель монтажный парной скрутки МКЭШВ-Мнг 4х2х1,0</t>
  </si>
  <si>
    <t>Кабель симметричный для интерфейса RS-485 КГПЭП 1х2х0,9</t>
  </si>
  <si>
    <t>м2</t>
  </si>
  <si>
    <t>10 м2</t>
  </si>
  <si>
    <t>дм2</t>
  </si>
  <si>
    <t>л</t>
  </si>
  <si>
    <t>1000 м2</t>
  </si>
  <si>
    <t>рул</t>
  </si>
  <si>
    <t>1шт</t>
  </si>
  <si>
    <t>1000м</t>
  </si>
  <si>
    <t>178</t>
  </si>
  <si>
    <t>Сигнализатор свето-звуковой ВС-3-12В</t>
  </si>
  <si>
    <t>задвижка фланцевая 30с941нж с электроприводом В-В-06 диаметром 300мм</t>
  </si>
  <si>
    <t>задвижка фланцевая 30с941нж с электроприводом В-Б1-06 диаметром 200мм</t>
  </si>
  <si>
    <t>задвижка фланцевая 30с941нж с электроприводом В-Б1-05 диаметром 100мм</t>
  </si>
  <si>
    <t>Манометр показывающий МП3-У</t>
  </si>
  <si>
    <t>Датчик реле контроля пламени СЛ-90-1/220ЕК</t>
  </si>
  <si>
    <t>Датчик Сигнализатор ДАТ-М-03</t>
  </si>
  <si>
    <t>Напоромер мембранный показывающий НМП</t>
  </si>
  <si>
    <t>Световой оповещатель ВС-4-3 С-220 В</t>
  </si>
  <si>
    <t>Пост управления кнопочный КУ-92</t>
  </si>
  <si>
    <t>Разделитель мембранный РМ 5319 МС</t>
  </si>
  <si>
    <t>Звуковой оповещатель ВС-3-220 В</t>
  </si>
  <si>
    <t>Преобразователь давления Jumo dTrans p02</t>
  </si>
  <si>
    <t>Манометр ДМ 2005 CrLEx</t>
  </si>
  <si>
    <t>Метран 281-05-Ех d-1-320/120</t>
  </si>
  <si>
    <t>Метран 286-05-Ех d-1-1/120</t>
  </si>
  <si>
    <t>Термометр биметалический ТБ-2Р</t>
  </si>
  <si>
    <t>Преобразователь потока ИСП-1М</t>
  </si>
  <si>
    <t>Измерительный преобразователь давления Jumo dTrans p02</t>
  </si>
  <si>
    <t>Диафрагма камерная ДКС-10-3200-09Г2C/Б-1 325х2</t>
  </si>
  <si>
    <t>Пакет программирования для всех версий DL РС-DSOFT5</t>
  </si>
  <si>
    <t>Задвижки 30лс941нж д.100 мм 4 МПа (эл/пр)</t>
  </si>
  <si>
    <t>Извещатель пожарный тепловой взрывозащищенный ИП 535-07em</t>
  </si>
  <si>
    <t>Система  автоматического управления  САПН. ПП. 02</t>
  </si>
  <si>
    <t xml:space="preserve">Печь ПТБ-10Э     </t>
  </si>
  <si>
    <t>Блок автоматики БАО 3400х2320х2715</t>
  </si>
  <si>
    <t>ШТ</t>
  </si>
  <si>
    <t xml:space="preserve">01-001-01 </t>
  </si>
  <si>
    <t xml:space="preserve">01-001-02 </t>
  </si>
  <si>
    <t xml:space="preserve">02-001-01 </t>
  </si>
  <si>
    <t>02-001-02</t>
  </si>
  <si>
    <t xml:space="preserve">02-001-03 </t>
  </si>
  <si>
    <t xml:space="preserve">02-001-04 </t>
  </si>
  <si>
    <t xml:space="preserve">02-001-05 </t>
  </si>
  <si>
    <t>02-001-06</t>
  </si>
  <si>
    <t xml:space="preserve">02-001-07  </t>
  </si>
  <si>
    <t xml:space="preserve">02-001-08 </t>
  </si>
  <si>
    <t xml:space="preserve">02-001-09 </t>
  </si>
  <si>
    <t xml:space="preserve">02-001-10 </t>
  </si>
  <si>
    <t xml:space="preserve">02-005-01 </t>
  </si>
  <si>
    <t xml:space="preserve">02-005-02 </t>
  </si>
  <si>
    <t xml:space="preserve">02-005-03 </t>
  </si>
  <si>
    <t xml:space="preserve">04-001-01 </t>
  </si>
  <si>
    <t xml:space="preserve">04-001-02-02  </t>
  </si>
  <si>
    <t xml:space="preserve">04-001-03-02 </t>
  </si>
  <si>
    <t xml:space="preserve">04-002-01-02 </t>
  </si>
  <si>
    <t xml:space="preserve">04-002-02-02 </t>
  </si>
  <si>
    <t xml:space="preserve">04-003-01 </t>
  </si>
  <si>
    <t xml:space="preserve">04-003-02 </t>
  </si>
  <si>
    <t xml:space="preserve">04-003-03 </t>
  </si>
  <si>
    <t xml:space="preserve">05-001-01-02  </t>
  </si>
  <si>
    <t xml:space="preserve">06-002-01  </t>
  </si>
  <si>
    <t xml:space="preserve">15/2016 </t>
  </si>
  <si>
    <t xml:space="preserve">16/2016 </t>
  </si>
  <si>
    <t xml:space="preserve">17/2016  </t>
  </si>
  <si>
    <t xml:space="preserve">18/2016  </t>
  </si>
  <si>
    <t>Демонтажные работы печи № 1-2 этап</t>
  </si>
  <si>
    <t>Демонтажные работы печи № 2-2 этап</t>
  </si>
  <si>
    <t>Строительные работы печи №1</t>
  </si>
  <si>
    <t>Строительные работы. блок автоматики БУС-1</t>
  </si>
  <si>
    <t>Строительные решения кабельной эстакады</t>
  </si>
  <si>
    <t>Приобретение и монтаж печи ПТБ-10Э</t>
  </si>
  <si>
    <t>Приобретение и монтаж БУС-1</t>
  </si>
  <si>
    <t>Монтаж трубопроводов обвязки</t>
  </si>
  <si>
    <t>Кабельная эстакада</t>
  </si>
  <si>
    <t>Электротехнические решения</t>
  </si>
  <si>
    <t>Трубопроводы  пожаротушения</t>
  </si>
  <si>
    <t>Теплоизоляционные работы</t>
  </si>
  <si>
    <t>Строительные решения</t>
  </si>
  <si>
    <t>Технологические решения</t>
  </si>
  <si>
    <t>Кабельная эстакада контроля и автоматизации-2этап</t>
  </si>
  <si>
    <t>Кабельная эстакада связи и сигнализации-2 этап</t>
  </si>
  <si>
    <t>Электротехническая кабельная эстакада-2 этап</t>
  </si>
  <si>
    <t>Электротехнические решения-2 этап</t>
  </si>
  <si>
    <t>Заземление-2 этап</t>
  </si>
  <si>
    <t>Строительные решения сетей КИП и А печи №1</t>
  </si>
  <si>
    <t>Строительные решения сетей КИП и А печи №2</t>
  </si>
  <si>
    <t>КИП и А</t>
  </si>
  <si>
    <t>Сигнализация-2 этап</t>
  </si>
  <si>
    <t>Канализация промливневая  К3-2 этап</t>
  </si>
  <si>
    <t>Электрообогрев Печь № 1</t>
  </si>
  <si>
    <t>Эл.решения доп.</t>
  </si>
  <si>
    <t>СМР ПС</t>
  </si>
  <si>
    <t>СМР АСУ ТП</t>
  </si>
  <si>
    <t xml:space="preserve">19/2016 </t>
  </si>
  <si>
    <t xml:space="preserve">20/2016 </t>
  </si>
  <si>
    <t xml:space="preserve">21/2016 </t>
  </si>
  <si>
    <t xml:space="preserve">22/2016 </t>
  </si>
  <si>
    <t xml:space="preserve">23/2016 </t>
  </si>
  <si>
    <t>ПНР КИПиА</t>
  </si>
  <si>
    <t>ПНР ПО</t>
  </si>
  <si>
    <t>ПНР Сети пожарной сигнализации</t>
  </si>
  <si>
    <t>ПНР ПТБ-10</t>
  </si>
  <si>
    <t>ПНР эл.решения</t>
  </si>
  <si>
    <t>Замена ПТБ-10 № 1, 2 ,4 на УПН Ново-Покурского месторождения нефти</t>
  </si>
  <si>
    <t>Стройка: Замена ПТБ-10 № 1, 2 ,4 на УПН Ново-Покурского месторождения нефти</t>
  </si>
  <si>
    <t>0,56356</t>
  </si>
  <si>
    <t>Кабель силовой с медными жилами с поливинилхлоридной изоляцией в поливинилхлоридной оболочке без защитного покрова ВВГ, напряжением 1,00 Кв, число жил – 4 и сечением 70 мм2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</si>
  <si>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</si>
  <si>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</si>
  <si>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</si>
  <si>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</si>
  <si>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</si>
  <si>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</si>
  <si>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</si>
  <si>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</si>
  <si>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</si>
  <si>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</si>
  <si>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</si>
  <si>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</si>
  <si>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</si>
  <si>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>Подпись</t>
  </si>
  <si>
    <t>Расшифровка подписи</t>
  </si>
  <si>
    <t>ФИО Руководителя</t>
  </si>
  <si>
    <t>Приложение № 2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</si>
</sst>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#,##0.0"/>
    <numFmt numFmtId="190" formatCode="_-* #,##0.00_р_._-;\-* #,##0.00_р_._-;_-* \-??_р_._-;_-@_-"/>
    <numFmt numFmtId="191" formatCode="General_)"/>
    <numFmt numFmtId="192" formatCode="0.0"/>
    <numFmt numFmtId="193" formatCode="#,##0.00000000"/>
    <numFmt numFmtId="194" formatCode="#,##0.000000"/>
    <numFmt numFmtId="195" formatCode="#,##0.000"/>
  </numFmts>
  <fonts count="1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sz val="10"/>
      <name val="Arial"/>
    </font>
    <font>
      <sz val="13"/>
      <name val="Arial"/>
      <family val="2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88">
    <xf numFmtId="0" fontId="0" fillId="0" borderId="0"/>
    <xf numFmtId="0" fontId="13" fillId="0" borderId="0"/>
    <xf numFmtId="0" fontId="14" fillId="0" borderId="0"/>
    <xf numFmtId="0" fontId="13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3" fillId="0" borderId="0"/>
    <xf numFmtId="0" fontId="13" fillId="0" borderId="0"/>
    <xf numFmtId="0" fontId="16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3" fillId="0" borderId="0"/>
    <xf numFmtId="0" fontId="17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3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0" fontId="17" fillId="0" borderId="0"/>
    <xf numFmtId="4" fontId="15" fillId="0" borderId="0">
      <alignment vertical="center"/>
    </xf>
    <xf numFmtId="0" fontId="13" fillId="0" borderId="0"/>
    <xf numFmtId="0" fontId="16" fillId="0" borderId="0"/>
    <xf numFmtId="0" fontId="13" fillId="0" borderId="0"/>
    <xf numFmtId="0" fontId="17" fillId="0" borderId="0"/>
    <xf numFmtId="0" fontId="16" fillId="0" borderId="0"/>
    <xf numFmtId="0" fontId="13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7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3" fillId="0" borderId="0"/>
    <xf numFmtId="0" fontId="17" fillId="0" borderId="0"/>
    <xf numFmtId="0" fontId="13" fillId="0" borderId="0"/>
    <xf numFmtId="0" fontId="13" fillId="0" borderId="0"/>
    <xf numFmtId="4" fontId="15" fillId="0" borderId="0">
      <alignment vertical="center"/>
    </xf>
    <xf numFmtId="4" fontId="15" fillId="0" borderId="0">
      <alignment vertical="center"/>
    </xf>
    <xf numFmtId="0" fontId="16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3" fillId="0" borderId="0"/>
    <xf numFmtId="0" fontId="16" fillId="0" borderId="0"/>
    <xf numFmtId="0" fontId="17" fillId="0" borderId="0"/>
    <xf numFmtId="4" fontId="15" fillId="0" borderId="0">
      <alignment vertical="center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7" fillId="0" borderId="0"/>
    <xf numFmtId="0" fontId="13" fillId="0" borderId="0"/>
    <xf numFmtId="0" fontId="13" fillId="0" borderId="0"/>
    <xf numFmtId="164" fontId="18" fillId="0" borderId="0">
      <protection locked="0"/>
    </xf>
    <xf numFmtId="164" fontId="18" fillId="0" borderId="0">
      <protection locked="0"/>
    </xf>
    <xf numFmtId="164" fontId="18" fillId="0" borderId="0">
      <protection locked="0"/>
    </xf>
    <xf numFmtId="164" fontId="18" fillId="0" borderId="11">
      <protection locked="0"/>
    </xf>
    <xf numFmtId="0" fontId="19" fillId="0" borderId="0"/>
    <xf numFmtId="164" fontId="20" fillId="0" borderId="0">
      <protection locked="0"/>
    </xf>
    <xf numFmtId="164" fontId="20" fillId="0" borderId="0">
      <protection locked="0"/>
    </xf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7" fontId="23" fillId="0" borderId="0" applyFill="0" applyBorder="0" applyAlignment="0"/>
    <xf numFmtId="168" fontId="10" fillId="0" borderId="0" applyFill="0" applyBorder="0" applyAlignment="0"/>
    <xf numFmtId="169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38" fontId="24" fillId="0" borderId="0" applyFont="0" applyFill="0" applyBorder="0" applyAlignment="0" applyProtection="0"/>
    <xf numFmtId="165" fontId="10" fillId="0" borderId="0" applyFont="0" applyFill="0" applyBorder="0" applyAlignment="0" applyProtection="0"/>
    <xf numFmtId="171" fontId="11" fillId="0" borderId="0" applyFont="0" applyFill="0" applyBorder="0" applyAlignment="0" applyProtection="0"/>
    <xf numFmtId="3" fontId="25" fillId="0" borderId="0" applyFont="0" applyFill="0" applyBorder="0" applyAlignment="0" applyProtection="0"/>
    <xf numFmtId="0" fontId="26" fillId="0" borderId="0"/>
    <xf numFmtId="172" fontId="24" fillId="0" borderId="0" applyFont="0" applyFill="0" applyBorder="0" applyAlignment="0" applyProtection="0"/>
    <xf numFmtId="166" fontId="10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0" fillId="0" borderId="0" applyFont="0" applyFill="0" applyBorder="0" applyAlignment="0" applyProtection="0"/>
    <xf numFmtId="14" fontId="27" fillId="0" borderId="0" applyFill="0" applyBorder="0" applyAlignment="0"/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38" fontId="24" fillId="0" borderId="12">
      <alignment vertical="center"/>
    </xf>
    <xf numFmtId="0" fontId="14" fillId="0" borderId="0"/>
    <xf numFmtId="175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4" fontId="14" fillId="0" borderId="0">
      <alignment vertical="center"/>
    </xf>
    <xf numFmtId="0" fontId="28" fillId="0" borderId="0">
      <protection locked="0"/>
    </xf>
    <xf numFmtId="0" fontId="28" fillId="0" borderId="0">
      <protection locked="0"/>
    </xf>
    <xf numFmtId="0" fontId="29" fillId="0" borderId="0">
      <protection locked="0"/>
    </xf>
    <xf numFmtId="0" fontId="28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38" fontId="33" fillId="16" borderId="0" applyNumberFormat="0" applyBorder="0" applyAlignment="0" applyProtection="0"/>
    <xf numFmtId="0" fontId="34" fillId="0" borderId="13" applyNumberFormat="0" applyAlignment="0" applyProtection="0">
      <alignment horizontal="left" vertical="center"/>
    </xf>
    <xf numFmtId="0" fontId="34" fillId="0" borderId="14">
      <alignment horizontal="left" vertical="center"/>
    </xf>
    <xf numFmtId="0" fontId="35" fillId="0" borderId="0" applyNumberFormat="0" applyFill="0" applyBorder="0" applyAlignment="0" applyProtection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176" fontId="10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42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33" fillId="17" borderId="7" applyNumberFormat="0" applyBorder="0" applyAlignment="0" applyProtection="0"/>
    <xf numFmtId="165" fontId="10" fillId="0" borderId="0" applyFill="0" applyBorder="0" applyAlignment="0"/>
    <xf numFmtId="166" fontId="10" fillId="0" borderId="0" applyFill="0" applyBorder="0" applyAlignment="0"/>
    <xf numFmtId="165" fontId="10" fillId="0" borderId="0" applyFill="0" applyBorder="0" applyAlignment="0"/>
    <xf numFmtId="170" fontId="10" fillId="0" borderId="0" applyFill="0" applyBorder="0" applyAlignment="0"/>
    <xf numFmtId="166" fontId="10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 applyNumberFormat="0" applyFill="0" applyBorder="0" applyAlignment="0" applyProtection="0"/>
    <xf numFmtId="177" fontId="10" fillId="0" borderId="0"/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43" fillId="0" borderId="15">
      <alignment horizontal="left" vertical="top"/>
    </xf>
    <xf numFmtId="0" fontId="11" fillId="0" borderId="0"/>
    <xf numFmtId="0" fontId="13" fillId="0" borderId="0"/>
    <xf numFmtId="0" fontId="17" fillId="0" borderId="0" applyNumberFormat="0" applyBorder="0">
      <alignment horizontal="center" vertical="center" wrapText="1"/>
    </xf>
    <xf numFmtId="0" fontId="14" fillId="0" borderId="0"/>
    <xf numFmtId="165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0" fontId="14" fillId="0" borderId="0" applyFont="0" applyFill="0" applyBorder="0" applyAlignment="0" applyProtection="0"/>
    <xf numFmtId="179" fontId="13" fillId="0" borderId="0" applyFill="0" applyBorder="0" applyAlignment="0"/>
    <xf numFmtId="180" fontId="13" fillId="0" borderId="0" applyFill="0" applyBorder="0" applyAlignment="0"/>
    <xf numFmtId="179" fontId="13" fillId="0" borderId="0" applyFill="0" applyBorder="0" applyAlignment="0"/>
    <xf numFmtId="168" fontId="10" fillId="0" borderId="0" applyFill="0" applyBorder="0" applyAlignment="0"/>
    <xf numFmtId="180" fontId="13" fillId="0" borderId="0" applyFill="0" applyBorder="0" applyAlignment="0"/>
    <xf numFmtId="0" fontId="14" fillId="0" borderId="0"/>
    <xf numFmtId="3" fontId="43" fillId="0" borderId="16" applyNumberFormat="0" applyAlignment="0">
      <alignment vertical="top"/>
    </xf>
    <xf numFmtId="0" fontId="33" fillId="0" borderId="0"/>
    <xf numFmtId="3" fontId="17" fillId="0" borderId="0" applyFont="0" applyFill="0" applyBorder="0" applyAlignment="0"/>
    <xf numFmtId="0" fontId="17" fillId="0" borderId="0"/>
    <xf numFmtId="49" fontId="44" fillId="0" borderId="0" applyFill="0" applyBorder="0" applyAlignment="0"/>
    <xf numFmtId="169" fontId="10" fillId="0" borderId="0" applyFill="0" applyBorder="0" applyAlignment="0"/>
    <xf numFmtId="170" fontId="10" fillId="0" borderId="0" applyFill="0" applyBorder="0" applyAlignment="0"/>
    <xf numFmtId="181" fontId="10" fillId="0" borderId="0">
      <alignment horizontal="left"/>
    </xf>
    <xf numFmtId="182" fontId="10" fillId="0" borderId="0" applyFont="0" applyFill="0" applyBorder="0" applyAlignment="0" applyProtection="0"/>
    <xf numFmtId="183" fontId="10" fillId="0" borderId="0" applyFont="0" applyFill="0" applyBorder="0" applyAlignment="0" applyProtection="0"/>
    <xf numFmtId="0" fontId="12" fillId="0" borderId="7">
      <alignment horizontal="center"/>
    </xf>
    <xf numFmtId="0" fontId="10" fillId="0" borderId="0">
      <alignment vertical="top"/>
    </xf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45" fillId="7" borderId="17" applyNumberFormat="0" applyAlignment="0" applyProtection="0"/>
    <xf numFmtId="0" fontId="12" fillId="0" borderId="7">
      <alignment horizontal="center"/>
    </xf>
    <xf numFmtId="0" fontId="12" fillId="0" borderId="0">
      <alignment vertical="top"/>
    </xf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7" fillId="22" borderId="17" applyNumberFormat="0" applyAlignment="0" applyProtection="0"/>
    <xf numFmtId="0" fontId="48" fillId="16" borderId="19"/>
    <xf numFmtId="14" fontId="17" fillId="0" borderId="0">
      <alignment horizontal="right"/>
    </xf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22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1" fillId="0" borderId="7">
      <alignment horizontal="right"/>
    </xf>
    <xf numFmtId="0" fontId="10" fillId="0" borderId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52" fillId="0" borderId="23" applyNumberFormat="0" applyFill="0" applyAlignment="0" applyProtection="0"/>
    <xf numFmtId="0" fontId="12" fillId="0" borderId="0">
      <alignment horizontal="right" vertical="top" wrapText="1"/>
    </xf>
    <xf numFmtId="0" fontId="12" fillId="0" borderId="0"/>
    <xf numFmtId="0" fontId="10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" fillId="0" borderId="0"/>
    <xf numFmtId="0" fontId="12" fillId="0" borderId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2" fillId="0" borderId="7">
      <alignment horizontal="center"/>
    </xf>
    <xf numFmtId="0" fontId="10" fillId="0" borderId="0">
      <alignment vertical="top"/>
    </xf>
    <xf numFmtId="0" fontId="10" fillId="0" borderId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55" fillId="24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1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4" fontId="11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1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10" fillId="0" borderId="0"/>
    <xf numFmtId="184" fontId="1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6" fillId="0" borderId="0"/>
    <xf numFmtId="0" fontId="11" fillId="0" borderId="0"/>
    <xf numFmtId="0" fontId="57" fillId="0" borderId="0"/>
    <xf numFmtId="0" fontId="57" fillId="0" borderId="0" applyProtection="0"/>
    <xf numFmtId="0" fontId="12" fillId="0" borderId="0"/>
    <xf numFmtId="0" fontId="12" fillId="0" borderId="7">
      <alignment horizontal="center" wrapText="1"/>
    </xf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59" fillId="25" borderId="7">
      <alignment horizontal="left"/>
    </xf>
    <xf numFmtId="0" fontId="60" fillId="25" borderId="7">
      <alignment horizontal="left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0" fontId="10" fillId="26" borderId="25" applyNumberFormat="0" applyFont="0" applyAlignment="0" applyProtection="0"/>
    <xf numFmtId="183" fontId="3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2" fillId="27" borderId="26">
      <alignment horizontal="centerContinuous"/>
    </xf>
    <xf numFmtId="0" fontId="12" fillId="0" borderId="7">
      <alignment horizontal="center"/>
    </xf>
    <xf numFmtId="0" fontId="12" fillId="0" borderId="7">
      <alignment horizontal="center" wrapText="1"/>
    </xf>
    <xf numFmtId="0" fontId="10" fillId="0" borderId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63" fillId="0" borderId="27" applyNumberFormat="0" applyFill="0" applyAlignment="0" applyProtection="0"/>
    <xf numFmtId="0" fontId="12" fillId="0" borderId="0">
      <alignment horizontal="center" vertical="top" wrapText="1"/>
    </xf>
    <xf numFmtId="0" fontId="17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7" fillId="0" borderId="0"/>
    <xf numFmtId="0" fontId="10" fillId="0" borderId="0">
      <alignment vertical="justify"/>
    </xf>
    <xf numFmtId="0" fontId="10" fillId="25" borderId="7" applyNumberFormat="0" applyAlignment="0">
      <alignment horizontal="left"/>
    </xf>
    <xf numFmtId="0" fontId="10" fillId="25" borderId="7" applyNumberFormat="0" applyAlignment="0">
      <alignment horizontal="left"/>
    </xf>
    <xf numFmtId="0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2" fillId="0" borderId="0">
      <alignment horizontal="center"/>
    </xf>
    <xf numFmtId="183" fontId="10" fillId="0" borderId="0" applyFont="0" applyFill="0" applyBorder="0" applyAlignment="0" applyProtection="0"/>
    <xf numFmtId="18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2" fillId="0" borderId="0">
      <alignment horizontal="left" vertical="top"/>
    </xf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0" fontId="66" fillId="4" borderId="0" applyNumberFormat="0" applyBorder="0" applyAlignment="0" applyProtection="0"/>
    <xf numFmtId="4" fontId="11" fillId="0" borderId="7"/>
    <xf numFmtId="164" fontId="18" fillId="0" borderId="0">
      <protection locked="0"/>
    </xf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45" fillId="7" borderId="17" applyNumberFormat="0" applyAlignment="0" applyProtection="0"/>
    <xf numFmtId="0" fontId="46" fillId="22" borderId="18" applyNumberFormat="0" applyAlignment="0" applyProtection="0"/>
    <xf numFmtId="0" fontId="47" fillId="22" borderId="17" applyNumberFormat="0" applyAlignment="0" applyProtection="0"/>
    <xf numFmtId="0" fontId="49" fillId="0" borderId="20" applyNumberFormat="0" applyFill="0" applyAlignment="0" applyProtection="0"/>
    <xf numFmtId="0" fontId="50" fillId="0" borderId="21" applyNumberFormat="0" applyFill="0" applyAlignment="0" applyProtection="0"/>
    <xf numFmtId="0" fontId="51" fillId="0" borderId="22" applyNumberFormat="0" applyFill="0" applyAlignment="0" applyProtection="0"/>
    <xf numFmtId="0" fontId="52" fillId="0" borderId="23" applyNumberFormat="0" applyFill="0" applyAlignment="0" applyProtection="0"/>
    <xf numFmtId="0" fontId="53" fillId="23" borderId="24" applyNumberFormat="0" applyAlignment="0" applyProtection="0"/>
    <xf numFmtId="0" fontId="12" fillId="0" borderId="7">
      <alignment horizontal="center" wrapText="1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4" fontId="11" fillId="0" borderId="0">
      <alignment vertical="center"/>
    </xf>
    <xf numFmtId="0" fontId="10" fillId="0" borderId="0"/>
    <xf numFmtId="4" fontId="1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21" fillId="0" borderId="0">
      <alignment vertical="center"/>
    </xf>
    <xf numFmtId="4" fontId="21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26" borderId="25" applyNumberFormat="0" applyFont="0" applyAlignment="0" applyProtection="0"/>
    <xf numFmtId="0" fontId="63" fillId="0" borderId="27" applyNumberFormat="0" applyFill="0" applyAlignment="0" applyProtection="0"/>
    <xf numFmtId="0" fontId="10" fillId="0" borderId="0"/>
    <xf numFmtId="190" fontId="17" fillId="0" borderId="0" applyFill="0" applyBorder="0" applyAlignment="0" applyProtection="0"/>
    <xf numFmtId="186" fontId="11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10" fillId="0" borderId="7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91" fontId="75" fillId="0" borderId="0"/>
    <xf numFmtId="0" fontId="10" fillId="0" borderId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0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vertical="top"/>
    </xf>
    <xf numFmtId="0" fontId="10" fillId="0" borderId="0"/>
    <xf numFmtId="0" fontId="10" fillId="0" borderId="0"/>
    <xf numFmtId="0" fontId="11" fillId="0" borderId="0"/>
    <xf numFmtId="0" fontId="10" fillId="0" borderId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7" fillId="0" borderId="0"/>
    <xf numFmtId="0" fontId="92" fillId="0" borderId="0"/>
    <xf numFmtId="0" fontId="1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1" fillId="0" borderId="0"/>
    <xf numFmtId="0" fontId="1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86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" fontId="17" fillId="0" borderId="0">
      <alignment vertical="center"/>
    </xf>
    <xf numFmtId="0" fontId="11" fillId="0" borderId="0"/>
    <xf numFmtId="0" fontId="11" fillId="0" borderId="0"/>
    <xf numFmtId="0" fontId="92" fillId="0" borderId="0"/>
    <xf numFmtId="9" fontId="11" fillId="0" borderId="0" applyFont="0" applyFill="0" applyBorder="0" applyAlignment="0" applyProtection="0"/>
  </cellStyleXfs>
  <cellXfs count="773">
    <xf numFmtId="0" fontId="0" fillId="0" borderId="0" xfId="0"/>
    <xf numFmtId="0" fontId="12" fillId="0" borderId="0" xfId="908" applyFont="1"/>
    <xf numFmtId="0" fontId="67" fillId="0" borderId="0" xfId="908" applyFont="1" applyFill="1" applyAlignment="1">
      <alignment horizontal="right" vertical="center"/>
    </xf>
    <xf numFmtId="1" fontId="67" fillId="16" borderId="69" xfId="908" applyNumberFormat="1" applyFont="1" applyFill="1" applyBorder="1" applyAlignment="1">
      <alignment horizontal="center" vertical="center" wrapText="1"/>
    </xf>
    <xf numFmtId="188" fontId="67" fillId="0" borderId="0" xfId="908" applyNumberFormat="1" applyFont="1" applyFill="1" applyBorder="1" applyAlignment="1">
      <alignment horizontal="center" vertical="center" wrapText="1"/>
    </xf>
    <xf numFmtId="0" fontId="11" fillId="0" borderId="0" xfId="0" applyFont="1"/>
    <xf numFmtId="3" fontId="69" fillId="30" borderId="7" xfId="908" applyNumberFormat="1" applyFont="1" applyFill="1" applyBorder="1" applyAlignment="1">
      <alignment horizontal="right" vertical="center" wrapText="1"/>
    </xf>
    <xf numFmtId="3" fontId="68" fillId="30" borderId="7" xfId="908" applyNumberFormat="1" applyFont="1" applyFill="1" applyBorder="1" applyAlignment="1">
      <alignment horizontal="right" vertical="center" wrapText="1"/>
    </xf>
    <xf numFmtId="2" fontId="69" fillId="30" borderId="7" xfId="908" applyNumberFormat="1" applyFont="1" applyFill="1" applyBorder="1" applyAlignment="1">
      <alignment horizontal="right" vertical="center" wrapText="1"/>
    </xf>
    <xf numFmtId="0" fontId="76" fillId="0" borderId="0" xfId="908" applyFont="1" applyAlignment="1">
      <alignment vertical="center"/>
    </xf>
    <xf numFmtId="3" fontId="76" fillId="0" borderId="0" xfId="908" applyNumberFormat="1" applyFont="1" applyAlignment="1">
      <alignment horizontal="center" vertical="center"/>
    </xf>
    <xf numFmtId="0" fontId="12" fillId="0" borderId="0" xfId="2258" applyFont="1" applyFill="1"/>
    <xf numFmtId="0" fontId="81" fillId="0" borderId="0" xfId="0" applyFont="1" applyAlignment="1">
      <alignment horizontal="center" vertical="center"/>
    </xf>
    <xf numFmtId="0" fontId="81" fillId="0" borderId="0" xfId="0" applyFont="1" applyBorder="1" applyAlignment="1">
      <alignment horizontal="right" vertical="center"/>
    </xf>
    <xf numFmtId="49" fontId="81" fillId="0" borderId="0" xfId="0" applyNumberFormat="1" applyFont="1" applyAlignment="1">
      <alignment horizontal="right" vertical="center"/>
    </xf>
    <xf numFmtId="0" fontId="81" fillId="0" borderId="0" xfId="0" applyFont="1" applyAlignment="1">
      <alignment horizontal="left" vertical="center"/>
    </xf>
    <xf numFmtId="0" fontId="81" fillId="0" borderId="0" xfId="0" applyFont="1" applyAlignment="1">
      <alignment horizontal="right" vertical="center"/>
    </xf>
    <xf numFmtId="0" fontId="81" fillId="0" borderId="0" xfId="0" applyFont="1" applyAlignment="1">
      <alignment horizontal="center" vertical="center" wrapText="1"/>
    </xf>
    <xf numFmtId="0" fontId="81" fillId="0" borderId="0" xfId="0" applyFont="1" applyAlignment="1">
      <alignment vertical="center"/>
    </xf>
    <xf numFmtId="0" fontId="82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/>
    </xf>
    <xf numFmtId="0" fontId="83" fillId="0" borderId="0" xfId="0" applyFont="1" applyAlignment="1">
      <alignment horizontal="right" vertical="center" wrapText="1"/>
    </xf>
    <xf numFmtId="49" fontId="83" fillId="0" borderId="0" xfId="0" applyNumberFormat="1" applyFont="1" applyAlignment="1">
      <alignment vertical="center"/>
    </xf>
    <xf numFmtId="0" fontId="81" fillId="0" borderId="73" xfId="0" applyNumberFormat="1" applyFont="1" applyFill="1" applyBorder="1" applyAlignment="1">
      <alignment horizontal="center" vertical="center" wrapText="1"/>
    </xf>
    <xf numFmtId="0" fontId="81" fillId="0" borderId="67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center" vertical="center"/>
    </xf>
    <xf numFmtId="0" fontId="81" fillId="0" borderId="50" xfId="0" applyFont="1" applyFill="1" applyBorder="1" applyAlignment="1">
      <alignment horizontal="center" vertical="center"/>
    </xf>
    <xf numFmtId="0" fontId="81" fillId="0" borderId="1" xfId="0" applyFont="1" applyFill="1" applyBorder="1" applyAlignment="1">
      <alignment horizontal="center" vertical="center"/>
    </xf>
    <xf numFmtId="0" fontId="81" fillId="0" borderId="60" xfId="0" applyFont="1" applyFill="1" applyBorder="1" applyAlignment="1">
      <alignment horizontal="center" vertical="center"/>
    </xf>
    <xf numFmtId="0" fontId="83" fillId="0" borderId="2" xfId="0" applyFont="1" applyBorder="1" applyAlignment="1">
      <alignment vertical="center"/>
    </xf>
    <xf numFmtId="3" fontId="83" fillId="30" borderId="60" xfId="0" applyNumberFormat="1" applyFont="1" applyFill="1" applyBorder="1" applyAlignment="1">
      <alignment vertical="center"/>
    </xf>
    <xf numFmtId="0" fontId="12" fillId="0" borderId="0" xfId="2258" applyFont="1" applyFill="1" applyAlignment="1">
      <alignment horizontal="right"/>
    </xf>
    <xf numFmtId="0" fontId="83" fillId="0" borderId="1" xfId="0" applyFont="1" applyBorder="1" applyAlignment="1">
      <alignment vertical="center"/>
    </xf>
    <xf numFmtId="0" fontId="12" fillId="0" borderId="0" xfId="908" applyFont="1" applyAlignment="1">
      <alignment vertical="center"/>
    </xf>
    <xf numFmtId="0" fontId="67" fillId="0" borderId="0" xfId="908" applyFont="1" applyFill="1" applyAlignment="1">
      <alignment vertical="center"/>
    </xf>
    <xf numFmtId="0" fontId="67" fillId="0" borderId="0" xfId="908" applyFont="1" applyFill="1" applyAlignment="1">
      <alignment horizontal="center" vertical="center"/>
    </xf>
    <xf numFmtId="0" fontId="74" fillId="0" borderId="0" xfId="908" applyFont="1" applyFill="1" applyAlignment="1">
      <alignment horizontal="center" vertical="center"/>
    </xf>
    <xf numFmtId="0" fontId="68" fillId="0" borderId="0" xfId="908" applyFont="1" applyFill="1" applyAlignment="1">
      <alignment horizontal="right" vertical="center"/>
    </xf>
    <xf numFmtId="4" fontId="67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vertical="center" wrapText="1"/>
    </xf>
    <xf numFmtId="4" fontId="70" fillId="0" borderId="7" xfId="908" applyNumberFormat="1" applyFont="1" applyFill="1" applyBorder="1" applyAlignment="1">
      <alignment horizontal="center" vertical="center" wrapText="1"/>
    </xf>
    <xf numFmtId="0" fontId="70" fillId="0" borderId="7" xfId="908" applyFont="1" applyFill="1" applyBorder="1" applyAlignment="1">
      <alignment vertical="center" wrapText="1"/>
    </xf>
    <xf numFmtId="2" fontId="73" fillId="0" borderId="7" xfId="908" applyNumberFormat="1" applyFont="1" applyFill="1" applyBorder="1" applyAlignment="1">
      <alignment horizontal="center" vertical="center" wrapText="1"/>
    </xf>
    <xf numFmtId="0" fontId="12" fillId="0" borderId="0" xfId="908" applyFont="1" applyBorder="1" applyAlignment="1">
      <alignment vertical="center"/>
    </xf>
    <xf numFmtId="4" fontId="67" fillId="0" borderId="0" xfId="908" applyNumberFormat="1" applyFont="1" applyFill="1" applyBorder="1" applyAlignment="1">
      <alignment vertical="center" wrapText="1"/>
    </xf>
    <xf numFmtId="4" fontId="67" fillId="0" borderId="0" xfId="908" applyNumberFormat="1" applyFont="1" applyFill="1" applyBorder="1" applyAlignment="1">
      <alignment horizontal="center" vertical="center" wrapText="1"/>
    </xf>
    <xf numFmtId="1" fontId="67" fillId="16" borderId="7" xfId="908" applyNumberFormat="1" applyFont="1" applyFill="1" applyBorder="1" applyAlignment="1">
      <alignment horizontal="center" vertical="center"/>
    </xf>
    <xf numFmtId="1" fontId="12" fillId="16" borderId="7" xfId="908" applyNumberFormat="1" applyFont="1" applyFill="1" applyBorder="1" applyAlignment="1">
      <alignment horizontal="center" vertical="center"/>
    </xf>
    <xf numFmtId="1" fontId="12" fillId="0" borderId="0" xfId="908" applyNumberFormat="1" applyFont="1" applyFill="1" applyBorder="1" applyAlignment="1">
      <alignment horizontal="center" vertical="center"/>
    </xf>
    <xf numFmtId="1" fontId="67" fillId="0" borderId="0" xfId="908" applyNumberFormat="1" applyFont="1" applyFill="1" applyBorder="1" applyAlignment="1">
      <alignment horizontal="center" vertical="center"/>
    </xf>
    <xf numFmtId="1" fontId="76" fillId="0" borderId="0" xfId="908" applyNumberFormat="1" applyFont="1" applyFill="1" applyBorder="1" applyAlignment="1">
      <alignment horizontal="center" vertical="center"/>
    </xf>
    <xf numFmtId="0" fontId="76" fillId="0" borderId="0" xfId="908" applyFont="1" applyFill="1" applyBorder="1" applyAlignment="1">
      <alignment vertical="center"/>
    </xf>
    <xf numFmtId="0" fontId="67" fillId="0" borderId="44" xfId="976" applyFont="1" applyFill="1" applyBorder="1" applyAlignment="1">
      <alignment horizontal="left" vertical="center"/>
    </xf>
    <xf numFmtId="0" fontId="12" fillId="0" borderId="44" xfId="908" applyFont="1" applyBorder="1" applyAlignment="1">
      <alignment vertical="center"/>
    </xf>
    <xf numFmtId="0" fontId="76" fillId="0" borderId="0" xfId="908" applyFont="1" applyBorder="1" applyAlignment="1">
      <alignment vertical="center"/>
    </xf>
    <xf numFmtId="1" fontId="74" fillId="0" borderId="0" xfId="908" applyNumberFormat="1" applyFont="1" applyFill="1" applyBorder="1" applyAlignment="1">
      <alignment horizontal="center" vertical="center"/>
    </xf>
    <xf numFmtId="0" fontId="12" fillId="0" borderId="0" xfId="908" applyFont="1" applyFill="1" applyBorder="1" applyAlignment="1">
      <alignment vertical="center"/>
    </xf>
    <xf numFmtId="1" fontId="67" fillId="0" borderId="0" xfId="908" applyNumberFormat="1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left" vertical="center"/>
    </xf>
    <xf numFmtId="0" fontId="12" fillId="28" borderId="0" xfId="908" applyFont="1" applyFill="1" applyBorder="1" applyAlignment="1">
      <alignment vertical="center"/>
    </xf>
    <xf numFmtId="0" fontId="76" fillId="28" borderId="0" xfId="908" applyFont="1" applyFill="1" applyBorder="1" applyAlignment="1">
      <alignment vertical="center"/>
    </xf>
    <xf numFmtId="1" fontId="74" fillId="28" borderId="0" xfId="908" applyNumberFormat="1" applyFont="1" applyFill="1" applyBorder="1" applyAlignment="1">
      <alignment horizontal="center" vertical="center"/>
    </xf>
    <xf numFmtId="1" fontId="74" fillId="0" borderId="0" xfId="908" applyNumberFormat="1" applyFont="1" applyBorder="1" applyAlignment="1">
      <alignment horizontal="center" vertical="center"/>
    </xf>
    <xf numFmtId="49" fontId="12" fillId="0" borderId="0" xfId="2258" applyNumberFormat="1" applyFont="1" applyFill="1" applyAlignment="1">
      <alignment horizontal="center"/>
    </xf>
    <xf numFmtId="0" fontId="11" fillId="0" borderId="0" xfId="0" applyFont="1" applyAlignment="1">
      <alignment horizontal="left" vertical="center"/>
    </xf>
    <xf numFmtId="0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left" vertical="center"/>
    </xf>
    <xf numFmtId="49" fontId="81" fillId="0" borderId="0" xfId="0" applyNumberFormat="1" applyFont="1" applyAlignment="1">
      <alignment horizontal="center" vertical="center"/>
    </xf>
    <xf numFmtId="0" fontId="81" fillId="0" borderId="0" xfId="0" applyNumberFormat="1" applyFont="1" applyAlignment="1">
      <alignment horizontal="right" vertical="center" wrapText="1"/>
    </xf>
    <xf numFmtId="49" fontId="81" fillId="0" borderId="10" xfId="0" applyNumberFormat="1" applyFont="1" applyBorder="1" applyAlignment="1">
      <alignment horizontal="left" vertical="center"/>
    </xf>
    <xf numFmtId="0" fontId="81" fillId="0" borderId="10" xfId="0" applyFont="1" applyBorder="1" applyAlignment="1">
      <alignment vertical="center"/>
    </xf>
    <xf numFmtId="0" fontId="81" fillId="0" borderId="10" xfId="0" applyNumberFormat="1" applyFont="1" applyBorder="1" applyAlignment="1">
      <alignment horizontal="right" vertical="center" wrapText="1"/>
    </xf>
    <xf numFmtId="0" fontId="81" fillId="0" borderId="10" xfId="0" applyNumberFormat="1" applyFont="1" applyBorder="1" applyAlignment="1">
      <alignment horizontal="right" vertical="center"/>
    </xf>
    <xf numFmtId="49" fontId="81" fillId="0" borderId="0" xfId="0" applyNumberFormat="1" applyFont="1" applyAlignment="1">
      <alignment horizontal="left" vertical="center"/>
    </xf>
    <xf numFmtId="0" fontId="81" fillId="0" borderId="0" xfId="0" applyNumberFormat="1" applyFont="1" applyAlignment="1">
      <alignment horizontal="right" vertical="center"/>
    </xf>
    <xf numFmtId="49" fontId="11" fillId="0" borderId="0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center" vertical="top" wrapText="1"/>
    </xf>
    <xf numFmtId="49" fontId="11" fillId="0" borderId="0" xfId="0" applyNumberFormat="1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right" vertical="top" wrapText="1"/>
    </xf>
    <xf numFmtId="0" fontId="40" fillId="0" borderId="0" xfId="0" applyFont="1" applyBorder="1" applyAlignment="1">
      <alignment horizontal="left" vertical="top" wrapText="1"/>
    </xf>
    <xf numFmtId="0" fontId="40" fillId="0" borderId="0" xfId="0" applyFont="1" applyBorder="1" applyAlignment="1">
      <alignment horizontal="center" vertical="top" wrapText="1"/>
    </xf>
    <xf numFmtId="49" fontId="40" fillId="0" borderId="0" xfId="0" applyNumberFormat="1" applyFont="1" applyBorder="1" applyAlignment="1">
      <alignment horizontal="center" vertical="top" wrapText="1"/>
    </xf>
    <xf numFmtId="49" fontId="81" fillId="0" borderId="0" xfId="0" applyNumberFormat="1" applyFont="1" applyBorder="1" applyAlignment="1">
      <alignment horizontal="right" vertical="center"/>
    </xf>
    <xf numFmtId="0" fontId="81" fillId="0" borderId="0" xfId="0" applyFont="1" applyBorder="1" applyAlignment="1">
      <alignment horizontal="left" vertical="center"/>
    </xf>
    <xf numFmtId="0" fontId="81" fillId="0" borderId="0" xfId="0" applyFont="1" applyBorder="1" applyAlignment="1">
      <alignment horizontal="center" vertical="center"/>
    </xf>
    <xf numFmtId="0" fontId="67" fillId="0" borderId="0" xfId="976" applyFont="1" applyFill="1" applyBorder="1" applyAlignment="1">
      <alignment horizontal="center" vertical="center"/>
    </xf>
    <xf numFmtId="4" fontId="12" fillId="0" borderId="0" xfId="908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NumberFormat="1" applyFont="1"/>
    <xf numFmtId="0" fontId="12" fillId="0" borderId="0" xfId="2258" applyNumberFormat="1" applyFont="1" applyFill="1" applyAlignment="1">
      <alignment horizontal="center"/>
    </xf>
    <xf numFmtId="0" fontId="12" fillId="0" borderId="0" xfId="908" applyNumberFormat="1" applyFont="1" applyAlignment="1">
      <alignment horizontal="center" vertical="center"/>
    </xf>
    <xf numFmtId="0" fontId="69" fillId="30" borderId="69" xfId="1567" applyFont="1" applyFill="1" applyBorder="1" applyAlignment="1">
      <alignment horizontal="right" vertical="center" wrapText="1"/>
    </xf>
    <xf numFmtId="3" fontId="69" fillId="30" borderId="69" xfId="908" applyNumberFormat="1" applyFont="1" applyFill="1" applyBorder="1" applyAlignment="1">
      <alignment horizontal="right" vertical="center" wrapText="1"/>
    </xf>
    <xf numFmtId="3" fontId="68" fillId="30" borderId="69" xfId="908" applyNumberFormat="1" applyFont="1" applyFill="1" applyBorder="1" applyAlignment="1">
      <alignment horizontal="right" vertical="center" wrapText="1"/>
    </xf>
    <xf numFmtId="2" fontId="69" fillId="30" borderId="69" xfId="908" applyNumberFormat="1" applyFont="1" applyFill="1" applyBorder="1" applyAlignment="1">
      <alignment horizontal="right" vertical="center" wrapText="1"/>
    </xf>
    <xf numFmtId="4" fontId="67" fillId="0" borderId="7" xfId="908" applyNumberFormat="1" applyFont="1" applyFill="1" applyBorder="1" applyAlignment="1">
      <alignment horizontal="center" vertical="center" wrapText="1"/>
    </xf>
    <xf numFmtId="4" fontId="67" fillId="0" borderId="69" xfId="908" applyNumberFormat="1" applyFont="1" applyFill="1" applyBorder="1" applyAlignment="1">
      <alignment horizontal="center" vertical="center" wrapText="1"/>
    </xf>
    <xf numFmtId="1" fontId="67" fillId="0" borderId="0" xfId="908" applyNumberFormat="1" applyFont="1" applyFill="1" applyBorder="1" applyAlignment="1">
      <alignment horizontal="center" vertical="center" wrapText="1"/>
    </xf>
    <xf numFmtId="4" fontId="67" fillId="0" borderId="69" xfId="908" applyNumberFormat="1" applyFont="1" applyFill="1" applyBorder="1" applyAlignment="1">
      <alignment vertical="center" wrapText="1"/>
    </xf>
    <xf numFmtId="4" fontId="70" fillId="0" borderId="69" xfId="908" applyNumberFormat="1" applyFont="1" applyFill="1" applyBorder="1" applyAlignment="1">
      <alignment vertical="center" wrapText="1"/>
    </xf>
    <xf numFmtId="4" fontId="70" fillId="0" borderId="69" xfId="908" applyNumberFormat="1" applyFont="1" applyFill="1" applyBorder="1" applyAlignment="1">
      <alignment horizontal="center" vertical="center" wrapText="1"/>
    </xf>
    <xf numFmtId="0" fontId="12" fillId="0" borderId="28" xfId="908" applyFont="1" applyBorder="1" applyAlignment="1">
      <alignment vertical="center"/>
    </xf>
    <xf numFmtId="0" fontId="12" fillId="0" borderId="26" xfId="908" applyFont="1" applyBorder="1" applyAlignment="1">
      <alignment vertical="center"/>
    </xf>
    <xf numFmtId="4" fontId="67" fillId="0" borderId="72" xfId="908" applyNumberFormat="1" applyFont="1" applyFill="1" applyBorder="1" applyAlignment="1">
      <alignment vertical="center" wrapText="1"/>
    </xf>
    <xf numFmtId="4" fontId="67" fillId="0" borderId="43" xfId="908" applyNumberFormat="1" applyFont="1" applyFill="1" applyBorder="1" applyAlignment="1">
      <alignment vertical="center" wrapText="1"/>
    </xf>
    <xf numFmtId="4" fontId="12" fillId="0" borderId="55" xfId="908" applyNumberFormat="1" applyFont="1" applyFill="1" applyBorder="1" applyAlignment="1">
      <alignment vertical="center" wrapText="1"/>
    </xf>
    <xf numFmtId="4" fontId="67" fillId="0" borderId="55" xfId="908" applyNumberFormat="1" applyFont="1" applyFill="1" applyBorder="1" applyAlignment="1">
      <alignment vertical="center" wrapText="1"/>
    </xf>
    <xf numFmtId="1" fontId="67" fillId="0" borderId="55" xfId="908" applyNumberFormat="1" applyFont="1" applyFill="1" applyBorder="1" applyAlignment="1">
      <alignment vertical="center" wrapText="1"/>
    </xf>
    <xf numFmtId="49" fontId="12" fillId="0" borderId="55" xfId="973" applyNumberFormat="1" applyFont="1" applyFill="1" applyBorder="1" applyAlignment="1">
      <alignment horizontal="left" vertical="center" wrapText="1"/>
    </xf>
    <xf numFmtId="49" fontId="12" fillId="0" borderId="55" xfId="2239" applyNumberFormat="1" applyFont="1" applyBorder="1" applyAlignment="1">
      <alignment horizontal="left" vertical="center" wrapText="1"/>
    </xf>
    <xf numFmtId="0" fontId="69" fillId="30" borderId="28" xfId="1567" applyFont="1" applyFill="1" applyBorder="1" applyAlignment="1">
      <alignment horizontal="right" vertical="center" wrapText="1"/>
    </xf>
    <xf numFmtId="3" fontId="69" fillId="30" borderId="26" xfId="908" applyNumberFormat="1" applyFont="1" applyFill="1" applyBorder="1" applyAlignment="1">
      <alignment horizontal="right" vertical="center" wrapText="1"/>
    </xf>
    <xf numFmtId="4" fontId="67" fillId="0" borderId="71" xfId="908" applyNumberFormat="1" applyFont="1" applyFill="1" applyBorder="1" applyAlignment="1">
      <alignment vertical="center" wrapText="1"/>
    </xf>
    <xf numFmtId="0" fontId="12" fillId="0" borderId="49" xfId="908" applyFont="1" applyBorder="1" applyAlignment="1">
      <alignment vertical="center"/>
    </xf>
    <xf numFmtId="4" fontId="67" fillId="0" borderId="65" xfId="908" applyNumberFormat="1" applyFont="1" applyFill="1" applyBorder="1" applyAlignment="1">
      <alignment vertical="center" wrapText="1"/>
    </xf>
    <xf numFmtId="4" fontId="67" fillId="0" borderId="29" xfId="908" applyNumberFormat="1" applyFont="1" applyFill="1" applyBorder="1" applyAlignment="1">
      <alignment vertical="center" wrapText="1"/>
    </xf>
    <xf numFmtId="2" fontId="73" fillId="0" borderId="29" xfId="908" applyNumberFormat="1" applyFont="1" applyFill="1" applyBorder="1" applyAlignment="1">
      <alignment horizontal="center" vertical="center" wrapText="1"/>
    </xf>
    <xf numFmtId="4" fontId="70" fillId="0" borderId="29" xfId="908" applyNumberFormat="1" applyFont="1" applyFill="1" applyBorder="1" applyAlignment="1">
      <alignment horizontal="center" vertical="center" wrapText="1"/>
    </xf>
    <xf numFmtId="4" fontId="67" fillId="0" borderId="29" xfId="908" applyNumberFormat="1" applyFont="1" applyFill="1" applyBorder="1" applyAlignment="1">
      <alignment horizontal="center" vertical="center" wrapText="1"/>
    </xf>
    <xf numFmtId="4" fontId="67" fillId="0" borderId="66" xfId="908" applyNumberFormat="1" applyFont="1" applyFill="1" applyBorder="1" applyAlignment="1">
      <alignment vertical="center" wrapText="1"/>
    </xf>
    <xf numFmtId="1" fontId="67" fillId="0" borderId="0" xfId="908" applyNumberFormat="1" applyFont="1" applyFill="1" applyBorder="1" applyAlignment="1">
      <alignment vertical="center" wrapText="1"/>
    </xf>
    <xf numFmtId="188" fontId="70" fillId="0" borderId="0" xfId="908" applyNumberFormat="1" applyFont="1" applyFill="1" applyBorder="1" applyAlignment="1">
      <alignment vertical="center" wrapText="1"/>
    </xf>
    <xf numFmtId="2" fontId="67" fillId="30" borderId="7" xfId="908" applyNumberFormat="1" applyFont="1" applyFill="1" applyBorder="1" applyAlignment="1">
      <alignment horizontal="center" vertical="center" wrapText="1"/>
    </xf>
    <xf numFmtId="4" fontId="67" fillId="30" borderId="7" xfId="908" applyNumberFormat="1" applyFont="1" applyFill="1" applyBorder="1" applyAlignment="1">
      <alignment horizontal="center" vertical="center" wrapText="1"/>
    </xf>
    <xf numFmtId="4" fontId="12" fillId="0" borderId="65" xfId="908" applyNumberFormat="1" applyFont="1" applyFill="1" applyBorder="1" applyAlignment="1">
      <alignment vertical="center" wrapText="1"/>
    </xf>
    <xf numFmtId="2" fontId="69" fillId="30" borderId="28" xfId="908" applyNumberFormat="1" applyFont="1" applyFill="1" applyBorder="1" applyAlignment="1">
      <alignment horizontal="right" vertical="center" wrapText="1"/>
    </xf>
    <xf numFmtId="2" fontId="69" fillId="30" borderId="26" xfId="908" applyNumberFormat="1" applyFont="1" applyFill="1" applyBorder="1" applyAlignment="1">
      <alignment horizontal="right" vertical="center" wrapText="1"/>
    </xf>
    <xf numFmtId="4" fontId="67" fillId="0" borderId="28" xfId="908" applyNumberFormat="1" applyFont="1" applyFill="1" applyBorder="1" applyAlignment="1">
      <alignment vertical="center" wrapText="1"/>
    </xf>
    <xf numFmtId="4" fontId="67" fillId="0" borderId="26" xfId="908" applyNumberFormat="1" applyFont="1" applyFill="1" applyBorder="1" applyAlignment="1">
      <alignment vertical="center" wrapText="1"/>
    </xf>
    <xf numFmtId="4" fontId="67" fillId="0" borderId="49" xfId="908" applyNumberFormat="1" applyFont="1" applyFill="1" applyBorder="1" applyAlignment="1">
      <alignment vertical="center" wrapText="1"/>
    </xf>
    <xf numFmtId="4" fontId="70" fillId="0" borderId="72" xfId="908" applyNumberFormat="1" applyFont="1" applyFill="1" applyBorder="1" applyAlignment="1">
      <alignment horizontal="center" vertical="center" wrapText="1"/>
    </xf>
    <xf numFmtId="4" fontId="70" fillId="0" borderId="43" xfId="908" applyNumberFormat="1" applyFont="1" applyFill="1" applyBorder="1" applyAlignment="1">
      <alignment horizontal="center" vertical="center" wrapText="1"/>
    </xf>
    <xf numFmtId="4" fontId="70" fillId="0" borderId="66" xfId="908" applyNumberFormat="1" applyFont="1" applyFill="1" applyBorder="1" applyAlignment="1">
      <alignment horizontal="center" vertical="center" wrapText="1"/>
    </xf>
    <xf numFmtId="3" fontId="68" fillId="30" borderId="70" xfId="908" applyNumberFormat="1" applyFont="1" applyFill="1" applyBorder="1" applyAlignment="1">
      <alignment horizontal="right" vertical="center" wrapText="1"/>
    </xf>
    <xf numFmtId="3" fontId="68" fillId="30" borderId="8" xfId="908" applyNumberFormat="1" applyFont="1" applyFill="1" applyBorder="1" applyAlignment="1">
      <alignment horizontal="right" vertical="center" wrapText="1"/>
    </xf>
    <xf numFmtId="4" fontId="70" fillId="0" borderId="70" xfId="908" applyNumberFormat="1" applyFont="1" applyFill="1" applyBorder="1" applyAlignment="1">
      <alignment vertical="center" wrapText="1"/>
    </xf>
    <xf numFmtId="4" fontId="70" fillId="0" borderId="8" xfId="908" applyNumberFormat="1" applyFont="1" applyFill="1" applyBorder="1" applyAlignment="1">
      <alignment vertical="center" wrapText="1"/>
    </xf>
    <xf numFmtId="0" fontId="70" fillId="0" borderId="8" xfId="908" applyFont="1" applyFill="1" applyBorder="1" applyAlignment="1">
      <alignment vertical="center" wrapText="1"/>
    </xf>
    <xf numFmtId="2" fontId="73" fillId="0" borderId="8" xfId="908" applyNumberFormat="1" applyFont="1" applyFill="1" applyBorder="1" applyAlignment="1">
      <alignment horizontal="center" vertical="center" wrapText="1"/>
    </xf>
    <xf numFmtId="2" fontId="73" fillId="0" borderId="67" xfId="908" applyNumberFormat="1" applyFont="1" applyFill="1" applyBorder="1" applyAlignment="1">
      <alignment horizontal="center" vertical="center" wrapText="1"/>
    </xf>
    <xf numFmtId="3" fontId="68" fillId="30" borderId="72" xfId="908" applyNumberFormat="1" applyFont="1" applyFill="1" applyBorder="1" applyAlignment="1">
      <alignment horizontal="right" vertical="center" wrapText="1"/>
    </xf>
    <xf numFmtId="3" fontId="68" fillId="30" borderId="43" xfId="908" applyNumberFormat="1" applyFont="1" applyFill="1" applyBorder="1" applyAlignment="1">
      <alignment horizontal="right" vertical="center" wrapText="1"/>
    </xf>
    <xf numFmtId="4" fontId="70" fillId="0" borderId="72" xfId="908" applyNumberFormat="1" applyFont="1" applyFill="1" applyBorder="1" applyAlignment="1">
      <alignment vertical="center" wrapText="1"/>
    </xf>
    <xf numFmtId="4" fontId="70" fillId="0" borderId="43" xfId="908" applyNumberFormat="1" applyFont="1" applyFill="1" applyBorder="1" applyAlignment="1">
      <alignment vertical="center" wrapText="1"/>
    </xf>
    <xf numFmtId="4" fontId="70" fillId="0" borderId="66" xfId="908" applyNumberFormat="1" applyFont="1" applyFill="1" applyBorder="1" applyAlignment="1">
      <alignment vertical="center" wrapText="1"/>
    </xf>
    <xf numFmtId="0" fontId="69" fillId="30" borderId="72" xfId="1567" applyFont="1" applyFill="1" applyBorder="1" applyAlignment="1">
      <alignment horizontal="right" vertical="center" wrapText="1"/>
    </xf>
    <xf numFmtId="3" fontId="69" fillId="30" borderId="43" xfId="908" applyNumberFormat="1" applyFont="1" applyFill="1" applyBorder="1" applyAlignment="1">
      <alignment horizontal="right" vertical="center" wrapText="1"/>
    </xf>
    <xf numFmtId="2" fontId="67" fillId="30" borderId="70" xfId="908" applyNumberFormat="1" applyFont="1" applyFill="1" applyBorder="1" applyAlignment="1">
      <alignment horizontal="center" vertical="center" wrapText="1"/>
    </xf>
    <xf numFmtId="3" fontId="12" fillId="32" borderId="69" xfId="908" applyNumberFormat="1" applyFont="1" applyFill="1" applyBorder="1" applyAlignment="1">
      <alignment horizontal="right" vertical="center" wrapText="1"/>
    </xf>
    <xf numFmtId="3" fontId="12" fillId="32" borderId="28" xfId="908" applyNumberFormat="1" applyFont="1" applyFill="1" applyBorder="1" applyAlignment="1">
      <alignment horizontal="right" vertical="center" wrapText="1"/>
    </xf>
    <xf numFmtId="3" fontId="67" fillId="32" borderId="71" xfId="908" applyNumberFormat="1" applyFont="1" applyFill="1" applyBorder="1" applyAlignment="1">
      <alignment horizontal="center" vertical="center" wrapText="1"/>
    </xf>
    <xf numFmtId="3" fontId="12" fillId="32" borderId="7" xfId="908" applyNumberFormat="1" applyFont="1" applyFill="1" applyBorder="1" applyAlignment="1">
      <alignment horizontal="right" vertical="center" wrapText="1"/>
    </xf>
    <xf numFmtId="3" fontId="12" fillId="32" borderId="26" xfId="908" applyNumberFormat="1" applyFont="1" applyFill="1" applyBorder="1" applyAlignment="1">
      <alignment horizontal="right" vertical="center" wrapText="1"/>
    </xf>
    <xf numFmtId="3" fontId="67" fillId="32" borderId="55" xfId="908" applyNumberFormat="1" applyFont="1" applyFill="1" applyBorder="1" applyAlignment="1">
      <alignment horizontal="center" vertical="center" wrapText="1"/>
    </xf>
    <xf numFmtId="0" fontId="12" fillId="32" borderId="51" xfId="908" applyFont="1" applyFill="1" applyBorder="1" applyAlignment="1">
      <alignment vertical="center"/>
    </xf>
    <xf numFmtId="4" fontId="67" fillId="32" borderId="52" xfId="908" applyNumberFormat="1" applyFont="1" applyFill="1" applyBorder="1" applyAlignment="1">
      <alignment vertical="center" wrapText="1"/>
    </xf>
    <xf numFmtId="3" fontId="67" fillId="32" borderId="52" xfId="908" applyNumberFormat="1" applyFont="1" applyFill="1" applyBorder="1" applyAlignment="1">
      <alignment vertical="center" wrapText="1"/>
    </xf>
    <xf numFmtId="4" fontId="67" fillId="32" borderId="77" xfId="908" applyNumberFormat="1" applyFont="1" applyFill="1" applyBorder="1" applyAlignment="1">
      <alignment vertical="center" wrapText="1"/>
    </xf>
    <xf numFmtId="4" fontId="67" fillId="32" borderId="4" xfId="908" applyNumberFormat="1" applyFont="1" applyFill="1" applyBorder="1" applyAlignment="1">
      <alignment vertical="center" wrapText="1"/>
    </xf>
    <xf numFmtId="4" fontId="67" fillId="32" borderId="41" xfId="908" applyNumberFormat="1" applyFont="1" applyFill="1" applyBorder="1" applyAlignment="1">
      <alignment vertical="center" wrapText="1"/>
    </xf>
    <xf numFmtId="4" fontId="70" fillId="32" borderId="77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vertical="center" wrapText="1"/>
    </xf>
    <xf numFmtId="4" fontId="70" fillId="32" borderId="4" xfId="908" applyNumberFormat="1" applyFont="1" applyFill="1" applyBorder="1" applyAlignment="1">
      <alignment horizontal="center" vertical="center" wrapText="1"/>
    </xf>
    <xf numFmtId="4" fontId="70" fillId="32" borderId="5" xfId="908" applyNumberFormat="1" applyFont="1" applyFill="1" applyBorder="1" applyAlignment="1">
      <alignment vertical="center" wrapText="1"/>
    </xf>
    <xf numFmtId="4" fontId="70" fillId="32" borderId="77" xfId="908" applyNumberFormat="1" applyFont="1" applyFill="1" applyBorder="1" applyAlignment="1">
      <alignment horizontal="center" vertical="center" wrapText="1"/>
    </xf>
    <xf numFmtId="4" fontId="67" fillId="32" borderId="4" xfId="908" applyNumberFormat="1" applyFont="1" applyFill="1" applyBorder="1" applyAlignment="1">
      <alignment horizontal="center" vertical="center" wrapText="1"/>
    </xf>
    <xf numFmtId="0" fontId="12" fillId="32" borderId="30" xfId="908" applyFont="1" applyFill="1" applyBorder="1" applyAlignment="1">
      <alignment vertical="center"/>
    </xf>
    <xf numFmtId="3" fontId="67" fillId="32" borderId="55" xfId="2240" applyNumberFormat="1" applyFont="1" applyFill="1" applyBorder="1" applyAlignment="1">
      <alignment horizontal="center" vertical="center" wrapText="1"/>
    </xf>
    <xf numFmtId="9" fontId="67" fillId="32" borderId="43" xfId="2240" applyFont="1" applyFill="1" applyBorder="1" applyAlignment="1">
      <alignment horizontal="center" vertical="center" wrapText="1"/>
    </xf>
    <xf numFmtId="9" fontId="67" fillId="32" borderId="7" xfId="2240" applyFont="1" applyFill="1" applyBorder="1" applyAlignment="1">
      <alignment horizontal="center" vertical="center" wrapText="1"/>
    </xf>
    <xf numFmtId="9" fontId="67" fillId="32" borderId="26" xfId="2240" applyFont="1" applyFill="1" applyBorder="1" applyAlignment="1">
      <alignment horizontal="center" vertical="center" wrapText="1"/>
    </xf>
    <xf numFmtId="9" fontId="67" fillId="32" borderId="55" xfId="2240" applyFont="1" applyFill="1" applyBorder="1" applyAlignment="1">
      <alignment horizontal="center" vertical="center" wrapText="1"/>
    </xf>
    <xf numFmtId="9" fontId="70" fillId="32" borderId="43" xfId="2240" applyFont="1" applyFill="1" applyBorder="1" applyAlignment="1">
      <alignment horizontal="center" vertical="center" wrapText="1"/>
    </xf>
    <xf numFmtId="4" fontId="70" fillId="32" borderId="7" xfId="908" applyNumberFormat="1" applyFont="1" applyFill="1" applyBorder="1" applyAlignment="1">
      <alignment horizontal="center" vertical="center" wrapText="1"/>
    </xf>
    <xf numFmtId="2" fontId="73" fillId="32" borderId="8" xfId="908" applyNumberFormat="1" applyFont="1" applyFill="1" applyBorder="1" applyAlignment="1">
      <alignment horizontal="center" vertical="center" wrapText="1"/>
    </xf>
    <xf numFmtId="4" fontId="70" fillId="32" borderId="43" xfId="908" applyNumberFormat="1" applyFont="1" applyFill="1" applyBorder="1" applyAlignment="1">
      <alignment horizontal="center" vertical="center" wrapText="1"/>
    </xf>
    <xf numFmtId="4" fontId="67" fillId="32" borderId="7" xfId="908" applyNumberFormat="1" applyFont="1" applyFill="1" applyBorder="1" applyAlignment="1">
      <alignment horizontal="center" vertical="center" wrapText="1"/>
    </xf>
    <xf numFmtId="9" fontId="69" fillId="32" borderId="7" xfId="908" applyNumberFormat="1" applyFont="1" applyFill="1" applyBorder="1" applyAlignment="1">
      <alignment horizontal="center" vertical="center" wrapText="1"/>
    </xf>
    <xf numFmtId="3" fontId="67" fillId="32" borderId="65" xfId="908" applyNumberFormat="1" applyFont="1" applyFill="1" applyBorder="1" applyAlignment="1">
      <alignment vertical="center" wrapText="1"/>
    </xf>
    <xf numFmtId="1" fontId="67" fillId="32" borderId="2" xfId="908" applyNumberFormat="1" applyFont="1" applyFill="1" applyBorder="1" applyAlignment="1">
      <alignment horizontal="center" vertical="center" wrapText="1"/>
    </xf>
    <xf numFmtId="1" fontId="67" fillId="32" borderId="69" xfId="908" applyNumberFormat="1" applyFont="1" applyFill="1" applyBorder="1" applyAlignment="1">
      <alignment horizontal="center" vertical="center" wrapText="1"/>
    </xf>
    <xf numFmtId="1" fontId="67" fillId="32" borderId="7" xfId="908" applyNumberFormat="1" applyFont="1" applyFill="1" applyBorder="1" applyAlignment="1">
      <alignment horizontal="center" vertical="center" wrapText="1"/>
    </xf>
    <xf numFmtId="1" fontId="67" fillId="32" borderId="60" xfId="908" applyNumberFormat="1" applyFont="1" applyFill="1" applyBorder="1" applyAlignment="1">
      <alignment horizontal="center" vertical="center" wrapText="1"/>
    </xf>
    <xf numFmtId="192" fontId="67" fillId="32" borderId="8" xfId="908" applyNumberFormat="1" applyFont="1" applyFill="1" applyBorder="1" applyAlignment="1">
      <alignment horizontal="center" vertical="center" wrapText="1"/>
    </xf>
    <xf numFmtId="1" fontId="67" fillId="32" borderId="8" xfId="908" applyNumberFormat="1" applyFont="1" applyFill="1" applyBorder="1" applyAlignment="1">
      <alignment horizontal="center" vertical="center"/>
    </xf>
    <xf numFmtId="188" fontId="67" fillId="32" borderId="8" xfId="908" applyNumberFormat="1" applyFont="1" applyFill="1" applyBorder="1" applyAlignment="1">
      <alignment horizontal="center" vertical="center"/>
    </xf>
    <xf numFmtId="10" fontId="85" fillId="32" borderId="8" xfId="908" applyNumberFormat="1" applyFont="1" applyFill="1" applyBorder="1" applyAlignment="1">
      <alignment horizontal="center" vertical="center" wrapText="1"/>
    </xf>
    <xf numFmtId="188" fontId="67" fillId="32" borderId="7" xfId="908" applyNumberFormat="1" applyFont="1" applyFill="1" applyBorder="1" applyAlignment="1">
      <alignment horizontal="center" vertical="center"/>
    </xf>
    <xf numFmtId="10" fontId="67" fillId="32" borderId="7" xfId="908" applyNumberFormat="1" applyFont="1" applyFill="1" applyBorder="1" applyAlignment="1">
      <alignment horizontal="center" vertical="center"/>
    </xf>
    <xf numFmtId="10" fontId="85" fillId="32" borderId="7" xfId="908" applyNumberFormat="1" applyFont="1" applyFill="1" applyBorder="1" applyAlignment="1">
      <alignment horizontal="center" vertical="center"/>
    </xf>
    <xf numFmtId="10" fontId="85" fillId="32" borderId="38" xfId="908" applyNumberFormat="1" applyFont="1" applyFill="1" applyBorder="1" applyAlignment="1">
      <alignment horizontal="center" vertical="center"/>
    </xf>
    <xf numFmtId="3" fontId="12" fillId="32" borderId="72" xfId="908" applyNumberFormat="1" applyFont="1" applyFill="1" applyBorder="1" applyAlignment="1">
      <alignment horizontal="right" vertical="center" wrapText="1"/>
    </xf>
    <xf numFmtId="3" fontId="12" fillId="32" borderId="43" xfId="908" applyNumberFormat="1" applyFont="1" applyFill="1" applyBorder="1" applyAlignment="1">
      <alignment horizontal="right" vertical="center" wrapText="1"/>
    </xf>
    <xf numFmtId="0" fontId="67" fillId="28" borderId="0" xfId="908" applyFont="1" applyFill="1" applyAlignment="1">
      <alignment vertical="center"/>
    </xf>
    <xf numFmtId="0" fontId="67" fillId="28" borderId="0" xfId="908" applyFont="1" applyFill="1" applyBorder="1" applyAlignment="1">
      <alignment vertical="center"/>
    </xf>
    <xf numFmtId="0" fontId="37" fillId="0" borderId="0" xfId="2257" applyFont="1"/>
    <xf numFmtId="0" fontId="12" fillId="0" borderId="0" xfId="2257" applyFont="1"/>
    <xf numFmtId="0" fontId="67" fillId="0" borderId="0" xfId="976" applyFont="1" applyFill="1" applyBorder="1" applyAlignment="1">
      <alignment horizontal="left" vertical="top"/>
    </xf>
    <xf numFmtId="0" fontId="12" fillId="0" borderId="0" xfId="2257" applyFont="1" applyBorder="1"/>
    <xf numFmtId="0" fontId="12" fillId="0" borderId="0" xfId="2257" applyFont="1" applyFill="1" applyBorder="1"/>
    <xf numFmtId="1" fontId="67" fillId="0" borderId="0" xfId="2257" applyNumberFormat="1" applyFont="1" applyFill="1" applyBorder="1" applyAlignment="1">
      <alignment horizontal="center"/>
    </xf>
    <xf numFmtId="1" fontId="67" fillId="0" borderId="0" xfId="2257" applyNumberFormat="1" applyFont="1" applyBorder="1" applyAlignment="1">
      <alignment horizontal="center"/>
    </xf>
    <xf numFmtId="1" fontId="67" fillId="0" borderId="0" xfId="2257" applyNumberFormat="1" applyFont="1" applyFill="1" applyBorder="1" applyAlignment="1">
      <alignment horizontal="center" vertical="center" wrapText="1"/>
    </xf>
    <xf numFmtId="1" fontId="88" fillId="0" borderId="0" xfId="2257" applyNumberFormat="1" applyFont="1" applyFill="1" applyBorder="1" applyAlignment="1">
      <alignment horizontal="center" vertical="center" wrapText="1"/>
    </xf>
    <xf numFmtId="2" fontId="67" fillId="0" borderId="0" xfId="2257" applyNumberFormat="1" applyFont="1" applyFill="1" applyBorder="1" applyAlignment="1">
      <alignment horizontal="center" vertical="center" wrapText="1"/>
    </xf>
    <xf numFmtId="193" fontId="67" fillId="0" borderId="0" xfId="2257" applyNumberFormat="1" applyFont="1" applyFill="1" applyBorder="1" applyAlignment="1">
      <alignment horizontal="center" vertical="center" wrapText="1"/>
    </xf>
    <xf numFmtId="188" fontId="88" fillId="0" borderId="0" xfId="2257" applyNumberFormat="1" applyFont="1" applyFill="1" applyBorder="1" applyAlignment="1">
      <alignment horizontal="center" vertical="center" wrapText="1"/>
    </xf>
    <xf numFmtId="0" fontId="89" fillId="0" borderId="0" xfId="2257" applyFont="1"/>
    <xf numFmtId="0" fontId="89" fillId="28" borderId="0" xfId="2257" applyFont="1" applyFill="1" applyBorder="1"/>
    <xf numFmtId="0" fontId="90" fillId="0" borderId="0" xfId="2257" applyFont="1" applyBorder="1" applyAlignment="1">
      <alignment vertical="center"/>
    </xf>
    <xf numFmtId="0" fontId="12" fillId="0" borderId="0" xfId="2257" applyFont="1" applyBorder="1" applyAlignment="1">
      <alignment horizontal="center"/>
    </xf>
    <xf numFmtId="0" fontId="91" fillId="28" borderId="0" xfId="2257" applyFont="1" applyFill="1" applyBorder="1"/>
    <xf numFmtId="194" fontId="91" fillId="28" borderId="0" xfId="2257" applyNumberFormat="1" applyFont="1" applyFill="1" applyBorder="1"/>
    <xf numFmtId="0" fontId="67" fillId="30" borderId="0" xfId="908" applyFont="1" applyFill="1" applyAlignment="1">
      <alignment vertical="center"/>
    </xf>
    <xf numFmtId="49" fontId="67" fillId="30" borderId="0" xfId="908" applyNumberFormat="1" applyFont="1" applyFill="1" applyBorder="1" applyAlignment="1">
      <alignment vertical="center"/>
    </xf>
    <xf numFmtId="0" fontId="83" fillId="0" borderId="0" xfId="0" applyFont="1" applyAlignment="1">
      <alignment vertical="center" wrapText="1"/>
    </xf>
    <xf numFmtId="4" fontId="67" fillId="0" borderId="7" xfId="2257" applyNumberFormat="1" applyFont="1" applyFill="1" applyBorder="1" applyAlignment="1">
      <alignment vertical="top" wrapText="1"/>
    </xf>
    <xf numFmtId="4" fontId="67" fillId="0" borderId="7" xfId="2257" applyNumberFormat="1" applyFont="1" applyFill="1" applyBorder="1" applyAlignment="1">
      <alignment horizontal="center" vertical="top" wrapText="1"/>
    </xf>
    <xf numFmtId="4" fontId="67" fillId="0" borderId="69" xfId="2257" applyNumberFormat="1" applyFont="1" applyFill="1" applyBorder="1" applyAlignment="1">
      <alignment vertical="top" wrapText="1"/>
    </xf>
    <xf numFmtId="4" fontId="67" fillId="0" borderId="69" xfId="2257" applyNumberFormat="1" applyFont="1" applyFill="1" applyBorder="1" applyAlignment="1">
      <alignment horizontal="center" vertical="top" wrapText="1"/>
    </xf>
    <xf numFmtId="4" fontId="67" fillId="0" borderId="72" xfId="2257" applyNumberFormat="1" applyFont="1" applyFill="1" applyBorder="1" applyAlignment="1">
      <alignment vertical="top" wrapText="1"/>
    </xf>
    <xf numFmtId="4" fontId="67" fillId="0" borderId="43" xfId="2257" applyNumberFormat="1" applyFont="1" applyFill="1" applyBorder="1" applyAlignment="1">
      <alignment vertical="top" wrapText="1"/>
    </xf>
    <xf numFmtId="4" fontId="67" fillId="0" borderId="28" xfId="2257" applyNumberFormat="1" applyFont="1" applyFill="1" applyBorder="1" applyAlignment="1">
      <alignment vertical="top" wrapText="1"/>
    </xf>
    <xf numFmtId="4" fontId="67" fillId="0" borderId="26" xfId="2257" applyNumberFormat="1" applyFont="1" applyFill="1" applyBorder="1" applyAlignment="1">
      <alignment vertical="top" wrapText="1"/>
    </xf>
    <xf numFmtId="4" fontId="67" fillId="0" borderId="76" xfId="2257" applyNumberFormat="1" applyFont="1" applyFill="1" applyBorder="1" applyAlignment="1">
      <alignment horizontal="center" vertical="top" wrapText="1"/>
    </xf>
    <xf numFmtId="4" fontId="67" fillId="0" borderId="6" xfId="2257" applyNumberFormat="1" applyFont="1" applyFill="1" applyBorder="1" applyAlignment="1">
      <alignment horizontal="center" vertical="top" wrapText="1"/>
    </xf>
    <xf numFmtId="4" fontId="67" fillId="32" borderId="53" xfId="2257" applyNumberFormat="1" applyFont="1" applyFill="1" applyBorder="1" applyAlignment="1">
      <alignment vertical="top" wrapText="1"/>
    </xf>
    <xf numFmtId="4" fontId="67" fillId="32" borderId="52" xfId="2257" applyNumberFormat="1" applyFont="1" applyFill="1" applyBorder="1" applyAlignment="1">
      <alignment vertical="top" wrapText="1"/>
    </xf>
    <xf numFmtId="189" fontId="67" fillId="32" borderId="8" xfId="2257" applyNumberFormat="1" applyFont="1" applyFill="1" applyBorder="1" applyAlignment="1">
      <alignment horizontal="center" vertical="center" wrapText="1"/>
    </xf>
    <xf numFmtId="188" fontId="67" fillId="32" borderId="8" xfId="2257" applyNumberFormat="1" applyFont="1" applyFill="1" applyBorder="1" applyAlignment="1">
      <alignment horizontal="center" vertical="center"/>
    </xf>
    <xf numFmtId="10" fontId="67" fillId="32" borderId="8" xfId="2257" applyNumberFormat="1" applyFont="1" applyFill="1" applyBorder="1" applyAlignment="1">
      <alignment horizontal="center" vertical="center"/>
    </xf>
    <xf numFmtId="9" fontId="69" fillId="32" borderId="55" xfId="2257" applyNumberFormat="1" applyFont="1" applyFill="1" applyBorder="1" applyAlignment="1">
      <alignment vertical="top" wrapText="1"/>
    </xf>
    <xf numFmtId="4" fontId="67" fillId="0" borderId="28" xfId="2257" applyNumberFormat="1" applyFont="1" applyFill="1" applyBorder="1" applyAlignment="1">
      <alignment horizontal="center" vertical="top" wrapText="1"/>
    </xf>
    <xf numFmtId="4" fontId="67" fillId="0" borderId="26" xfId="2257" applyNumberFormat="1" applyFont="1" applyFill="1" applyBorder="1" applyAlignment="1">
      <alignment horizontal="center" vertical="top" wrapText="1"/>
    </xf>
    <xf numFmtId="3" fontId="67" fillId="32" borderId="71" xfId="2257" applyNumberFormat="1" applyFont="1" applyFill="1" applyBorder="1" applyAlignment="1">
      <alignment horizontal="right" vertical="center" wrapText="1"/>
    </xf>
    <xf numFmtId="3" fontId="12" fillId="32" borderId="55" xfId="2257" applyNumberFormat="1" applyFont="1" applyFill="1" applyBorder="1" applyAlignment="1">
      <alignment horizontal="right" vertical="center" wrapText="1"/>
    </xf>
    <xf numFmtId="3" fontId="67" fillId="32" borderId="55" xfId="2257" applyNumberFormat="1" applyFont="1" applyFill="1" applyBorder="1" applyAlignment="1">
      <alignment horizontal="right" vertical="center" wrapText="1"/>
    </xf>
    <xf numFmtId="3" fontId="67" fillId="32" borderId="65" xfId="2257" applyNumberFormat="1" applyFont="1" applyFill="1" applyBorder="1" applyAlignment="1">
      <alignment horizontal="right" vertical="center" wrapText="1"/>
    </xf>
    <xf numFmtId="3" fontId="67" fillId="32" borderId="52" xfId="2257" applyNumberFormat="1" applyFont="1" applyFill="1" applyBorder="1" applyAlignment="1">
      <alignment horizontal="right" vertical="top" wrapText="1"/>
    </xf>
    <xf numFmtId="4" fontId="67" fillId="32" borderId="55" xfId="2257" applyNumberFormat="1" applyFont="1" applyFill="1" applyBorder="1" applyAlignment="1">
      <alignment horizontal="right" vertical="top" wrapText="1"/>
    </xf>
    <xf numFmtId="4" fontId="67" fillId="32" borderId="53" xfId="2257" applyNumberFormat="1" applyFont="1" applyFill="1" applyBorder="1" applyAlignment="1">
      <alignment horizontal="right" vertical="top" wrapText="1"/>
    </xf>
    <xf numFmtId="3" fontId="67" fillId="32" borderId="71" xfId="908" applyNumberFormat="1" applyFont="1" applyFill="1" applyBorder="1" applyAlignment="1">
      <alignment horizontal="right" vertical="center" wrapText="1"/>
    </xf>
    <xf numFmtId="3" fontId="67" fillId="32" borderId="55" xfId="908" applyNumberFormat="1" applyFont="1" applyFill="1" applyBorder="1" applyAlignment="1">
      <alignment horizontal="right" vertical="center" wrapText="1"/>
    </xf>
    <xf numFmtId="3" fontId="67" fillId="32" borderId="65" xfId="908" applyNumberFormat="1" applyFont="1" applyFill="1" applyBorder="1" applyAlignment="1">
      <alignment horizontal="right" vertical="center" wrapText="1"/>
    </xf>
    <xf numFmtId="3" fontId="12" fillId="32" borderId="55" xfId="908" applyNumberFormat="1" applyFont="1" applyFill="1" applyBorder="1" applyAlignment="1">
      <alignment horizontal="center" vertical="center" wrapText="1"/>
    </xf>
    <xf numFmtId="4" fontId="79" fillId="32" borderId="52" xfId="908" applyNumberFormat="1" applyFont="1" applyFill="1" applyBorder="1" applyAlignment="1">
      <alignment vertical="center" wrapText="1"/>
    </xf>
    <xf numFmtId="0" fontId="79" fillId="32" borderId="55" xfId="976" applyFont="1" applyFill="1" applyBorder="1" applyAlignment="1">
      <alignment horizontal="left" vertical="center"/>
    </xf>
    <xf numFmtId="3" fontId="69" fillId="30" borderId="4" xfId="2257" applyNumberFormat="1" applyFont="1" applyFill="1" applyBorder="1" applyAlignment="1">
      <alignment horizontal="center" vertical="center" wrapText="1"/>
    </xf>
    <xf numFmtId="0" fontId="12" fillId="28" borderId="76" xfId="2257" applyFont="1" applyFill="1" applyBorder="1" applyAlignment="1">
      <alignment horizontal="center"/>
    </xf>
    <xf numFmtId="1" fontId="67" fillId="28" borderId="68" xfId="908" applyNumberFormat="1" applyFont="1" applyFill="1" applyBorder="1" applyAlignment="1">
      <alignment vertical="center" wrapText="1"/>
    </xf>
    <xf numFmtId="0" fontId="12" fillId="28" borderId="6" xfId="2257" applyFont="1" applyFill="1" applyBorder="1" applyAlignment="1">
      <alignment horizontal="center"/>
    </xf>
    <xf numFmtId="49" fontId="12" fillId="28" borderId="30" xfId="973" applyNumberFormat="1" applyFont="1" applyFill="1" applyBorder="1" applyAlignment="1">
      <alignment horizontal="left" vertical="center" wrapText="1"/>
    </xf>
    <xf numFmtId="1" fontId="12" fillId="28" borderId="30" xfId="908" applyNumberFormat="1" applyFont="1" applyFill="1" applyBorder="1" applyAlignment="1">
      <alignment vertical="center" wrapText="1"/>
    </xf>
    <xf numFmtId="4" fontId="67" fillId="28" borderId="30" xfId="2257" applyNumberFormat="1" applyFont="1" applyFill="1" applyBorder="1" applyAlignment="1">
      <alignment vertical="center" wrapText="1"/>
    </xf>
    <xf numFmtId="4" fontId="67" fillId="28" borderId="43" xfId="2257" applyNumberFormat="1" applyFont="1" applyFill="1" applyBorder="1" applyAlignment="1">
      <alignment vertical="top" wrapText="1"/>
    </xf>
    <xf numFmtId="4" fontId="67" fillId="28" borderId="7" xfId="2257" applyNumberFormat="1" applyFont="1" applyFill="1" applyBorder="1" applyAlignment="1">
      <alignment vertical="top" wrapText="1"/>
    </xf>
    <xf numFmtId="4" fontId="67" fillId="28" borderId="26" xfId="2257" applyNumberFormat="1" applyFont="1" applyFill="1" applyBorder="1" applyAlignment="1">
      <alignment vertical="top" wrapText="1"/>
    </xf>
    <xf numFmtId="4" fontId="67" fillId="28" borderId="6" xfId="2257" applyNumberFormat="1" applyFont="1" applyFill="1" applyBorder="1" applyAlignment="1">
      <alignment horizontal="center" vertical="top" wrapText="1"/>
    </xf>
    <xf numFmtId="4" fontId="67" fillId="28" borderId="7" xfId="2257" applyNumberFormat="1" applyFont="1" applyFill="1" applyBorder="1" applyAlignment="1">
      <alignment horizontal="center" vertical="top" wrapText="1"/>
    </xf>
    <xf numFmtId="4" fontId="67" fillId="28" borderId="26" xfId="2257" applyNumberFormat="1" applyFont="1" applyFill="1" applyBorder="1" applyAlignment="1">
      <alignment horizontal="center" vertical="top" wrapText="1"/>
    </xf>
    <xf numFmtId="0" fontId="12" fillId="28" borderId="73" xfId="2257" applyFont="1" applyFill="1" applyBorder="1" applyAlignment="1">
      <alignment horizontal="center"/>
    </xf>
    <xf numFmtId="4" fontId="12" fillId="28" borderId="64" xfId="2257" applyNumberFormat="1" applyFont="1" applyFill="1" applyBorder="1" applyAlignment="1">
      <alignment vertical="center" wrapText="1"/>
    </xf>
    <xf numFmtId="4" fontId="67" fillId="28" borderId="66" xfId="2257" applyNumberFormat="1" applyFont="1" applyFill="1" applyBorder="1" applyAlignment="1">
      <alignment vertical="top" wrapText="1"/>
    </xf>
    <xf numFmtId="4" fontId="67" fillId="28" borderId="29" xfId="2257" applyNumberFormat="1" applyFont="1" applyFill="1" applyBorder="1" applyAlignment="1">
      <alignment vertical="top" wrapText="1"/>
    </xf>
    <xf numFmtId="4" fontId="67" fillId="28" borderId="49" xfId="2257" applyNumberFormat="1" applyFont="1" applyFill="1" applyBorder="1" applyAlignment="1">
      <alignment vertical="top" wrapText="1"/>
    </xf>
    <xf numFmtId="4" fontId="67" fillId="28" borderId="73" xfId="2257" applyNumberFormat="1" applyFont="1" applyFill="1" applyBorder="1" applyAlignment="1">
      <alignment horizontal="center" vertical="top" wrapText="1"/>
    </xf>
    <xf numFmtId="4" fontId="67" fillId="28" borderId="29" xfId="2257" applyNumberFormat="1" applyFont="1" applyFill="1" applyBorder="1" applyAlignment="1">
      <alignment horizontal="center" vertical="top" wrapText="1"/>
    </xf>
    <xf numFmtId="4" fontId="67" fillId="28" borderId="49" xfId="2257" applyNumberFormat="1" applyFont="1" applyFill="1" applyBorder="1" applyAlignment="1">
      <alignment horizontal="center" vertical="top" wrapText="1"/>
    </xf>
    <xf numFmtId="4" fontId="67" fillId="28" borderId="41" xfId="2257" applyNumberFormat="1" applyFont="1" applyFill="1" applyBorder="1" applyAlignment="1">
      <alignment vertical="top" wrapText="1"/>
    </xf>
    <xf numFmtId="4" fontId="67" fillId="28" borderId="77" xfId="2257" applyNumberFormat="1" applyFont="1" applyFill="1" applyBorder="1" applyAlignment="1">
      <alignment vertical="top" wrapText="1"/>
    </xf>
    <xf numFmtId="4" fontId="67" fillId="28" borderId="4" xfId="2257" applyNumberFormat="1" applyFont="1" applyFill="1" applyBorder="1" applyAlignment="1">
      <alignment vertical="top" wrapText="1"/>
    </xf>
    <xf numFmtId="4" fontId="67" fillId="28" borderId="3" xfId="2257" applyNumberFormat="1" applyFont="1" applyFill="1" applyBorder="1" applyAlignment="1">
      <alignment horizontal="center" vertical="top" wrapText="1"/>
    </xf>
    <xf numFmtId="4" fontId="67" fillId="28" borderId="4" xfId="2257" applyNumberFormat="1" applyFont="1" applyFill="1" applyBorder="1" applyAlignment="1">
      <alignment horizontal="center" vertical="top" wrapText="1"/>
    </xf>
    <xf numFmtId="4" fontId="67" fillId="28" borderId="41" xfId="2257" applyNumberFormat="1" applyFont="1" applyFill="1" applyBorder="1" applyAlignment="1">
      <alignment horizontal="center" vertical="top" wrapText="1"/>
    </xf>
    <xf numFmtId="9" fontId="67" fillId="28" borderId="43" xfId="1015" applyFont="1" applyFill="1" applyBorder="1" applyAlignment="1">
      <alignment horizontal="center" vertical="top" wrapText="1"/>
    </xf>
    <xf numFmtId="9" fontId="67" fillId="28" borderId="7" xfId="1015" applyFont="1" applyFill="1" applyBorder="1" applyAlignment="1">
      <alignment horizontal="center" vertical="top" wrapText="1"/>
    </xf>
    <xf numFmtId="9" fontId="67" fillId="28" borderId="26" xfId="1015" applyFont="1" applyFill="1" applyBorder="1" applyAlignment="1">
      <alignment horizontal="center" vertical="top" wrapText="1"/>
    </xf>
    <xf numFmtId="9" fontId="69" fillId="28" borderId="26" xfId="2257" applyNumberFormat="1" applyFont="1" applyFill="1" applyBorder="1" applyAlignment="1">
      <alignment horizontal="right" vertical="top" wrapText="1"/>
    </xf>
    <xf numFmtId="4" fontId="67" fillId="28" borderId="48" xfId="2257" applyNumberFormat="1" applyFont="1" applyFill="1" applyBorder="1" applyAlignment="1">
      <alignment vertical="top" wrapText="1"/>
    </xf>
    <xf numFmtId="4" fontId="67" fillId="28" borderId="46" xfId="2257" applyNumberFormat="1" applyFont="1" applyFill="1" applyBorder="1" applyAlignment="1">
      <alignment vertical="top" wrapText="1"/>
    </xf>
    <xf numFmtId="4" fontId="67" fillId="28" borderId="38" xfId="2257" applyNumberFormat="1" applyFont="1" applyFill="1" applyBorder="1" applyAlignment="1">
      <alignment vertical="top" wrapText="1"/>
    </xf>
    <xf numFmtId="4" fontId="67" fillId="28" borderId="37" xfId="2257" applyNumberFormat="1" applyFont="1" applyFill="1" applyBorder="1" applyAlignment="1">
      <alignment horizontal="center" vertical="top" wrapText="1"/>
    </xf>
    <xf numFmtId="4" fontId="67" fillId="28" borderId="38" xfId="2257" applyNumberFormat="1" applyFont="1" applyFill="1" applyBorder="1" applyAlignment="1">
      <alignment horizontal="center" vertical="top" wrapText="1"/>
    </xf>
    <xf numFmtId="4" fontId="67" fillId="28" borderId="48" xfId="2257" applyNumberFormat="1" applyFont="1" applyFill="1" applyBorder="1" applyAlignment="1">
      <alignment horizontal="center" vertical="top" wrapText="1"/>
    </xf>
    <xf numFmtId="0" fontId="67" fillId="28" borderId="0" xfId="976" applyFont="1" applyFill="1" applyBorder="1" applyAlignment="1">
      <alignment horizontal="left" vertical="top"/>
    </xf>
    <xf numFmtId="0" fontId="12" fillId="28" borderId="0" xfId="2257" applyFont="1" applyFill="1" applyBorder="1"/>
    <xf numFmtId="1" fontId="88" fillId="28" borderId="0" xfId="2257" applyNumberFormat="1" applyFont="1" applyFill="1" applyBorder="1" applyAlignment="1">
      <alignment horizontal="center" vertical="top" wrapText="1"/>
    </xf>
    <xf numFmtId="0" fontId="12" fillId="28" borderId="0" xfId="2257" applyFont="1" applyFill="1"/>
    <xf numFmtId="2" fontId="67" fillId="30" borderId="5" xfId="2257" applyNumberFormat="1" applyFont="1" applyFill="1" applyBorder="1" applyAlignment="1">
      <alignment horizontal="center" vertical="center" wrapText="1"/>
    </xf>
    <xf numFmtId="4" fontId="67" fillId="28" borderId="42" xfId="2257" applyNumberFormat="1" applyFont="1" applyFill="1" applyBorder="1" applyAlignment="1">
      <alignment vertical="top" wrapText="1"/>
    </xf>
    <xf numFmtId="0" fontId="67" fillId="28" borderId="14" xfId="976" applyFont="1" applyFill="1" applyBorder="1" applyAlignment="1">
      <alignment horizontal="left" vertical="top"/>
    </xf>
    <xf numFmtId="4" fontId="67" fillId="28" borderId="82" xfId="2257" applyNumberFormat="1" applyFont="1" applyFill="1" applyBorder="1" applyAlignment="1">
      <alignment vertical="top" wrapText="1"/>
    </xf>
    <xf numFmtId="0" fontId="87" fillId="28" borderId="52" xfId="2257" applyFont="1" applyFill="1" applyBorder="1" applyAlignment="1"/>
    <xf numFmtId="0" fontId="87" fillId="28" borderId="55" xfId="2257" applyFont="1" applyFill="1" applyBorder="1" applyAlignment="1"/>
    <xf numFmtId="0" fontId="87" fillId="28" borderId="53" xfId="2257" applyFont="1" applyFill="1" applyBorder="1" applyAlignment="1"/>
    <xf numFmtId="0" fontId="69" fillId="30" borderId="68" xfId="0" applyFont="1" applyFill="1" applyBorder="1" applyAlignment="1">
      <alignment horizontal="left" vertical="center" wrapText="1" shrinkToFit="1"/>
    </xf>
    <xf numFmtId="187" fontId="69" fillId="32" borderId="66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29" xfId="2238" applyNumberFormat="1" applyFont="1" applyFill="1" applyBorder="1" applyAlignment="1" applyProtection="1">
      <alignment horizontal="center" vertical="center" wrapText="1"/>
      <protection locked="0"/>
    </xf>
    <xf numFmtId="187" fontId="69" fillId="32" borderId="67" xfId="2238" applyNumberFormat="1" applyFont="1" applyFill="1" applyBorder="1" applyAlignment="1" applyProtection="1">
      <alignment horizontal="center" vertical="center" wrapText="1"/>
      <protection locked="0"/>
    </xf>
    <xf numFmtId="0" fontId="12" fillId="32" borderId="19" xfId="908" applyFont="1" applyFill="1" applyBorder="1" applyAlignment="1">
      <alignment horizontal="center" vertical="center"/>
    </xf>
    <xf numFmtId="1" fontId="12" fillId="32" borderId="13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47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2" xfId="908" applyFont="1" applyFill="1" applyBorder="1" applyAlignment="1">
      <alignment horizontal="center" vertical="center"/>
    </xf>
    <xf numFmtId="1" fontId="12" fillId="32" borderId="2" xfId="975" quotePrefix="1" applyNumberFormat="1" applyFont="1" applyFill="1" applyBorder="1" applyAlignment="1" applyProtection="1">
      <alignment horizontal="center" vertical="center"/>
      <protection locked="0"/>
    </xf>
    <xf numFmtId="1" fontId="12" fillId="32" borderId="50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60" xfId="908" applyFont="1" applyFill="1" applyBorder="1" applyAlignment="1">
      <alignment horizontal="center" vertical="center"/>
    </xf>
    <xf numFmtId="1" fontId="12" fillId="32" borderId="60" xfId="975" quotePrefix="1" applyNumberFormat="1" applyFont="1" applyFill="1" applyBorder="1" applyAlignment="1" applyProtection="1">
      <alignment horizontal="center" vertical="center"/>
      <protection locked="0"/>
    </xf>
    <xf numFmtId="0" fontId="12" fillId="32" borderId="80" xfId="908" applyFont="1" applyFill="1" applyBorder="1" applyAlignment="1">
      <alignment horizontal="center" vertical="center"/>
    </xf>
    <xf numFmtId="4" fontId="67" fillId="32" borderId="71" xfId="908" applyNumberFormat="1" applyFont="1" applyFill="1" applyBorder="1" applyAlignment="1">
      <alignment horizontal="right" vertical="center" wrapText="1"/>
    </xf>
    <xf numFmtId="3" fontId="12" fillId="32" borderId="55" xfId="908" applyNumberFormat="1" applyFont="1" applyFill="1" applyBorder="1" applyAlignment="1">
      <alignment horizontal="right" vertical="center" wrapText="1"/>
    </xf>
    <xf numFmtId="3" fontId="12" fillId="32" borderId="4" xfId="2257" applyNumberFormat="1" applyFont="1" applyFill="1" applyBorder="1" applyAlignment="1">
      <alignment vertical="center"/>
    </xf>
    <xf numFmtId="0" fontId="12" fillId="32" borderId="40" xfId="2257" applyFont="1" applyFill="1" applyBorder="1" applyAlignment="1">
      <alignment horizontal="center"/>
    </xf>
    <xf numFmtId="1" fontId="12" fillId="32" borderId="19" xfId="975" quotePrefix="1" applyNumberFormat="1" applyFont="1" applyFill="1" applyBorder="1" applyAlignment="1" applyProtection="1">
      <alignment horizontal="center"/>
      <protection locked="0"/>
    </xf>
    <xf numFmtId="1" fontId="12" fillId="32" borderId="9" xfId="975" quotePrefix="1" applyNumberFormat="1" applyFont="1" applyFill="1" applyBorder="1" applyAlignment="1" applyProtection="1">
      <alignment horizontal="center"/>
      <protection locked="0"/>
    </xf>
    <xf numFmtId="1" fontId="12" fillId="32" borderId="83" xfId="975" quotePrefix="1" applyNumberFormat="1" applyFont="1" applyFill="1" applyBorder="1" applyAlignment="1" applyProtection="1">
      <alignment horizontal="center"/>
      <protection locked="0"/>
    </xf>
    <xf numFmtId="1" fontId="12" fillId="32" borderId="74" xfId="975" quotePrefix="1" applyNumberFormat="1" applyFont="1" applyFill="1" applyBorder="1" applyAlignment="1" applyProtection="1">
      <alignment horizontal="center"/>
      <protection locked="0"/>
    </xf>
    <xf numFmtId="1" fontId="12" fillId="32" borderId="1" xfId="975" quotePrefix="1" applyNumberFormat="1" applyFont="1" applyFill="1" applyBorder="1" applyAlignment="1" applyProtection="1">
      <alignment horizontal="center"/>
      <protection locked="0"/>
    </xf>
    <xf numFmtId="1" fontId="12" fillId="32" borderId="2" xfId="975" quotePrefix="1" applyNumberFormat="1" applyFont="1" applyFill="1" applyBorder="1" applyAlignment="1" applyProtection="1">
      <alignment horizontal="center"/>
      <protection locked="0"/>
    </xf>
    <xf numFmtId="1" fontId="12" fillId="32" borderId="60" xfId="975" quotePrefix="1" applyNumberFormat="1" applyFont="1" applyFill="1" applyBorder="1" applyAlignment="1" applyProtection="1">
      <alignment horizontal="center"/>
      <protection locked="0"/>
    </xf>
    <xf numFmtId="0" fontId="67" fillId="32" borderId="57" xfId="976" applyFont="1" applyFill="1" applyBorder="1" applyAlignment="1">
      <alignment horizontal="center" vertical="center"/>
    </xf>
    <xf numFmtId="0" fontId="67" fillId="32" borderId="62" xfId="976" applyFont="1" applyFill="1" applyBorder="1" applyAlignment="1">
      <alignment horizontal="center" vertical="center"/>
    </xf>
    <xf numFmtId="1" fontId="67" fillId="32" borderId="63" xfId="2257" applyNumberFormat="1" applyFont="1" applyFill="1" applyBorder="1" applyAlignment="1">
      <alignment horizontal="center" vertical="center" wrapText="1"/>
    </xf>
    <xf numFmtId="0" fontId="12" fillId="32" borderId="3" xfId="2257" applyFont="1" applyFill="1" applyBorder="1" applyAlignment="1">
      <alignment horizontal="center"/>
    </xf>
    <xf numFmtId="0" fontId="67" fillId="32" borderId="4" xfId="976" applyFont="1" applyFill="1" applyBorder="1" applyAlignment="1">
      <alignment horizontal="left" vertical="top"/>
    </xf>
    <xf numFmtId="0" fontId="12" fillId="32" borderId="4" xfId="2257" applyFont="1" applyFill="1" applyBorder="1" applyAlignment="1">
      <alignment horizontal="center"/>
    </xf>
    <xf numFmtId="0" fontId="12" fillId="32" borderId="6" xfId="2257" applyFont="1" applyFill="1" applyBorder="1" applyAlignment="1">
      <alignment horizontal="center" vertical="center"/>
    </xf>
    <xf numFmtId="0" fontId="67" fillId="32" borderId="7" xfId="976" applyFont="1" applyFill="1" applyBorder="1" applyAlignment="1">
      <alignment horizontal="left" vertical="top"/>
    </xf>
    <xf numFmtId="0" fontId="12" fillId="32" borderId="7" xfId="2257" applyFont="1" applyFill="1" applyBorder="1" applyAlignment="1">
      <alignment horizontal="center"/>
    </xf>
    <xf numFmtId="0" fontId="12" fillId="32" borderId="6" xfId="2257" applyFont="1" applyFill="1" applyBorder="1" applyAlignment="1">
      <alignment horizontal="center"/>
    </xf>
    <xf numFmtId="49" fontId="67" fillId="32" borderId="7" xfId="973" applyNumberFormat="1" applyFont="1" applyFill="1" applyBorder="1" applyAlignment="1">
      <alignment horizontal="left" vertical="top" wrapText="1"/>
    </xf>
    <xf numFmtId="4" fontId="67" fillId="32" borderId="7" xfId="2257" applyNumberFormat="1" applyFont="1" applyFill="1" applyBorder="1" applyAlignment="1">
      <alignment vertical="top" wrapText="1"/>
    </xf>
    <xf numFmtId="0" fontId="12" fillId="32" borderId="37" xfId="2257" applyFont="1" applyFill="1" applyBorder="1" applyAlignment="1">
      <alignment horizontal="center"/>
    </xf>
    <xf numFmtId="0" fontId="67" fillId="32" borderId="38" xfId="976" applyFont="1" applyFill="1" applyBorder="1" applyAlignment="1">
      <alignment horizontal="left" vertical="top"/>
    </xf>
    <xf numFmtId="0" fontId="12" fillId="32" borderId="38" xfId="2257" applyFont="1" applyFill="1" applyBorder="1" applyAlignment="1">
      <alignment horizontal="center"/>
    </xf>
    <xf numFmtId="0" fontId="67" fillId="32" borderId="1" xfId="976" applyFont="1" applyFill="1" applyBorder="1" applyAlignment="1">
      <alignment horizontal="center" vertical="center"/>
    </xf>
    <xf numFmtId="0" fontId="67" fillId="32" borderId="2" xfId="976" applyFont="1" applyFill="1" applyBorder="1" applyAlignment="1">
      <alignment horizontal="center" vertical="center"/>
    </xf>
    <xf numFmtId="0" fontId="12" fillId="32" borderId="76" xfId="908" applyFont="1" applyFill="1" applyBorder="1" applyAlignment="1">
      <alignment horizontal="center" vertical="center"/>
    </xf>
    <xf numFmtId="0" fontId="12" fillId="32" borderId="69" xfId="976" applyFont="1" applyFill="1" applyBorder="1" applyAlignment="1">
      <alignment horizontal="left" vertical="center"/>
    </xf>
    <xf numFmtId="0" fontId="12" fillId="32" borderId="69" xfId="908" applyFont="1" applyFill="1" applyBorder="1" applyAlignment="1">
      <alignment horizontal="center" vertical="center"/>
    </xf>
    <xf numFmtId="0" fontId="12" fillId="32" borderId="6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/>
    </xf>
    <xf numFmtId="0" fontId="12" fillId="32" borderId="7" xfId="908" applyFont="1" applyFill="1" applyBorder="1" applyAlignment="1">
      <alignment horizontal="center" vertical="center"/>
    </xf>
    <xf numFmtId="0" fontId="12" fillId="32" borderId="7" xfId="976" applyFont="1" applyFill="1" applyBorder="1" applyAlignment="1">
      <alignment horizontal="left" vertical="center" wrapText="1"/>
    </xf>
    <xf numFmtId="0" fontId="12" fillId="32" borderId="37" xfId="908" applyFont="1" applyFill="1" applyBorder="1" applyAlignment="1">
      <alignment horizontal="center" vertical="center"/>
    </xf>
    <xf numFmtId="0" fontId="12" fillId="32" borderId="38" xfId="976" applyFont="1" applyFill="1" applyBorder="1" applyAlignment="1">
      <alignment horizontal="left" vertical="center"/>
    </xf>
    <xf numFmtId="0" fontId="12" fillId="32" borderId="38" xfId="908" applyFont="1" applyFill="1" applyBorder="1" applyAlignment="1">
      <alignment horizontal="center" vertical="center"/>
    </xf>
    <xf numFmtId="0" fontId="79" fillId="32" borderId="40" xfId="908" applyFont="1" applyFill="1" applyBorder="1" applyAlignment="1">
      <alignment vertical="center"/>
    </xf>
    <xf numFmtId="4" fontId="79" fillId="32" borderId="40" xfId="908" applyNumberFormat="1" applyFont="1" applyFill="1" applyBorder="1" applyAlignment="1">
      <alignment vertical="center" wrapText="1"/>
    </xf>
    <xf numFmtId="3" fontId="79" fillId="32" borderId="19" xfId="908" applyNumberFormat="1" applyFont="1" applyFill="1" applyBorder="1" applyAlignment="1">
      <alignment horizontal="right" vertical="center" wrapText="1"/>
    </xf>
    <xf numFmtId="3" fontId="79" fillId="32" borderId="47" xfId="908" applyNumberFormat="1" applyFont="1" applyFill="1" applyBorder="1" applyAlignment="1">
      <alignment horizontal="right" vertical="center" wrapText="1"/>
    </xf>
    <xf numFmtId="3" fontId="79" fillId="32" borderId="2" xfId="908" applyNumberFormat="1" applyFont="1" applyFill="1" applyBorder="1" applyAlignment="1">
      <alignment horizontal="right" vertical="center" wrapText="1"/>
    </xf>
    <xf numFmtId="3" fontId="79" fillId="32" borderId="50" xfId="908" applyNumberFormat="1" applyFont="1" applyFill="1" applyBorder="1" applyAlignment="1">
      <alignment horizontal="right" vertical="center" wrapText="1"/>
    </xf>
    <xf numFmtId="4" fontId="79" fillId="32" borderId="2" xfId="908" applyNumberFormat="1" applyFont="1" applyFill="1" applyBorder="1" applyAlignment="1">
      <alignment horizontal="right" vertical="center" wrapText="1"/>
    </xf>
    <xf numFmtId="4" fontId="79" fillId="32" borderId="50" xfId="908" applyNumberFormat="1" applyFont="1" applyFill="1" applyBorder="1" applyAlignment="1">
      <alignment horizontal="right" vertical="center" wrapText="1"/>
    </xf>
    <xf numFmtId="3" fontId="79" fillId="32" borderId="60" xfId="908" applyNumberFormat="1" applyFont="1" applyFill="1" applyBorder="1" applyAlignment="1">
      <alignment horizontal="right" vertical="center" wrapText="1"/>
    </xf>
    <xf numFmtId="3" fontId="79" fillId="32" borderId="19" xfId="908" applyNumberFormat="1" applyFont="1" applyFill="1" applyBorder="1" applyAlignment="1">
      <alignment horizontal="center" vertical="center" wrapText="1"/>
    </xf>
    <xf numFmtId="3" fontId="79" fillId="32" borderId="71" xfId="908" applyNumberFormat="1" applyFont="1" applyFill="1" applyBorder="1" applyAlignment="1">
      <alignment horizontal="center" vertical="center" wrapText="1"/>
    </xf>
    <xf numFmtId="3" fontId="79" fillId="32" borderId="55" xfId="908" applyNumberFormat="1" applyFont="1" applyFill="1" applyBorder="1" applyAlignment="1">
      <alignment horizontal="center" vertical="center" wrapText="1"/>
    </xf>
    <xf numFmtId="3" fontId="80" fillId="32" borderId="55" xfId="908" applyNumberFormat="1" applyFont="1" applyFill="1" applyBorder="1" applyAlignment="1">
      <alignment horizontal="center" vertical="center" wrapText="1"/>
    </xf>
    <xf numFmtId="3" fontId="79" fillId="32" borderId="55" xfId="908" applyNumberFormat="1" applyFont="1" applyFill="1" applyBorder="1" applyAlignment="1">
      <alignment horizontal="center" vertical="center"/>
    </xf>
    <xf numFmtId="3" fontId="80" fillId="30" borderId="55" xfId="908" applyNumberFormat="1" applyFont="1" applyFill="1" applyBorder="1" applyAlignment="1">
      <alignment horizontal="center" vertical="center" wrapText="1"/>
    </xf>
    <xf numFmtId="3" fontId="80" fillId="32" borderId="65" xfId="908" applyNumberFormat="1" applyFont="1" applyFill="1" applyBorder="1" applyAlignment="1">
      <alignment horizontal="center" vertical="center" wrapText="1"/>
    </xf>
    <xf numFmtId="3" fontId="79" fillId="32" borderId="52" xfId="908" applyNumberFormat="1" applyFont="1" applyFill="1" applyBorder="1" applyAlignment="1">
      <alignment horizontal="center" vertical="center" wrapText="1"/>
    </xf>
    <xf numFmtId="0" fontId="67" fillId="30" borderId="0" xfId="908" applyFont="1" applyFill="1" applyBorder="1" applyAlignment="1">
      <alignment horizontal="left" vertical="center"/>
    </xf>
    <xf numFmtId="188" fontId="67" fillId="32" borderId="8" xfId="908" applyNumberFormat="1" applyFont="1" applyFill="1" applyBorder="1" applyAlignment="1">
      <alignment horizontal="center" vertical="center" wrapText="1"/>
    </xf>
    <xf numFmtId="4" fontId="70" fillId="0" borderId="0" xfId="908" applyNumberFormat="1" applyFont="1" applyFill="1" applyBorder="1" applyAlignment="1">
      <alignment vertical="center" wrapText="1"/>
    </xf>
    <xf numFmtId="3" fontId="70" fillId="0" borderId="0" xfId="908" applyNumberFormat="1" applyFont="1" applyFill="1" applyBorder="1" applyAlignment="1">
      <alignment horizontal="center" vertical="center" wrapText="1"/>
    </xf>
    <xf numFmtId="0" fontId="12" fillId="32" borderId="56" xfId="908" applyFont="1" applyFill="1" applyBorder="1" applyAlignment="1">
      <alignment vertical="center"/>
    </xf>
    <xf numFmtId="4" fontId="79" fillId="32" borderId="53" xfId="908" applyNumberFormat="1" applyFont="1" applyFill="1" applyBorder="1" applyAlignment="1">
      <alignment vertical="center" wrapText="1"/>
    </xf>
    <xf numFmtId="3" fontId="67" fillId="32" borderId="53" xfId="908" applyNumberFormat="1" applyFont="1" applyFill="1" applyBorder="1" applyAlignment="1">
      <alignment vertical="center" wrapText="1"/>
    </xf>
    <xf numFmtId="4" fontId="67" fillId="32" borderId="46" xfId="908" applyNumberFormat="1" applyFont="1" applyFill="1" applyBorder="1" applyAlignment="1">
      <alignment vertical="center" wrapText="1"/>
    </xf>
    <xf numFmtId="4" fontId="67" fillId="32" borderId="38" xfId="908" applyNumberFormat="1" applyFont="1" applyFill="1" applyBorder="1" applyAlignment="1">
      <alignment vertical="center" wrapText="1"/>
    </xf>
    <xf numFmtId="4" fontId="67" fillId="32" borderId="48" xfId="908" applyNumberFormat="1" applyFont="1" applyFill="1" applyBorder="1" applyAlignment="1">
      <alignment vertical="center" wrapText="1"/>
    </xf>
    <xf numFmtId="4" fontId="67" fillId="32" borderId="53" xfId="908" applyNumberFormat="1" applyFont="1" applyFill="1" applyBorder="1" applyAlignment="1">
      <alignment vertical="center" wrapText="1"/>
    </xf>
    <xf numFmtId="4" fontId="70" fillId="32" borderId="46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vertical="center" wrapText="1"/>
    </xf>
    <xf numFmtId="4" fontId="70" fillId="32" borderId="38" xfId="908" applyNumberFormat="1" applyFont="1" applyFill="1" applyBorder="1" applyAlignment="1">
      <alignment horizontal="center" vertical="center" wrapText="1"/>
    </xf>
    <xf numFmtId="4" fontId="70" fillId="32" borderId="39" xfId="908" applyNumberFormat="1" applyFont="1" applyFill="1" applyBorder="1" applyAlignment="1">
      <alignment vertical="center" wrapText="1"/>
    </xf>
    <xf numFmtId="4" fontId="70" fillId="32" borderId="46" xfId="908" applyNumberFormat="1" applyFont="1" applyFill="1" applyBorder="1" applyAlignment="1">
      <alignment horizontal="center" vertical="center" wrapText="1"/>
    </xf>
    <xf numFmtId="4" fontId="67" fillId="32" borderId="38" xfId="908" applyNumberFormat="1" applyFont="1" applyFill="1" applyBorder="1" applyAlignment="1">
      <alignment horizontal="center" vertical="center" wrapText="1"/>
    </xf>
    <xf numFmtId="3" fontId="79" fillId="32" borderId="53" xfId="908" applyNumberFormat="1" applyFont="1" applyFill="1" applyBorder="1" applyAlignment="1">
      <alignment horizontal="center" vertical="center" wrapText="1"/>
    </xf>
    <xf numFmtId="0" fontId="81" fillId="0" borderId="1" xfId="0" applyFont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29" xfId="0" applyNumberFormat="1" applyFont="1" applyFill="1" applyBorder="1" applyAlignment="1">
      <alignment horizontal="center" vertical="center" wrapText="1"/>
    </xf>
    <xf numFmtId="0" fontId="83" fillId="0" borderId="0" xfId="0" applyFont="1" applyAlignment="1">
      <alignment horizontal="left" vertical="center"/>
    </xf>
    <xf numFmtId="0" fontId="83" fillId="0" borderId="0" xfId="0" applyFont="1" applyAlignment="1">
      <alignment horizontal="center" vertical="center" wrapText="1"/>
    </xf>
    <xf numFmtId="49" fontId="83" fillId="0" borderId="0" xfId="0" applyNumberFormat="1" applyFont="1" applyAlignment="1">
      <alignment horizontal="left" vertical="center"/>
    </xf>
    <xf numFmtId="49" fontId="83" fillId="0" borderId="0" xfId="0" applyNumberFormat="1" applyFont="1" applyAlignment="1">
      <alignment horizontal="right" vertical="center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2" xfId="0" applyFont="1" applyFill="1" applyBorder="1" applyAlignment="1">
      <alignment horizontal="left" vertical="center"/>
    </xf>
    <xf numFmtId="0" fontId="81" fillId="0" borderId="47" xfId="0" applyFont="1" applyFill="1" applyBorder="1" applyAlignment="1">
      <alignment horizontal="center" vertical="center"/>
    </xf>
    <xf numFmtId="0" fontId="93" fillId="0" borderId="76" xfId="0" applyFont="1" applyBorder="1" applyAlignment="1">
      <alignment horizontal="center" vertical="center"/>
    </xf>
    <xf numFmtId="49" fontId="93" fillId="0" borderId="7" xfId="0" applyNumberFormat="1" applyFont="1" applyBorder="1" applyAlignment="1">
      <alignment horizontal="center" vertical="top" wrapText="1"/>
    </xf>
    <xf numFmtId="0" fontId="93" fillId="0" borderId="7" xfId="0" applyFont="1" applyBorder="1" applyAlignment="1">
      <alignment horizontal="left" vertical="top" wrapText="1"/>
    </xf>
    <xf numFmtId="0" fontId="93" fillId="0" borderId="7" xfId="0" applyFont="1" applyBorder="1" applyAlignment="1">
      <alignment horizontal="center" vertical="top" wrapText="1"/>
    </xf>
    <xf numFmtId="49" fontId="93" fillId="0" borderId="3" xfId="0" applyNumberFormat="1" applyFont="1" applyBorder="1" applyAlignment="1">
      <alignment horizontal="center" vertical="center" wrapText="1"/>
    </xf>
    <xf numFmtId="0" fontId="93" fillId="0" borderId="4" xfId="0" applyFont="1" applyBorder="1" applyAlignment="1">
      <alignment horizontal="right" vertical="center" wrapText="1"/>
    </xf>
    <xf numFmtId="3" fontId="93" fillId="30" borderId="5" xfId="0" applyNumberFormat="1" applyFont="1" applyFill="1" applyBorder="1" applyAlignment="1">
      <alignment vertical="center"/>
    </xf>
    <xf numFmtId="0" fontId="93" fillId="0" borderId="7" xfId="0" applyFont="1" applyBorder="1" applyAlignment="1">
      <alignment horizontal="right" vertical="top" wrapText="1"/>
    </xf>
    <xf numFmtId="49" fontId="93" fillId="0" borderId="6" xfId="0" applyNumberFormat="1" applyFont="1" applyBorder="1" applyAlignment="1">
      <alignment horizontal="center" vertical="center" wrapText="1"/>
    </xf>
    <xf numFmtId="0" fontId="93" fillId="0" borderId="7" xfId="0" applyFont="1" applyBorder="1" applyAlignment="1">
      <alignment horizontal="right" vertical="center" wrapText="1"/>
    </xf>
    <xf numFmtId="3" fontId="93" fillId="30" borderId="70" xfId="0" applyNumberFormat="1" applyFont="1" applyFill="1" applyBorder="1" applyAlignment="1">
      <alignment vertical="center"/>
    </xf>
    <xf numFmtId="49" fontId="93" fillId="0" borderId="7" xfId="0" applyNumberFormat="1" applyFont="1" applyBorder="1" applyAlignment="1">
      <alignment horizontal="center" vertical="center" wrapText="1"/>
    </xf>
    <xf numFmtId="0" fontId="12" fillId="32" borderId="36" xfId="2257" applyFont="1" applyFill="1" applyBorder="1" applyAlignment="1">
      <alignment horizontal="center"/>
    </xf>
    <xf numFmtId="4" fontId="67" fillId="32" borderId="35" xfId="2257" applyNumberFormat="1" applyFont="1" applyFill="1" applyBorder="1" applyAlignment="1">
      <alignment vertical="top" wrapText="1"/>
    </xf>
    <xf numFmtId="3" fontId="67" fillId="32" borderId="35" xfId="2257" applyNumberFormat="1" applyFont="1" applyFill="1" applyBorder="1" applyAlignment="1">
      <alignment horizontal="center" vertical="center" wrapText="1"/>
    </xf>
    <xf numFmtId="3" fontId="67" fillId="32" borderId="81" xfId="2257" applyNumberFormat="1" applyFont="1" applyFill="1" applyBorder="1" applyAlignment="1">
      <alignment horizontal="center" vertical="center" wrapText="1"/>
    </xf>
    <xf numFmtId="4" fontId="67" fillId="32" borderId="81" xfId="2257" applyNumberFormat="1" applyFont="1" applyFill="1" applyBorder="1" applyAlignment="1">
      <alignment horizontal="center" vertical="center" wrapText="1"/>
    </xf>
    <xf numFmtId="3" fontId="67" fillId="32" borderId="9" xfId="2257" applyNumberFormat="1" applyFont="1" applyFill="1" applyBorder="1" applyAlignment="1">
      <alignment vertical="center"/>
    </xf>
    <xf numFmtId="3" fontId="67" fillId="32" borderId="83" xfId="2257" applyNumberFormat="1" applyFont="1" applyFill="1" applyBorder="1" applyAlignment="1">
      <alignment vertical="center"/>
    </xf>
    <xf numFmtId="3" fontId="67" fillId="32" borderId="79" xfId="2257" applyNumberFormat="1" applyFont="1" applyFill="1" applyBorder="1" applyAlignment="1">
      <alignment vertical="center"/>
    </xf>
    <xf numFmtId="3" fontId="67" fillId="32" borderId="35" xfId="2257" applyNumberFormat="1" applyFont="1" applyFill="1" applyBorder="1" applyAlignment="1">
      <alignment horizontal="right" vertical="center"/>
    </xf>
    <xf numFmtId="3" fontId="69" fillId="30" borderId="7" xfId="2257" applyNumberFormat="1" applyFont="1" applyFill="1" applyBorder="1" applyAlignment="1">
      <alignment horizontal="center" vertical="center" wrapText="1"/>
    </xf>
    <xf numFmtId="3" fontId="12" fillId="32" borderId="7" xfId="2257" applyNumberFormat="1" applyFont="1" applyFill="1" applyBorder="1" applyAlignment="1">
      <alignment vertical="center"/>
    </xf>
    <xf numFmtId="3" fontId="67" fillId="32" borderId="5" xfId="2257" applyNumberFormat="1" applyFont="1" applyFill="1" applyBorder="1" applyAlignment="1">
      <alignment horizontal="right" vertical="center"/>
    </xf>
    <xf numFmtId="3" fontId="67" fillId="32" borderId="8" xfId="2257" applyNumberFormat="1" applyFont="1" applyFill="1" applyBorder="1" applyAlignment="1">
      <alignment horizontal="right" vertical="center"/>
    </xf>
    <xf numFmtId="3" fontId="69" fillId="30" borderId="38" xfId="2257" applyNumberFormat="1" applyFont="1" applyFill="1" applyBorder="1" applyAlignment="1">
      <alignment horizontal="center" vertical="center" wrapText="1"/>
    </xf>
    <xf numFmtId="3" fontId="12" fillId="32" borderId="38" xfId="2257" applyNumberFormat="1" applyFont="1" applyFill="1" applyBorder="1" applyAlignment="1">
      <alignment vertical="center"/>
    </xf>
    <xf numFmtId="3" fontId="67" fillId="32" borderId="39" xfId="2257" applyNumberFormat="1" applyFont="1" applyFill="1" applyBorder="1" applyAlignment="1">
      <alignment horizontal="right" vertical="center"/>
    </xf>
    <xf numFmtId="4" fontId="94" fillId="0" borderId="0" xfId="798" applyNumberFormat="1" applyFont="1" applyFill="1" applyBorder="1" applyAlignment="1" applyProtection="1">
      <alignment horizontal="center" vertical="center"/>
    </xf>
    <xf numFmtId="4" fontId="95" fillId="0" borderId="0" xfId="798" applyNumberFormat="1" applyFont="1" applyFill="1" applyBorder="1" applyAlignment="1" applyProtection="1">
      <alignment horizontal="center" vertical="center"/>
    </xf>
    <xf numFmtId="4" fontId="94" fillId="0" borderId="0" xfId="798" applyNumberFormat="1" applyFont="1" applyFill="1" applyBorder="1" applyAlignment="1" applyProtection="1">
      <alignment horizontal="right" vertical="center"/>
    </xf>
    <xf numFmtId="0" fontId="94" fillId="0" borderId="0" xfId="798" applyNumberFormat="1" applyFont="1" applyFill="1" applyBorder="1" applyAlignment="1" applyProtection="1">
      <alignment vertical="top"/>
    </xf>
    <xf numFmtId="0" fontId="97" fillId="0" borderId="0" xfId="798" applyNumberFormat="1" applyFont="1" applyFill="1" applyBorder="1" applyAlignment="1" applyProtection="1">
      <alignment vertical="top"/>
    </xf>
    <xf numFmtId="4" fontId="98" fillId="0" borderId="0" xfId="798" applyNumberFormat="1" applyFont="1" applyFill="1" applyBorder="1" applyAlignment="1" applyProtection="1">
      <alignment horizontal="center" vertical="center" wrapText="1"/>
    </xf>
    <xf numFmtId="4" fontId="99" fillId="0" borderId="0" xfId="798" applyNumberFormat="1" applyFont="1" applyFill="1" applyBorder="1" applyAlignment="1" applyProtection="1">
      <alignment horizontal="center" vertical="center" wrapText="1"/>
    </xf>
    <xf numFmtId="4" fontId="100" fillId="0" borderId="0" xfId="798" applyNumberFormat="1" applyFont="1" applyFill="1" applyBorder="1" applyAlignment="1" applyProtection="1">
      <alignment horizontal="center" vertical="center" wrapText="1"/>
    </xf>
    <xf numFmtId="4" fontId="94" fillId="0" borderId="0" xfId="798" applyNumberFormat="1" applyFont="1" applyFill="1" applyBorder="1" applyAlignment="1" applyProtection="1">
      <alignment horizontal="left" wrapText="1"/>
    </xf>
    <xf numFmtId="4" fontId="101" fillId="0" borderId="0" xfId="798" applyNumberFormat="1" applyFont="1" applyFill="1" applyBorder="1" applyAlignment="1" applyProtection="1">
      <alignment horizontal="right" wrapText="1"/>
    </xf>
    <xf numFmtId="0" fontId="102" fillId="0" borderId="0" xfId="798" applyNumberFormat="1" applyFont="1" applyFill="1" applyBorder="1" applyAlignment="1" applyProtection="1">
      <alignment vertical="top"/>
    </xf>
    <xf numFmtId="4" fontId="102" fillId="0" borderId="19" xfId="798" applyNumberFormat="1" applyFont="1" applyFill="1" applyBorder="1" applyAlignment="1" applyProtection="1">
      <alignment horizontal="center" vertical="center" wrapText="1"/>
    </xf>
    <xf numFmtId="4" fontId="102" fillId="0" borderId="33" xfId="798" applyNumberFormat="1" applyFont="1" applyFill="1" applyBorder="1" applyAlignment="1" applyProtection="1">
      <alignment horizontal="center" vertical="center" wrapText="1"/>
    </xf>
    <xf numFmtId="3" fontId="106" fillId="0" borderId="1" xfId="798" applyNumberFormat="1" applyFont="1" applyFill="1" applyBorder="1" applyAlignment="1" applyProtection="1">
      <alignment horizontal="center" vertical="center" wrapText="1"/>
    </xf>
    <xf numFmtId="3" fontId="106" fillId="0" borderId="2" xfId="798" applyNumberFormat="1" applyFont="1" applyFill="1" applyBorder="1" applyAlignment="1" applyProtection="1">
      <alignment horizontal="center" vertical="center" wrapText="1"/>
    </xf>
    <xf numFmtId="3" fontId="106" fillId="0" borderId="19" xfId="798" applyNumberFormat="1" applyFont="1" applyFill="1" applyBorder="1" applyAlignment="1" applyProtection="1">
      <alignment horizontal="center" vertical="center" wrapText="1"/>
    </xf>
    <xf numFmtId="3" fontId="106" fillId="0" borderId="47" xfId="798" applyNumberFormat="1" applyFont="1" applyFill="1" applyBorder="1" applyAlignment="1" applyProtection="1">
      <alignment horizontal="center" vertical="center" wrapText="1"/>
    </xf>
    <xf numFmtId="3" fontId="106" fillId="0" borderId="50" xfId="798" applyNumberFormat="1" applyFont="1" applyFill="1" applyBorder="1" applyAlignment="1" applyProtection="1">
      <alignment horizontal="center" vertical="center" wrapText="1"/>
    </xf>
    <xf numFmtId="3" fontId="106" fillId="0" borderId="60" xfId="798" applyNumberFormat="1" applyFont="1" applyFill="1" applyBorder="1" applyAlignment="1" applyProtection="1">
      <alignment horizontal="center" vertical="center" wrapText="1"/>
    </xf>
    <xf numFmtId="0" fontId="106" fillId="0" borderId="0" xfId="798" applyNumberFormat="1" applyFont="1" applyFill="1" applyBorder="1" applyAlignment="1" applyProtection="1">
      <alignment vertical="top"/>
    </xf>
    <xf numFmtId="3" fontId="105" fillId="0" borderId="40" xfId="798" applyNumberFormat="1" applyFont="1" applyFill="1" applyBorder="1" applyAlignment="1" applyProtection="1">
      <alignment vertical="center" wrapText="1"/>
    </xf>
    <xf numFmtId="3" fontId="105" fillId="0" borderId="13" xfId="798" applyNumberFormat="1" applyFont="1" applyFill="1" applyBorder="1" applyAlignment="1" applyProtection="1">
      <alignment vertical="center" wrapText="1"/>
    </xf>
    <xf numFmtId="3" fontId="105" fillId="0" borderId="13" xfId="798" applyNumberFormat="1" applyFont="1" applyFill="1" applyBorder="1" applyAlignment="1" applyProtection="1">
      <alignment horizontal="center" vertical="center"/>
    </xf>
    <xf numFmtId="3" fontId="105" fillId="0" borderId="80" xfId="798" applyNumberFormat="1" applyFont="1" applyFill="1" applyBorder="1" applyAlignment="1" applyProtection="1">
      <alignment vertical="center" wrapText="1"/>
    </xf>
    <xf numFmtId="0" fontId="99" fillId="0" borderId="0" xfId="798" applyNumberFormat="1" applyFont="1" applyFill="1" applyBorder="1" applyAlignment="1" applyProtection="1">
      <alignment vertical="top"/>
    </xf>
    <xf numFmtId="0" fontId="104" fillId="0" borderId="69" xfId="798" applyNumberFormat="1" applyFont="1" applyFill="1" applyBorder="1" applyAlignment="1" applyProtection="1">
      <alignment horizontal="left" vertical="center" wrapText="1"/>
    </xf>
    <xf numFmtId="0" fontId="99" fillId="0" borderId="69" xfId="798" applyNumberFormat="1" applyFont="1" applyFill="1" applyBorder="1" applyAlignment="1" applyProtection="1">
      <alignment horizontal="center" vertical="center" wrapText="1"/>
    </xf>
    <xf numFmtId="0" fontId="107" fillId="0" borderId="69" xfId="798" applyNumberFormat="1" applyFont="1" applyFill="1" applyBorder="1" applyAlignment="1" applyProtection="1">
      <alignment horizontal="center" vertical="center"/>
    </xf>
    <xf numFmtId="3" fontId="104" fillId="0" borderId="69" xfId="798" applyNumberFormat="1" applyFont="1" applyFill="1" applyBorder="1" applyAlignment="1" applyProtection="1">
      <alignment horizontal="center" vertical="center"/>
    </xf>
    <xf numFmtId="4" fontId="104" fillId="0" borderId="69" xfId="798" applyNumberFormat="1" applyFont="1" applyFill="1" applyBorder="1" applyAlignment="1" applyProtection="1">
      <alignment horizontal="center" vertical="center"/>
    </xf>
    <xf numFmtId="4" fontId="104" fillId="0" borderId="28" xfId="798" applyNumberFormat="1" applyFont="1" applyFill="1" applyBorder="1" applyAlignment="1" applyProtection="1">
      <alignment horizontal="center" vertical="center"/>
    </xf>
    <xf numFmtId="3" fontId="104" fillId="0" borderId="70" xfId="798" applyNumberFormat="1" applyFont="1" applyFill="1" applyBorder="1" applyAlignment="1" applyProtection="1">
      <alignment horizontal="center" vertical="center" wrapText="1"/>
    </xf>
    <xf numFmtId="0" fontId="104" fillId="0" borderId="0" xfId="798" applyNumberFormat="1" applyFont="1" applyFill="1" applyBorder="1" applyAlignment="1" applyProtection="1">
      <alignment vertical="top"/>
    </xf>
    <xf numFmtId="1" fontId="104" fillId="0" borderId="0" xfId="798" applyNumberFormat="1" applyFont="1" applyFill="1" applyBorder="1" applyAlignment="1" applyProtection="1">
      <alignment vertical="top"/>
    </xf>
    <xf numFmtId="0" fontId="104" fillId="0" borderId="7" xfId="798" applyNumberFormat="1" applyFont="1" applyFill="1" applyBorder="1" applyAlignment="1" applyProtection="1">
      <alignment horizontal="left" vertical="center" wrapText="1"/>
    </xf>
    <xf numFmtId="0" fontId="99" fillId="0" borderId="7" xfId="798" applyNumberFormat="1" applyFont="1" applyFill="1" applyBorder="1" applyAlignment="1" applyProtection="1">
      <alignment horizontal="center" vertical="center" wrapText="1"/>
    </xf>
    <xf numFmtId="0" fontId="107" fillId="0" borderId="7" xfId="798" applyNumberFormat="1" applyFont="1" applyFill="1" applyBorder="1" applyAlignment="1" applyProtection="1">
      <alignment horizontal="center" vertical="center"/>
    </xf>
    <xf numFmtId="3" fontId="104" fillId="0" borderId="7" xfId="798" applyNumberFormat="1" applyFont="1" applyFill="1" applyBorder="1" applyAlignment="1" applyProtection="1">
      <alignment horizontal="center" vertical="center"/>
    </xf>
    <xf numFmtId="2" fontId="104" fillId="0" borderId="7" xfId="798" applyNumberFormat="1" applyFont="1" applyFill="1" applyBorder="1" applyAlignment="1" applyProtection="1">
      <alignment horizontal="center" vertical="center"/>
    </xf>
    <xf numFmtId="0" fontId="104" fillId="0" borderId="38" xfId="798" applyNumberFormat="1" applyFont="1" applyFill="1" applyBorder="1" applyAlignment="1" applyProtection="1">
      <alignment horizontal="left" vertical="center" wrapText="1"/>
    </xf>
    <xf numFmtId="0" fontId="99" fillId="0" borderId="38" xfId="798" applyNumberFormat="1" applyFont="1" applyFill="1" applyBorder="1" applyAlignment="1" applyProtection="1">
      <alignment horizontal="center" vertical="center" wrapText="1"/>
    </xf>
    <xf numFmtId="0" fontId="107" fillId="0" borderId="38" xfId="798" applyNumberFormat="1" applyFont="1" applyFill="1" applyBorder="1" applyAlignment="1" applyProtection="1">
      <alignment horizontal="center" vertical="center"/>
    </xf>
    <xf numFmtId="3" fontId="104" fillId="0" borderId="38" xfId="798" applyNumberFormat="1" applyFont="1" applyFill="1" applyBorder="1" applyAlignment="1" applyProtection="1">
      <alignment horizontal="center" vertical="center"/>
    </xf>
    <xf numFmtId="3" fontId="107" fillId="0" borderId="38" xfId="798" applyNumberFormat="1" applyFont="1" applyFill="1" applyBorder="1" applyAlignment="1" applyProtection="1">
      <alignment horizontal="center" vertical="center"/>
    </xf>
    <xf numFmtId="2" fontId="104" fillId="0" borderId="38" xfId="798" applyNumberFormat="1" applyFont="1" applyFill="1" applyBorder="1" applyAlignment="1" applyProtection="1">
      <alignment horizontal="center" vertical="center"/>
    </xf>
    <xf numFmtId="2" fontId="104" fillId="0" borderId="0" xfId="798" applyNumberFormat="1" applyFont="1" applyFill="1" applyBorder="1" applyAlignment="1" applyProtection="1">
      <alignment vertical="top"/>
    </xf>
    <xf numFmtId="4" fontId="104" fillId="33" borderId="1" xfId="798" applyNumberFormat="1" applyFont="1" applyFill="1" applyBorder="1" applyAlignment="1" applyProtection="1">
      <alignment horizontal="center" vertical="center" wrapText="1"/>
    </xf>
    <xf numFmtId="0" fontId="104" fillId="33" borderId="2" xfId="798" applyNumberFormat="1" applyFont="1" applyFill="1" applyBorder="1" applyAlignment="1" applyProtection="1">
      <alignment horizontal="left" vertical="center" wrapText="1"/>
    </xf>
    <xf numFmtId="0" fontId="99" fillId="33" borderId="2" xfId="798" applyNumberFormat="1" applyFont="1" applyFill="1" applyBorder="1" applyAlignment="1" applyProtection="1">
      <alignment horizontal="center" vertical="center" wrapText="1"/>
    </xf>
    <xf numFmtId="189" fontId="104" fillId="33" borderId="2" xfId="798" applyNumberFormat="1" applyFont="1" applyFill="1" applyBorder="1" applyAlignment="1" applyProtection="1">
      <alignment horizontal="center" vertical="center" wrapText="1"/>
    </xf>
    <xf numFmtId="3" fontId="104" fillId="33" borderId="2" xfId="798" applyNumberFormat="1" applyFont="1" applyFill="1" applyBorder="1" applyAlignment="1" applyProtection="1">
      <alignment horizontal="center" vertical="center" wrapText="1"/>
    </xf>
    <xf numFmtId="189" fontId="104" fillId="33" borderId="50" xfId="798" applyNumberFormat="1" applyFont="1" applyFill="1" applyBorder="1" applyAlignment="1" applyProtection="1">
      <alignment horizontal="center" vertical="center" wrapText="1"/>
    </xf>
    <xf numFmtId="4" fontId="104" fillId="33" borderId="2" xfId="798" applyNumberFormat="1" applyFont="1" applyFill="1" applyBorder="1" applyAlignment="1" applyProtection="1">
      <alignment horizontal="center" vertical="center" wrapText="1"/>
    </xf>
    <xf numFmtId="4" fontId="104" fillId="33" borderId="50" xfId="798" applyNumberFormat="1" applyFont="1" applyFill="1" applyBorder="1" applyAlignment="1" applyProtection="1">
      <alignment horizontal="center" vertical="center" wrapText="1"/>
    </xf>
    <xf numFmtId="189" fontId="104" fillId="33" borderId="19" xfId="798" applyNumberFormat="1" applyFont="1" applyFill="1" applyBorder="1" applyAlignment="1" applyProtection="1">
      <alignment horizontal="center" vertical="center" wrapText="1"/>
    </xf>
    <xf numFmtId="4" fontId="104" fillId="0" borderId="40" xfId="798" applyNumberFormat="1" applyFont="1" applyFill="1" applyBorder="1" applyAlignment="1" applyProtection="1">
      <alignment vertical="center" wrapText="1"/>
    </xf>
    <xf numFmtId="4" fontId="104" fillId="0" borderId="13" xfId="798" applyNumberFormat="1" applyFont="1" applyFill="1" applyBorder="1" applyAlignment="1" applyProtection="1">
      <alignment vertical="center" wrapText="1"/>
    </xf>
    <xf numFmtId="4" fontId="102" fillId="0" borderId="13" xfId="798" applyNumberFormat="1" applyFont="1" applyFill="1" applyBorder="1" applyAlignment="1" applyProtection="1">
      <alignment horizontal="center" vertical="center"/>
    </xf>
    <xf numFmtId="4" fontId="104" fillId="0" borderId="80" xfId="798" applyNumberFormat="1" applyFont="1" applyFill="1" applyBorder="1" applyAlignment="1" applyProtection="1">
      <alignment vertical="center" wrapText="1"/>
    </xf>
    <xf numFmtId="189" fontId="107" fillId="0" borderId="69" xfId="798" applyNumberFormat="1" applyFont="1" applyFill="1" applyBorder="1" applyAlignment="1" applyProtection="1">
      <alignment horizontal="center" vertical="center"/>
    </xf>
    <xf numFmtId="2" fontId="104" fillId="0" borderId="69" xfId="798" applyNumberFormat="1" applyFont="1" applyFill="1" applyBorder="1" applyAlignment="1" applyProtection="1">
      <alignment horizontal="center" vertical="center"/>
    </xf>
    <xf numFmtId="2" fontId="104" fillId="0" borderId="28" xfId="798" applyNumberFormat="1" applyFont="1" applyFill="1" applyBorder="1" applyAlignment="1" applyProtection="1">
      <alignment horizontal="center" vertical="center"/>
    </xf>
    <xf numFmtId="3" fontId="107" fillId="0" borderId="7" xfId="798" applyNumberFormat="1" applyFont="1" applyFill="1" applyBorder="1" applyAlignment="1" applyProtection="1">
      <alignment horizontal="center" vertical="center"/>
    </xf>
    <xf numFmtId="4" fontId="104" fillId="0" borderId="7" xfId="798" applyNumberFormat="1" applyFont="1" applyFill="1" applyBorder="1" applyAlignment="1" applyProtection="1">
      <alignment horizontal="center" vertical="center"/>
    </xf>
    <xf numFmtId="167" fontId="104" fillId="0" borderId="7" xfId="798" applyNumberFormat="1" applyFont="1" applyFill="1" applyBorder="1" applyAlignment="1" applyProtection="1">
      <alignment horizontal="center" vertical="center"/>
    </xf>
    <xf numFmtId="2" fontId="104" fillId="0" borderId="26" xfId="798" applyNumberFormat="1" applyFont="1" applyFill="1" applyBorder="1" applyAlignment="1" applyProtection="1">
      <alignment horizontal="center" vertical="center"/>
    </xf>
    <xf numFmtId="0" fontId="104" fillId="0" borderId="29" xfId="798" applyNumberFormat="1" applyFont="1" applyFill="1" applyBorder="1" applyAlignment="1" applyProtection="1">
      <alignment horizontal="left" vertical="center" wrapText="1"/>
    </xf>
    <xf numFmtId="0" fontId="99" fillId="0" borderId="29" xfId="798" applyNumberFormat="1" applyFont="1" applyFill="1" applyBorder="1" applyAlignment="1" applyProtection="1">
      <alignment horizontal="center" vertical="center" wrapText="1"/>
    </xf>
    <xf numFmtId="3" fontId="107" fillId="0" borderId="29" xfId="798" applyNumberFormat="1" applyFont="1" applyFill="1" applyBorder="1" applyAlignment="1" applyProtection="1">
      <alignment horizontal="center" vertical="center"/>
    </xf>
    <xf numFmtId="4" fontId="104" fillId="0" borderId="29" xfId="798" applyNumberFormat="1" applyFont="1" applyFill="1" applyBorder="1" applyAlignment="1" applyProtection="1">
      <alignment horizontal="center" vertical="center"/>
    </xf>
    <xf numFmtId="167" fontId="104" fillId="0" borderId="29" xfId="798" applyNumberFormat="1" applyFont="1" applyFill="1" applyBorder="1" applyAlignment="1" applyProtection="1">
      <alignment horizontal="center" vertical="center"/>
    </xf>
    <xf numFmtId="2" fontId="104" fillId="0" borderId="49" xfId="798" applyNumberFormat="1" applyFont="1" applyFill="1" applyBorder="1" applyAlignment="1" applyProtection="1">
      <alignment horizontal="center" vertical="center"/>
    </xf>
    <xf numFmtId="3" fontId="104" fillId="33" borderId="1" xfId="798" applyNumberFormat="1" applyFont="1" applyFill="1" applyBorder="1" applyAlignment="1" applyProtection="1">
      <alignment horizontal="center" vertical="center" wrapText="1"/>
    </xf>
    <xf numFmtId="3" fontId="104" fillId="0" borderId="40" xfId="798" applyNumberFormat="1" applyFont="1" applyFill="1" applyBorder="1" applyAlignment="1" applyProtection="1">
      <alignment vertical="center" wrapText="1"/>
    </xf>
    <xf numFmtId="3" fontId="104" fillId="0" borderId="13" xfId="798" applyNumberFormat="1" applyFont="1" applyFill="1" applyBorder="1" applyAlignment="1" applyProtection="1">
      <alignment vertical="center" wrapText="1"/>
    </xf>
    <xf numFmtId="3" fontId="102" fillId="0" borderId="13" xfId="798" applyNumberFormat="1" applyFont="1" applyFill="1" applyBorder="1" applyAlignment="1" applyProtection="1">
      <alignment horizontal="center" vertical="center"/>
    </xf>
    <xf numFmtId="3" fontId="104" fillId="0" borderId="80" xfId="798" applyNumberFormat="1" applyFont="1" applyFill="1" applyBorder="1" applyAlignment="1" applyProtection="1">
      <alignment vertical="center" wrapText="1"/>
    </xf>
    <xf numFmtId="192" fontId="104" fillId="0" borderId="28" xfId="798" applyNumberFormat="1" applyFont="1" applyFill="1" applyBorder="1" applyAlignment="1" applyProtection="1">
      <alignment horizontal="center" vertical="center"/>
    </xf>
    <xf numFmtId="3" fontId="107" fillId="28" borderId="7" xfId="798" applyNumberFormat="1" applyFont="1" applyFill="1" applyBorder="1" applyAlignment="1" applyProtection="1">
      <alignment horizontal="center" vertical="center"/>
    </xf>
    <xf numFmtId="3" fontId="104" fillId="28" borderId="7" xfId="798" applyNumberFormat="1" applyFont="1" applyFill="1" applyBorder="1" applyAlignment="1" applyProtection="1">
      <alignment horizontal="center" vertical="center"/>
    </xf>
    <xf numFmtId="0" fontId="99" fillId="28" borderId="7" xfId="798" applyNumberFormat="1" applyFont="1" applyFill="1" applyBorder="1" applyAlignment="1" applyProtection="1">
      <alignment horizontal="center" vertical="center" wrapText="1"/>
    </xf>
    <xf numFmtId="189" fontId="107" fillId="28" borderId="7" xfId="798" applyNumberFormat="1" applyFont="1" applyFill="1" applyBorder="1" applyAlignment="1" applyProtection="1">
      <alignment horizontal="center" vertical="center"/>
    </xf>
    <xf numFmtId="3" fontId="107" fillId="28" borderId="38" xfId="798" applyNumberFormat="1" applyFont="1" applyFill="1" applyBorder="1" applyAlignment="1" applyProtection="1">
      <alignment horizontal="center" vertical="center"/>
    </xf>
    <xf numFmtId="3" fontId="104" fillId="28" borderId="38" xfId="798" applyNumberFormat="1" applyFont="1" applyFill="1" applyBorder="1" applyAlignment="1" applyProtection="1">
      <alignment horizontal="center" vertical="center"/>
    </xf>
    <xf numFmtId="0" fontId="99" fillId="28" borderId="38" xfId="798" applyNumberFormat="1" applyFont="1" applyFill="1" applyBorder="1" applyAlignment="1" applyProtection="1">
      <alignment horizontal="center" vertical="center" wrapText="1"/>
    </xf>
    <xf numFmtId="192" fontId="104" fillId="0" borderId="48" xfId="798" applyNumberFormat="1" applyFont="1" applyFill="1" applyBorder="1" applyAlignment="1" applyProtection="1">
      <alignment horizontal="center" vertical="center"/>
    </xf>
    <xf numFmtId="2" fontId="104" fillId="33" borderId="2" xfId="798" applyNumberFormat="1" applyFont="1" applyFill="1" applyBorder="1" applyAlignment="1" applyProtection="1">
      <alignment horizontal="center" vertical="center" wrapText="1"/>
    </xf>
    <xf numFmtId="192" fontId="104" fillId="33" borderId="50" xfId="798" applyNumberFormat="1" applyFont="1" applyFill="1" applyBorder="1" applyAlignment="1" applyProtection="1">
      <alignment horizontal="center" vertical="center" wrapText="1"/>
    </xf>
    <xf numFmtId="3" fontId="107" fillId="0" borderId="69" xfId="798" applyNumberFormat="1" applyFont="1" applyFill="1" applyBorder="1" applyAlignment="1" applyProtection="1">
      <alignment horizontal="center" vertical="center"/>
    </xf>
    <xf numFmtId="192" fontId="104" fillId="0" borderId="26" xfId="798" applyNumberFormat="1" applyFont="1" applyFill="1" applyBorder="1" applyAlignment="1" applyProtection="1">
      <alignment horizontal="center" vertical="center"/>
    </xf>
    <xf numFmtId="189" fontId="107" fillId="0" borderId="29" xfId="798" applyNumberFormat="1" applyFont="1" applyFill="1" applyBorder="1" applyAlignment="1" applyProtection="1">
      <alignment horizontal="center" vertical="center"/>
    </xf>
    <xf numFmtId="2" fontId="104" fillId="0" borderId="29" xfId="798" applyNumberFormat="1" applyFont="1" applyFill="1" applyBorder="1" applyAlignment="1" applyProtection="1">
      <alignment horizontal="center" vertical="center"/>
    </xf>
    <xf numFmtId="3" fontId="94" fillId="0" borderId="1" xfId="798" applyNumberFormat="1" applyFont="1" applyFill="1" applyBorder="1" applyAlignment="1" applyProtection="1">
      <alignment horizontal="center" vertical="center" wrapText="1"/>
    </xf>
    <xf numFmtId="3" fontId="108" fillId="0" borderId="2" xfId="798" applyNumberFormat="1" applyFont="1" applyFill="1" applyBorder="1" applyAlignment="1" applyProtection="1">
      <alignment horizontal="left" vertical="center" wrapText="1"/>
    </xf>
    <xf numFmtId="3" fontId="95" fillId="0" borderId="2" xfId="798" applyNumberFormat="1" applyFont="1" applyFill="1" applyBorder="1" applyAlignment="1" applyProtection="1">
      <alignment horizontal="center" vertical="center" wrapText="1"/>
    </xf>
    <xf numFmtId="3" fontId="94" fillId="0" borderId="2" xfId="798" applyNumberFormat="1" applyFont="1" applyFill="1" applyBorder="1" applyAlignment="1" applyProtection="1">
      <alignment horizontal="center" vertical="center" wrapText="1"/>
    </xf>
    <xf numFmtId="3" fontId="94" fillId="0" borderId="50" xfId="798" applyNumberFormat="1" applyFont="1" applyFill="1" applyBorder="1" applyAlignment="1" applyProtection="1">
      <alignment horizontal="center" vertical="center" wrapText="1"/>
    </xf>
    <xf numFmtId="3" fontId="108" fillId="34" borderId="60" xfId="798" applyNumberFormat="1" applyFont="1" applyFill="1" applyBorder="1" applyAlignment="1" applyProtection="1">
      <alignment horizontal="center" vertical="center" wrapText="1"/>
    </xf>
    <xf numFmtId="195" fontId="94" fillId="0" borderId="0" xfId="798" applyNumberFormat="1" applyFont="1" applyFill="1" applyBorder="1" applyAlignment="1" applyProtection="1">
      <alignment horizontal="center" vertical="center"/>
    </xf>
    <xf numFmtId="3" fontId="94" fillId="0" borderId="0" xfId="798" applyNumberFormat="1" applyFont="1" applyFill="1" applyBorder="1" applyAlignment="1" applyProtection="1">
      <alignment horizontal="center" vertical="center"/>
    </xf>
    <xf numFmtId="4" fontId="94" fillId="0" borderId="0" xfId="798" applyNumberFormat="1" applyFont="1" applyFill="1" applyBorder="1" applyAlignment="1" applyProtection="1">
      <alignment horizontal="center" vertical="center" wrapText="1"/>
    </xf>
    <xf numFmtId="195" fontId="94" fillId="0" borderId="0" xfId="798" applyNumberFormat="1" applyFont="1" applyFill="1" applyBorder="1" applyAlignment="1" applyProtection="1">
      <alignment horizontal="left" vertical="center"/>
    </xf>
    <xf numFmtId="0" fontId="94" fillId="0" borderId="0" xfId="2257" applyFont="1" applyBorder="1" applyAlignment="1">
      <alignment horizontal="center"/>
    </xf>
    <xf numFmtId="0" fontId="94" fillId="0" borderId="0" xfId="2257" applyFont="1"/>
    <xf numFmtId="4" fontId="94" fillId="0" borderId="0" xfId="2283" applyFont="1">
      <alignment vertical="center"/>
    </xf>
    <xf numFmtId="0" fontId="94" fillId="0" borderId="10" xfId="2257" applyFont="1" applyBorder="1" applyAlignment="1">
      <alignment horizontal="center"/>
    </xf>
    <xf numFmtId="4" fontId="94" fillId="0" borderId="0" xfId="798" applyNumberFormat="1" applyFont="1" applyFill="1" applyBorder="1" applyAlignment="1" applyProtection="1">
      <alignment horizontal="left" vertical="center"/>
    </xf>
    <xf numFmtId="0" fontId="94" fillId="0" borderId="0" xfId="2259" applyFont="1"/>
    <xf numFmtId="49" fontId="93" fillId="0" borderId="7" xfId="0" applyNumberFormat="1" applyFont="1" applyBorder="1" applyAlignment="1">
      <alignment horizontal="right" vertical="top" wrapText="1"/>
    </xf>
    <xf numFmtId="0" fontId="81" fillId="0" borderId="7" xfId="0" applyFont="1" applyBorder="1" applyAlignment="1">
      <alignment horizontal="right" vertical="top" wrapText="1"/>
    </xf>
    <xf numFmtId="0" fontId="81" fillId="0" borderId="7" xfId="0" applyFont="1" applyBorder="1" applyAlignment="1">
      <alignment vertical="center"/>
    </xf>
    <xf numFmtId="49" fontId="81" fillId="0" borderId="3" xfId="0" applyNumberFormat="1" applyFont="1" applyBorder="1" applyAlignment="1">
      <alignment horizontal="center" vertical="top" wrapText="1"/>
    </xf>
    <xf numFmtId="0" fontId="81" fillId="0" borderId="4" xfId="0" applyFont="1" applyBorder="1" applyAlignment="1">
      <alignment horizontal="right" vertical="top" wrapText="1"/>
    </xf>
    <xf numFmtId="0" fontId="81" fillId="0" borderId="4" xfId="0" applyFont="1" applyBorder="1" applyAlignment="1">
      <alignment vertical="center"/>
    </xf>
    <xf numFmtId="0" fontId="81" fillId="30" borderId="5" xfId="0" applyFont="1" applyFill="1" applyBorder="1" applyAlignment="1">
      <alignment vertical="center"/>
    </xf>
    <xf numFmtId="0" fontId="81" fillId="30" borderId="8" xfId="0" applyFont="1" applyFill="1" applyBorder="1" applyAlignment="1">
      <alignment vertical="center"/>
    </xf>
    <xf numFmtId="0" fontId="83" fillId="0" borderId="83" xfId="0" applyFont="1" applyBorder="1" applyAlignment="1">
      <alignment horizontal="left" vertical="top" wrapText="1"/>
    </xf>
    <xf numFmtId="0" fontId="83" fillId="0" borderId="79" xfId="0" applyFont="1" applyBorder="1" applyAlignment="1">
      <alignment horizontal="center" vertical="top" wrapText="1"/>
    </xf>
    <xf numFmtId="0" fontId="83" fillId="0" borderId="9" xfId="0" applyFont="1" applyBorder="1" applyAlignment="1">
      <alignment vertical="center"/>
    </xf>
    <xf numFmtId="0" fontId="83" fillId="0" borderId="83" xfId="0" applyFont="1" applyBorder="1" applyAlignment="1">
      <alignment vertical="center"/>
    </xf>
    <xf numFmtId="3" fontId="83" fillId="30" borderId="79" xfId="0" applyNumberFormat="1" applyFont="1" applyFill="1" applyBorder="1" applyAlignment="1">
      <alignment vertical="center"/>
    </xf>
    <xf numFmtId="3" fontId="83" fillId="30" borderId="74" xfId="0" applyNumberFormat="1" applyFont="1" applyFill="1" applyBorder="1" applyAlignment="1">
      <alignment vertical="center"/>
    </xf>
    <xf numFmtId="0" fontId="81" fillId="0" borderId="38" xfId="0" applyFont="1" applyBorder="1" applyAlignment="1">
      <alignment horizontal="right" vertical="top" wrapText="1"/>
    </xf>
    <xf numFmtId="0" fontId="81" fillId="0" borderId="38" xfId="0" applyFont="1" applyBorder="1" applyAlignment="1">
      <alignment vertical="center"/>
    </xf>
    <xf numFmtId="0" fontId="81" fillId="30" borderId="39" xfId="0" applyFont="1" applyFill="1" applyBorder="1" applyAlignment="1">
      <alignment vertical="center"/>
    </xf>
    <xf numFmtId="49" fontId="83" fillId="0" borderId="81" xfId="0" applyNumberFormat="1" applyFont="1" applyBorder="1" applyAlignment="1">
      <alignment horizontal="right" vertical="top" wrapText="1"/>
    </xf>
    <xf numFmtId="0" fontId="81" fillId="0" borderId="55" xfId="0" applyFont="1" applyBorder="1" applyAlignment="1">
      <alignment horizontal="center" vertical="center"/>
    </xf>
    <xf numFmtId="0" fontId="81" fillId="0" borderId="35" xfId="0" applyFont="1" applyBorder="1" applyAlignment="1">
      <alignment horizontal="center" vertical="center"/>
    </xf>
    <xf numFmtId="0" fontId="81" fillId="30" borderId="5" xfId="0" applyFont="1" applyFill="1" applyBorder="1" applyAlignment="1">
      <alignment horizontal="right" vertical="center"/>
    </xf>
    <xf numFmtId="49" fontId="81" fillId="0" borderId="6" xfId="0" applyNumberFormat="1" applyFont="1" applyBorder="1" applyAlignment="1">
      <alignment horizontal="center" vertical="top" wrapText="1"/>
    </xf>
    <xf numFmtId="0" fontId="81" fillId="30" borderId="8" xfId="0" applyFont="1" applyFill="1" applyBorder="1" applyAlignment="1">
      <alignment horizontal="right" vertical="center"/>
    </xf>
    <xf numFmtId="49" fontId="81" fillId="0" borderId="37" xfId="0" applyNumberFormat="1" applyFont="1" applyBorder="1" applyAlignment="1">
      <alignment horizontal="center" vertical="top" wrapText="1"/>
    </xf>
    <xf numFmtId="0" fontId="81" fillId="30" borderId="39" xfId="0" applyFont="1" applyFill="1" applyBorder="1" applyAlignment="1">
      <alignment horizontal="right" vertical="center"/>
    </xf>
    <xf numFmtId="0" fontId="81" fillId="0" borderId="52" xfId="0" applyFont="1" applyBorder="1" applyAlignment="1">
      <alignment horizontal="left" vertical="top" wrapText="1"/>
    </xf>
    <xf numFmtId="0" fontId="81" fillId="0" borderId="52" xfId="0" applyFont="1" applyBorder="1" applyAlignment="1">
      <alignment horizontal="center" vertical="top" wrapText="1"/>
    </xf>
    <xf numFmtId="0" fontId="81" fillId="0" borderId="55" xfId="0" applyFont="1" applyBorder="1" applyAlignment="1">
      <alignment horizontal="left" vertical="top" wrapText="1"/>
    </xf>
    <xf numFmtId="0" fontId="81" fillId="0" borderId="55" xfId="0" applyFont="1" applyBorder="1" applyAlignment="1">
      <alignment horizontal="center" vertical="top" wrapText="1"/>
    </xf>
    <xf numFmtId="0" fontId="81" fillId="0" borderId="53" xfId="0" applyFont="1" applyBorder="1" applyAlignment="1">
      <alignment horizontal="left" vertical="top" wrapText="1"/>
    </xf>
    <xf numFmtId="0" fontId="81" fillId="0" borderId="53" xfId="0" applyFont="1" applyBorder="1" applyAlignment="1">
      <alignment horizontal="center" vertical="top" wrapText="1"/>
    </xf>
    <xf numFmtId="49" fontId="81" fillId="0" borderId="42" xfId="0" applyNumberFormat="1" applyFont="1" applyBorder="1" applyAlignment="1">
      <alignment horizontal="center" vertical="top" wrapText="1"/>
    </xf>
    <xf numFmtId="49" fontId="81" fillId="0" borderId="14" xfId="0" applyNumberFormat="1" applyFont="1" applyBorder="1" applyAlignment="1">
      <alignment horizontal="center" vertical="top" wrapText="1"/>
    </xf>
    <xf numFmtId="49" fontId="81" fillId="0" borderId="82" xfId="0" applyNumberFormat="1" applyFont="1" applyBorder="1" applyAlignment="1">
      <alignment horizontal="center" vertical="top" wrapText="1"/>
    </xf>
    <xf numFmtId="0" fontId="81" fillId="0" borderId="55" xfId="0" applyFont="1" applyBorder="1" applyAlignment="1">
      <alignment horizontal="center" vertical="center"/>
    </xf>
    <xf numFmtId="49" fontId="69" fillId="30" borderId="52" xfId="2239" applyNumberFormat="1" applyFont="1" applyFill="1" applyBorder="1" applyAlignment="1">
      <alignment horizontal="left" vertical="center" wrapText="1"/>
    </xf>
    <xf numFmtId="49" fontId="69" fillId="30" borderId="55" xfId="2239" applyNumberFormat="1" applyFont="1" applyFill="1" applyBorder="1" applyAlignment="1">
      <alignment horizontal="left" vertical="center" wrapText="1"/>
    </xf>
    <xf numFmtId="49" fontId="69" fillId="30" borderId="53" xfId="2239" applyNumberFormat="1" applyFont="1" applyFill="1" applyBorder="1" applyAlignment="1">
      <alignment horizontal="left" vertical="center" wrapText="1"/>
    </xf>
    <xf numFmtId="3" fontId="12" fillId="32" borderId="77" xfId="2257" applyNumberFormat="1" applyFont="1" applyFill="1" applyBorder="1" applyAlignment="1">
      <alignment vertical="center"/>
    </xf>
    <xf numFmtId="3" fontId="12" fillId="32" borderId="43" xfId="2257" applyNumberFormat="1" applyFont="1" applyFill="1" applyBorder="1" applyAlignment="1">
      <alignment vertical="center"/>
    </xf>
    <xf numFmtId="3" fontId="12" fillId="32" borderId="46" xfId="2257" applyNumberFormat="1" applyFont="1" applyFill="1" applyBorder="1" applyAlignment="1">
      <alignment vertical="center"/>
    </xf>
    <xf numFmtId="4" fontId="69" fillId="30" borderId="5" xfId="2257" applyNumberFormat="1" applyFont="1" applyFill="1" applyBorder="1" applyAlignment="1">
      <alignment horizontal="center" vertical="center" wrapText="1"/>
    </xf>
    <xf numFmtId="4" fontId="69" fillId="30" borderId="8" xfId="2257" applyNumberFormat="1" applyFont="1" applyFill="1" applyBorder="1" applyAlignment="1">
      <alignment horizontal="center" vertical="center" wrapText="1"/>
    </xf>
    <xf numFmtId="4" fontId="69" fillId="30" borderId="39" xfId="2257" applyNumberFormat="1" applyFont="1" applyFill="1" applyBorder="1" applyAlignment="1">
      <alignment horizontal="center" vertical="center" wrapText="1"/>
    </xf>
    <xf numFmtId="3" fontId="93" fillId="30" borderId="70" xfId="0" applyNumberFormat="1" applyFont="1" applyFill="1" applyBorder="1" applyAlignment="1">
      <alignment vertical="top"/>
    </xf>
    <xf numFmtId="3" fontId="12" fillId="0" borderId="0" xfId="908" applyNumberFormat="1" applyFont="1" applyBorder="1" applyAlignment="1">
      <alignment vertical="center"/>
    </xf>
    <xf numFmtId="49" fontId="69" fillId="30" borderId="51" xfId="2239" applyNumberFormat="1" applyFont="1" applyFill="1" applyBorder="1" applyAlignment="1">
      <alignment horizontal="left" vertical="center" wrapText="1"/>
    </xf>
    <xf numFmtId="49" fontId="69" fillId="30" borderId="30" xfId="2239" applyNumberFormat="1" applyFont="1" applyFill="1" applyBorder="1" applyAlignment="1">
      <alignment horizontal="left" vertical="center" wrapText="1"/>
    </xf>
    <xf numFmtId="49" fontId="69" fillId="30" borderId="56" xfId="2239" applyNumberFormat="1" applyFont="1" applyFill="1" applyBorder="1" applyAlignment="1">
      <alignment horizontal="left" vertical="center" wrapText="1"/>
    </xf>
    <xf numFmtId="3" fontId="69" fillId="30" borderId="77" xfId="2257" applyNumberFormat="1" applyFont="1" applyFill="1" applyBorder="1" applyAlignment="1">
      <alignment horizontal="center" vertical="center" wrapText="1"/>
    </xf>
    <xf numFmtId="3" fontId="69" fillId="30" borderId="43" xfId="2257" applyNumberFormat="1" applyFont="1" applyFill="1" applyBorder="1" applyAlignment="1">
      <alignment horizontal="center" vertical="center" wrapText="1"/>
    </xf>
    <xf numFmtId="3" fontId="69" fillId="30" borderId="46" xfId="2257" applyNumberFormat="1" applyFont="1" applyFill="1" applyBorder="1" applyAlignment="1">
      <alignment horizontal="center" vertical="center" wrapText="1"/>
    </xf>
    <xf numFmtId="3" fontId="67" fillId="32" borderId="52" xfId="2257" applyNumberFormat="1" applyFont="1" applyFill="1" applyBorder="1" applyAlignment="1">
      <alignment horizontal="center" vertical="center" wrapText="1"/>
    </xf>
    <xf numFmtId="3" fontId="67" fillId="32" borderId="55" xfId="2257" applyNumberFormat="1" applyFont="1" applyFill="1" applyBorder="1" applyAlignment="1">
      <alignment horizontal="center" vertical="center" wrapText="1"/>
    </xf>
    <xf numFmtId="3" fontId="67" fillId="32" borderId="53" xfId="2257" applyNumberFormat="1" applyFont="1" applyFill="1" applyBorder="1" applyAlignment="1">
      <alignment horizontal="center" vertical="center" wrapText="1"/>
    </xf>
    <xf numFmtId="49" fontId="93" fillId="0" borderId="6" xfId="0" applyNumberFormat="1" applyFont="1" applyBorder="1" applyAlignment="1">
      <alignment horizontal="center" vertical="top" wrapText="1"/>
    </xf>
    <xf numFmtId="49" fontId="11" fillId="0" borderId="0" xfId="0" applyNumberFormat="1" applyFont="1"/>
    <xf numFmtId="0" fontId="93" fillId="28" borderId="76" xfId="0" applyFont="1" applyFill="1" applyBorder="1" applyAlignment="1">
      <alignment horizontal="center" vertical="center"/>
    </xf>
    <xf numFmtId="49" fontId="93" fillId="28" borderId="7" xfId="0" applyNumberFormat="1" applyFont="1" applyFill="1" applyBorder="1" applyAlignment="1">
      <alignment horizontal="right" vertical="top" wrapText="1"/>
    </xf>
    <xf numFmtId="0" fontId="93" fillId="28" borderId="7" xfId="0" applyFont="1" applyFill="1" applyBorder="1" applyAlignment="1">
      <alignment horizontal="left" vertical="top" wrapText="1"/>
    </xf>
    <xf numFmtId="0" fontId="93" fillId="28" borderId="7" xfId="0" applyFont="1" applyFill="1" applyBorder="1" applyAlignment="1">
      <alignment horizontal="center" vertical="top" wrapText="1"/>
    </xf>
    <xf numFmtId="49" fontId="93" fillId="28" borderId="7" xfId="0" applyNumberFormat="1" applyFont="1" applyFill="1" applyBorder="1" applyAlignment="1">
      <alignment horizontal="center" vertical="top" wrapText="1"/>
    </xf>
    <xf numFmtId="0" fontId="93" fillId="28" borderId="7" xfId="0" applyFont="1" applyFill="1" applyBorder="1" applyAlignment="1">
      <alignment horizontal="right" vertical="top" wrapText="1"/>
    </xf>
    <xf numFmtId="3" fontId="93" fillId="28" borderId="70" xfId="0" applyNumberFormat="1" applyFont="1" applyFill="1" applyBorder="1" applyAlignment="1">
      <alignment vertical="top"/>
    </xf>
    <xf numFmtId="0" fontId="11" fillId="28" borderId="0" xfId="0" applyFont="1" applyFill="1"/>
    <xf numFmtId="4" fontId="67" fillId="29" borderId="7" xfId="908" applyNumberFormat="1" applyFont="1" applyFill="1" applyBorder="1" applyAlignment="1">
      <alignment horizontal="center" vertical="center" wrapText="1"/>
    </xf>
    <xf numFmtId="4" fontId="68" fillId="25" borderId="49" xfId="908" applyNumberFormat="1" applyFont="1" applyFill="1" applyBorder="1" applyAlignment="1">
      <alignment vertical="center" wrapText="1"/>
    </xf>
    <xf numFmtId="4" fontId="68" fillId="25" borderId="66" xfId="908" applyNumberFormat="1" applyFont="1" applyFill="1" applyBorder="1" applyAlignment="1">
      <alignment vertical="center" wrapText="1"/>
    </xf>
    <xf numFmtId="4" fontId="68" fillId="25" borderId="28" xfId="908" applyNumberFormat="1" applyFont="1" applyFill="1" applyBorder="1" applyAlignment="1">
      <alignment vertical="center" wrapText="1"/>
    </xf>
    <xf numFmtId="4" fontId="68" fillId="25" borderId="72" xfId="908" applyNumberFormat="1" applyFont="1" applyFill="1" applyBorder="1" applyAlignment="1">
      <alignment vertical="center" wrapText="1"/>
    </xf>
    <xf numFmtId="4" fontId="67" fillId="16" borderId="49" xfId="908" applyNumberFormat="1" applyFont="1" applyFill="1" applyBorder="1" applyAlignment="1">
      <alignment horizontal="center" vertical="center" wrapText="1"/>
    </xf>
    <xf numFmtId="4" fontId="67" fillId="16" borderId="69" xfId="908" applyNumberFormat="1" applyFont="1" applyFill="1" applyBorder="1" applyAlignment="1">
      <alignment horizontal="center" vertical="center" wrapText="1"/>
    </xf>
    <xf numFmtId="4" fontId="68" fillId="25" borderId="26" xfId="908" applyNumberFormat="1" applyFont="1" applyFill="1" applyBorder="1" applyAlignment="1">
      <alignment vertical="center" wrapText="1"/>
    </xf>
    <xf numFmtId="4" fontId="68" fillId="25" borderId="43" xfId="908" applyNumberFormat="1" applyFont="1" applyFill="1" applyBorder="1" applyAlignment="1">
      <alignment vertical="center" wrapText="1"/>
    </xf>
    <xf numFmtId="0" fontId="12" fillId="32" borderId="7" xfId="975" applyFont="1" applyFill="1" applyBorder="1" applyAlignment="1" applyProtection="1">
      <alignment horizontal="center" vertical="center" wrapText="1"/>
      <protection locked="0"/>
    </xf>
    <xf numFmtId="0" fontId="12" fillId="32" borderId="29" xfId="975" applyFont="1" applyFill="1" applyBorder="1" applyAlignment="1" applyProtection="1">
      <alignment horizontal="center" vertical="center" wrapText="1"/>
      <protection locked="0"/>
    </xf>
    <xf numFmtId="0" fontId="12" fillId="32" borderId="52" xfId="975" applyFont="1" applyFill="1" applyBorder="1" applyAlignment="1" applyProtection="1">
      <alignment horizontal="center" vertical="center" wrapText="1"/>
      <protection locked="0"/>
    </xf>
    <xf numFmtId="0" fontId="12" fillId="32" borderId="55" xfId="975" applyFont="1" applyFill="1" applyBorder="1" applyAlignment="1" applyProtection="1">
      <alignment horizontal="center" vertical="center" wrapText="1"/>
      <protection locked="0"/>
    </xf>
    <xf numFmtId="0" fontId="12" fillId="32" borderId="65" xfId="975" applyFont="1" applyFill="1" applyBorder="1" applyAlignment="1" applyProtection="1">
      <alignment horizontal="center" vertical="center" wrapText="1"/>
      <protection locked="0"/>
    </xf>
    <xf numFmtId="0" fontId="12" fillId="32" borderId="43" xfId="975" applyFont="1" applyFill="1" applyBorder="1" applyAlignment="1" applyProtection="1">
      <alignment horizontal="center" vertical="center" wrapText="1"/>
      <protection locked="0"/>
    </xf>
    <xf numFmtId="0" fontId="12" fillId="32" borderId="66" xfId="975" applyFont="1" applyFill="1" applyBorder="1" applyAlignment="1" applyProtection="1">
      <alignment horizontal="center" vertical="center" wrapText="1"/>
      <protection locked="0"/>
    </xf>
    <xf numFmtId="0" fontId="67" fillId="32" borderId="40" xfId="908" applyFont="1" applyFill="1" applyBorder="1" applyAlignment="1">
      <alignment horizontal="center" vertical="center"/>
    </xf>
    <xf numFmtId="0" fontId="67" fillId="32" borderId="13" xfId="908" applyFont="1" applyFill="1" applyBorder="1" applyAlignment="1">
      <alignment horizontal="center" vertical="center"/>
    </xf>
    <xf numFmtId="0" fontId="67" fillId="32" borderId="80" xfId="908" applyFont="1" applyFill="1" applyBorder="1" applyAlignment="1">
      <alignment horizontal="center" vertical="center"/>
    </xf>
    <xf numFmtId="187" fontId="69" fillId="32" borderId="43" xfId="975" applyNumberFormat="1" applyFont="1" applyFill="1" applyBorder="1" applyAlignment="1" applyProtection="1">
      <alignment horizontal="center" vertical="center"/>
      <protection locked="0"/>
    </xf>
    <xf numFmtId="187" fontId="69" fillId="32" borderId="7" xfId="975" applyNumberFormat="1" applyFont="1" applyFill="1" applyBorder="1" applyAlignment="1" applyProtection="1">
      <alignment horizontal="center" vertical="center"/>
      <protection locked="0"/>
    </xf>
    <xf numFmtId="187" fontId="69" fillId="32" borderId="8" xfId="975" applyNumberFormat="1" applyFont="1" applyFill="1" applyBorder="1" applyAlignment="1" applyProtection="1">
      <alignment horizontal="center" vertical="center"/>
      <protection locked="0"/>
    </xf>
    <xf numFmtId="0" fontId="69" fillId="32" borderId="77" xfId="908" applyFont="1" applyFill="1" applyBorder="1" applyAlignment="1">
      <alignment horizontal="center" vertical="center"/>
    </xf>
    <xf numFmtId="0" fontId="69" fillId="32" borderId="4" xfId="908" applyFont="1" applyFill="1" applyBorder="1" applyAlignment="1">
      <alignment horizontal="center" vertical="center"/>
    </xf>
    <xf numFmtId="0" fontId="69" fillId="32" borderId="5" xfId="908" applyFont="1" applyFill="1" applyBorder="1" applyAlignment="1">
      <alignment horizontal="center" vertical="center"/>
    </xf>
    <xf numFmtId="0" fontId="12" fillId="32" borderId="58" xfId="974" applyFont="1" applyFill="1" applyBorder="1" applyAlignment="1">
      <alignment horizontal="center" vertical="center" wrapText="1"/>
    </xf>
    <xf numFmtId="0" fontId="12" fillId="32" borderId="45" xfId="974" applyFont="1" applyFill="1" applyBorder="1" applyAlignment="1">
      <alignment horizontal="center" vertical="center" wrapText="1"/>
    </xf>
    <xf numFmtId="0" fontId="12" fillId="32" borderId="51" xfId="975" applyFont="1" applyFill="1" applyBorder="1" applyAlignment="1" applyProtection="1">
      <alignment horizontal="center" vertical="center" wrapText="1"/>
      <protection locked="0"/>
    </xf>
    <xf numFmtId="0" fontId="12" fillId="32" borderId="30" xfId="975" applyFont="1" applyFill="1" applyBorder="1" applyAlignment="1" applyProtection="1">
      <alignment horizontal="center" vertical="center" wrapText="1"/>
      <protection locked="0"/>
    </xf>
    <xf numFmtId="0" fontId="12" fillId="32" borderId="64" xfId="975" applyFont="1" applyFill="1" applyBorder="1" applyAlignment="1" applyProtection="1">
      <alignment horizontal="center" vertical="center" wrapText="1"/>
      <protection locked="0"/>
    </xf>
    <xf numFmtId="0" fontId="67" fillId="30" borderId="0" xfId="908" applyFont="1" applyFill="1" applyAlignment="1">
      <alignment horizontal="left" vertical="center"/>
    </xf>
    <xf numFmtId="49" fontId="67" fillId="30" borderId="0" xfId="908" applyNumberFormat="1" applyFont="1" applyFill="1" applyBorder="1" applyAlignment="1">
      <alignment horizontal="left" vertical="center"/>
    </xf>
    <xf numFmtId="0" fontId="67" fillId="30" borderId="0" xfId="908" applyNumberFormat="1" applyFont="1" applyFill="1" applyBorder="1" applyAlignment="1">
      <alignment horizontal="left" vertical="center"/>
    </xf>
    <xf numFmtId="0" fontId="69" fillId="32" borderId="33" xfId="975" applyFont="1" applyFill="1" applyBorder="1" applyAlignment="1" applyProtection="1">
      <alignment horizontal="center" vertical="center" wrapText="1"/>
      <protection locked="0"/>
    </xf>
    <xf numFmtId="0" fontId="69" fillId="32" borderId="78" xfId="975" applyFont="1" applyFill="1" applyBorder="1" applyAlignment="1" applyProtection="1">
      <alignment horizontal="center" vertical="center" wrapText="1"/>
      <protection locked="0"/>
    </xf>
    <xf numFmtId="0" fontId="69" fillId="32" borderId="41" xfId="974" applyFont="1" applyFill="1" applyBorder="1" applyAlignment="1">
      <alignment horizontal="center" vertical="center" wrapText="1"/>
    </xf>
    <xf numFmtId="0" fontId="69" fillId="32" borderId="26" xfId="974" applyFont="1" applyFill="1" applyBorder="1" applyAlignment="1">
      <alignment horizontal="center" vertical="center" wrapText="1"/>
    </xf>
    <xf numFmtId="0" fontId="69" fillId="32" borderId="49" xfId="974" applyFont="1" applyFill="1" applyBorder="1" applyAlignment="1">
      <alignment horizontal="center" vertical="center" wrapText="1"/>
    </xf>
    <xf numFmtId="0" fontId="12" fillId="32" borderId="62" xfId="974" applyFont="1" applyFill="1" applyBorder="1" applyAlignment="1">
      <alignment horizontal="center" vertical="center" wrapText="1"/>
    </xf>
    <xf numFmtId="0" fontId="12" fillId="32" borderId="32" xfId="974" applyFont="1" applyFill="1" applyBorder="1" applyAlignment="1">
      <alignment horizontal="center" vertical="center" wrapText="1"/>
    </xf>
    <xf numFmtId="187" fontId="80" fillId="32" borderId="33" xfId="975" applyNumberFormat="1" applyFont="1" applyFill="1" applyBorder="1" applyAlignment="1" applyProtection="1">
      <alignment horizontal="center" vertical="center" wrapText="1"/>
      <protection locked="0"/>
    </xf>
    <xf numFmtId="187" fontId="80" fillId="32" borderId="78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63" xfId="974" applyFont="1" applyFill="1" applyBorder="1" applyAlignment="1">
      <alignment horizontal="center" vertical="center" wrapText="1"/>
    </xf>
    <xf numFmtId="0" fontId="12" fillId="32" borderId="75" xfId="974" applyFont="1" applyFill="1" applyBorder="1" applyAlignment="1">
      <alignment horizontal="center" vertical="center" wrapText="1"/>
    </xf>
    <xf numFmtId="0" fontId="12" fillId="32" borderId="47" xfId="908" applyFont="1" applyFill="1" applyBorder="1" applyAlignment="1">
      <alignment horizontal="center" vertical="center"/>
    </xf>
    <xf numFmtId="0" fontId="12" fillId="32" borderId="2" xfId="908" applyFont="1" applyFill="1" applyBorder="1" applyAlignment="1">
      <alignment horizontal="center" vertical="center"/>
    </xf>
    <xf numFmtId="0" fontId="12" fillId="32" borderId="60" xfId="908" applyFont="1" applyFill="1" applyBorder="1" applyAlignment="1">
      <alignment horizontal="center" vertical="center"/>
    </xf>
    <xf numFmtId="0" fontId="69" fillId="32" borderId="4" xfId="974" applyFont="1" applyFill="1" applyBorder="1" applyAlignment="1">
      <alignment horizontal="center" vertical="center" wrapText="1"/>
    </xf>
    <xf numFmtId="0" fontId="69" fillId="32" borderId="7" xfId="974" applyFont="1" applyFill="1" applyBorder="1" applyAlignment="1">
      <alignment horizontal="center" vertical="center" wrapText="1"/>
    </xf>
    <xf numFmtId="0" fontId="69" fillId="32" borderId="29" xfId="974" applyFont="1" applyFill="1" applyBorder="1" applyAlignment="1">
      <alignment horizontal="center" vertical="center" wrapText="1"/>
    </xf>
    <xf numFmtId="0" fontId="12" fillId="32" borderId="77" xfId="908" applyFont="1" applyFill="1" applyBorder="1" applyAlignment="1">
      <alignment horizontal="center" vertical="center"/>
    </xf>
    <xf numFmtId="0" fontId="12" fillId="32" borderId="4" xfId="908" applyFont="1" applyFill="1" applyBorder="1" applyAlignment="1">
      <alignment horizontal="center" vertical="center"/>
    </xf>
    <xf numFmtId="0" fontId="12" fillId="32" borderId="34" xfId="908" applyFont="1" applyFill="1" applyBorder="1" applyAlignment="1">
      <alignment horizontal="center" vertical="center"/>
    </xf>
    <xf numFmtId="0" fontId="12" fillId="32" borderId="54" xfId="908" applyFont="1" applyFill="1" applyBorder="1" applyAlignment="1">
      <alignment horizontal="center" vertical="center"/>
    </xf>
    <xf numFmtId="0" fontId="12" fillId="32" borderId="59" xfId="908" applyFont="1" applyFill="1" applyBorder="1" applyAlignment="1">
      <alignment horizontal="center" vertical="center"/>
    </xf>
    <xf numFmtId="0" fontId="81" fillId="0" borderId="1" xfId="0" applyFont="1" applyBorder="1" applyAlignment="1">
      <alignment horizontal="center" vertical="center"/>
    </xf>
    <xf numFmtId="0" fontId="81" fillId="0" borderId="2" xfId="0" applyFont="1" applyBorder="1" applyAlignment="1">
      <alignment horizontal="center" vertical="center"/>
    </xf>
    <xf numFmtId="0" fontId="81" fillId="0" borderId="50" xfId="0" applyFont="1" applyBorder="1" applyAlignment="1">
      <alignment horizontal="center" vertical="center"/>
    </xf>
    <xf numFmtId="0" fontId="83" fillId="0" borderId="1" xfId="0" applyFont="1" applyBorder="1" applyAlignment="1">
      <alignment horizontal="left" vertical="center"/>
    </xf>
    <xf numFmtId="0" fontId="83" fillId="0" borderId="2" xfId="0" applyFont="1" applyBorder="1" applyAlignment="1">
      <alignment horizontal="left" vertical="center"/>
    </xf>
    <xf numFmtId="0" fontId="83" fillId="0" borderId="1" xfId="0" applyFont="1" applyBorder="1" applyAlignment="1">
      <alignment horizontal="center" vertical="center"/>
    </xf>
    <xf numFmtId="0" fontId="83" fillId="0" borderId="2" xfId="0" applyFont="1" applyBorder="1" applyAlignment="1">
      <alignment horizontal="center" vertical="center"/>
    </xf>
    <xf numFmtId="0" fontId="83" fillId="0" borderId="50" xfId="0" applyFont="1" applyBorder="1" applyAlignment="1">
      <alignment horizontal="center" vertical="center"/>
    </xf>
    <xf numFmtId="3" fontId="83" fillId="31" borderId="1" xfId="0" applyNumberFormat="1" applyFont="1" applyFill="1" applyBorder="1" applyAlignment="1">
      <alignment horizontal="center" vertical="center"/>
    </xf>
    <xf numFmtId="3" fontId="83" fillId="31" borderId="2" xfId="0" applyNumberFormat="1" applyFont="1" applyFill="1" applyBorder="1" applyAlignment="1">
      <alignment horizontal="center" vertical="center"/>
    </xf>
    <xf numFmtId="3" fontId="83" fillId="31" borderId="60" xfId="0" applyNumberFormat="1" applyFont="1" applyFill="1" applyBorder="1" applyAlignment="1">
      <alignment horizontal="center" vertical="center"/>
    </xf>
    <xf numFmtId="0" fontId="83" fillId="0" borderId="0" xfId="0" applyFont="1" applyAlignment="1">
      <alignment horizontal="center" vertical="center"/>
    </xf>
    <xf numFmtId="0" fontId="81" fillId="0" borderId="3" xfId="0" applyFont="1" applyBorder="1" applyAlignment="1">
      <alignment horizontal="center" vertical="center"/>
    </xf>
    <xf numFmtId="0" fontId="81" fillId="0" borderId="6" xfId="0" applyFont="1" applyBorder="1" applyAlignment="1">
      <alignment horizontal="center" vertical="center"/>
    </xf>
    <xf numFmtId="0" fontId="81" fillId="0" borderId="73" xfId="0" applyFont="1" applyBorder="1" applyAlignment="1">
      <alignment horizontal="center" vertical="center"/>
    </xf>
    <xf numFmtId="0" fontId="81" fillId="0" borderId="4" xfId="0" applyNumberFormat="1" applyFont="1" applyFill="1" applyBorder="1" applyAlignment="1">
      <alignment horizontal="center" vertical="center" wrapText="1"/>
    </xf>
    <xf numFmtId="0" fontId="81" fillId="0" borderId="7" xfId="0" applyNumberFormat="1" applyFont="1" applyFill="1" applyBorder="1" applyAlignment="1">
      <alignment horizontal="center" vertical="center" wrapText="1"/>
    </xf>
    <xf numFmtId="0" fontId="81" fillId="0" borderId="29" xfId="0" applyNumberFormat="1" applyFont="1" applyFill="1" applyBorder="1" applyAlignment="1">
      <alignment horizontal="center" vertical="center" wrapText="1"/>
    </xf>
    <xf numFmtId="0" fontId="81" fillId="0" borderId="4" xfId="0" applyNumberFormat="1" applyFont="1" applyFill="1" applyBorder="1" applyAlignment="1">
      <alignment horizontal="left" vertical="center" wrapText="1"/>
    </xf>
    <xf numFmtId="0" fontId="81" fillId="0" borderId="7" xfId="0" applyNumberFormat="1" applyFont="1" applyFill="1" applyBorder="1" applyAlignment="1">
      <alignment horizontal="left" vertical="center" wrapText="1"/>
    </xf>
    <xf numFmtId="0" fontId="81" fillId="0" borderId="29" xfId="0" applyNumberFormat="1" applyFont="1" applyFill="1" applyBorder="1" applyAlignment="1">
      <alignment horizontal="left" vertical="center" wrapText="1"/>
    </xf>
    <xf numFmtId="0" fontId="81" fillId="0" borderId="41" xfId="0" applyNumberFormat="1" applyFont="1" applyFill="1" applyBorder="1" applyAlignment="1">
      <alignment horizontal="center" vertical="center" wrapText="1"/>
    </xf>
    <xf numFmtId="0" fontId="81" fillId="0" borderId="26" xfId="0" applyNumberFormat="1" applyFont="1" applyFill="1" applyBorder="1" applyAlignment="1">
      <alignment horizontal="center" vertical="center" wrapText="1"/>
    </xf>
    <xf numFmtId="0" fontId="81" fillId="0" borderId="49" xfId="0" applyNumberFormat="1" applyFont="1" applyFill="1" applyBorder="1" applyAlignment="1">
      <alignment horizontal="center" vertical="center" wrapText="1"/>
    </xf>
    <xf numFmtId="0" fontId="81" fillId="0" borderId="57" xfId="0" applyNumberFormat="1" applyFont="1" applyFill="1" applyBorder="1" applyAlignment="1">
      <alignment horizontal="center" vertical="center" wrapText="1"/>
    </xf>
    <xf numFmtId="0" fontId="81" fillId="0" borderId="62" xfId="0" applyNumberFormat="1" applyFont="1" applyFill="1" applyBorder="1" applyAlignment="1">
      <alignment horizontal="center" vertical="center" wrapText="1"/>
    </xf>
    <xf numFmtId="0" fontId="81" fillId="0" borderId="5" xfId="0" applyNumberFormat="1" applyFont="1" applyFill="1" applyBorder="1" applyAlignment="1">
      <alignment horizontal="center" vertical="center" wrapText="1"/>
    </xf>
    <xf numFmtId="0" fontId="81" fillId="0" borderId="3" xfId="0" applyNumberFormat="1" applyFont="1" applyFill="1" applyBorder="1" applyAlignment="1">
      <alignment horizontal="center" vertical="center" wrapText="1"/>
    </xf>
    <xf numFmtId="0" fontId="81" fillId="0" borderId="43" xfId="0" applyNumberFormat="1" applyFont="1" applyFill="1" applyBorder="1" applyAlignment="1">
      <alignment horizontal="center" vertical="center" wrapText="1"/>
    </xf>
    <xf numFmtId="0" fontId="81" fillId="0" borderId="8" xfId="0" applyNumberFormat="1" applyFont="1" applyFill="1" applyBorder="1" applyAlignment="1">
      <alignment horizontal="center" vertical="center" wrapText="1"/>
    </xf>
    <xf numFmtId="0" fontId="83" fillId="0" borderId="9" xfId="0" applyFont="1" applyBorder="1" applyAlignment="1">
      <alignment horizontal="left" vertical="center"/>
    </xf>
    <xf numFmtId="0" fontId="83" fillId="0" borderId="83" xfId="0" applyFont="1" applyBorder="1" applyAlignment="1">
      <alignment horizontal="left" vertical="center"/>
    </xf>
    <xf numFmtId="0" fontId="83" fillId="0" borderId="0" xfId="0" applyFont="1" applyAlignment="1">
      <alignment horizontal="left" vertical="center" wrapText="1"/>
    </xf>
    <xf numFmtId="49" fontId="84" fillId="0" borderId="34" xfId="0" applyNumberFormat="1" applyFont="1" applyBorder="1" applyAlignment="1">
      <alignment horizontal="center" vertical="top" wrapText="1"/>
    </xf>
    <xf numFmtId="49" fontId="84" fillId="0" borderId="54" xfId="0" applyNumberFormat="1" applyFont="1" applyBorder="1" applyAlignment="1">
      <alignment horizontal="center" vertical="top" wrapText="1"/>
    </xf>
    <xf numFmtId="49" fontId="84" fillId="0" borderId="59" xfId="0" applyNumberFormat="1" applyFont="1" applyBorder="1" applyAlignment="1">
      <alignment horizontal="center" vertical="top" wrapText="1"/>
    </xf>
    <xf numFmtId="0" fontId="81" fillId="0" borderId="52" xfId="0" applyFont="1" applyBorder="1" applyAlignment="1">
      <alignment horizontal="center" vertical="center"/>
    </xf>
    <xf numFmtId="0" fontId="81" fillId="0" borderId="55" xfId="0" applyFont="1" applyBorder="1" applyAlignment="1">
      <alignment horizontal="center" vertical="center"/>
    </xf>
    <xf numFmtId="0" fontId="81" fillId="0" borderId="65" xfId="0" applyFont="1" applyBorder="1" applyAlignment="1">
      <alignment horizontal="center" vertical="center"/>
    </xf>
    <xf numFmtId="0" fontId="81" fillId="0" borderId="77" xfId="0" applyNumberFormat="1" applyFont="1" applyFill="1" applyBorder="1" applyAlignment="1">
      <alignment horizontal="center" vertical="center" wrapText="1"/>
    </xf>
    <xf numFmtId="0" fontId="81" fillId="0" borderId="66" xfId="0" applyNumberFormat="1" applyFont="1" applyFill="1" applyBorder="1" applyAlignment="1">
      <alignment horizontal="center" vertical="center" wrapText="1"/>
    </xf>
    <xf numFmtId="0" fontId="81" fillId="0" borderId="1" xfId="0" applyNumberFormat="1" applyFont="1" applyFill="1" applyBorder="1" applyAlignment="1">
      <alignment horizontal="center" vertical="center" wrapText="1"/>
    </xf>
    <xf numFmtId="0" fontId="81" fillId="0" borderId="2" xfId="0" applyNumberFormat="1" applyFont="1" applyFill="1" applyBorder="1" applyAlignment="1">
      <alignment horizontal="center" vertical="center" wrapText="1"/>
    </xf>
    <xf numFmtId="0" fontId="81" fillId="0" borderId="60" xfId="0" applyNumberFormat="1" applyFont="1" applyFill="1" applyBorder="1" applyAlignment="1">
      <alignment horizontal="center" vertical="center" wrapText="1"/>
    </xf>
    <xf numFmtId="3" fontId="104" fillId="0" borderId="31" xfId="798" applyNumberFormat="1" applyFont="1" applyFill="1" applyBorder="1" applyAlignment="1" applyProtection="1">
      <alignment horizontal="center" vertical="center"/>
    </xf>
    <xf numFmtId="3" fontId="104" fillId="0" borderId="9" xfId="798" applyNumberFormat="1" applyFont="1" applyFill="1" applyBorder="1" applyAlignment="1" applyProtection="1">
      <alignment horizontal="center" vertical="center"/>
    </xf>
    <xf numFmtId="0" fontId="96" fillId="0" borderId="0" xfId="798" applyNumberFormat="1" applyFont="1" applyFill="1" applyBorder="1" applyAlignment="1" applyProtection="1">
      <alignment horizontal="center" vertical="center" wrapText="1"/>
    </xf>
    <xf numFmtId="0" fontId="97" fillId="0" borderId="0" xfId="798" applyNumberFormat="1" applyFont="1" applyFill="1" applyBorder="1" applyAlignment="1" applyProtection="1">
      <alignment horizontal="center" vertical="center" wrapText="1"/>
    </xf>
    <xf numFmtId="4" fontId="102" fillId="0" borderId="34" xfId="798" applyNumberFormat="1" applyFont="1" applyFill="1" applyBorder="1" applyAlignment="1" applyProtection="1">
      <alignment horizontal="center" vertical="center" wrapText="1"/>
    </xf>
    <xf numFmtId="4" fontId="102" fillId="0" borderId="36" xfId="798" applyNumberFormat="1" applyFont="1" applyFill="1" applyBorder="1" applyAlignment="1" applyProtection="1">
      <alignment horizontal="center" vertical="center" wrapText="1"/>
    </xf>
    <xf numFmtId="4" fontId="102" fillId="0" borderId="33" xfId="798" applyNumberFormat="1" applyFont="1" applyFill="1" applyBorder="1" applyAlignment="1" applyProtection="1">
      <alignment horizontal="center" vertical="center" wrapText="1"/>
    </xf>
    <xf numFmtId="4" fontId="102" fillId="0" borderId="35" xfId="798" applyNumberFormat="1" applyFont="1" applyFill="1" applyBorder="1" applyAlignment="1" applyProtection="1">
      <alignment horizontal="center" vertical="center" wrapText="1"/>
    </xf>
    <xf numFmtId="0" fontId="102" fillId="0" borderId="33" xfId="798" applyNumberFormat="1" applyFont="1" applyFill="1" applyBorder="1" applyAlignment="1" applyProtection="1">
      <alignment horizontal="center" vertical="center" wrapText="1"/>
    </xf>
    <xf numFmtId="0" fontId="102" fillId="0" borderId="35" xfId="798" applyNumberFormat="1" applyFont="1" applyFill="1" applyBorder="1" applyAlignment="1" applyProtection="1">
      <alignment horizontal="center" vertical="center" wrapText="1"/>
    </xf>
    <xf numFmtId="4" fontId="102" fillId="0" borderId="59" xfId="798" applyNumberFormat="1" applyFont="1" applyFill="1" applyBorder="1" applyAlignment="1" applyProtection="1">
      <alignment horizontal="center" vertical="center" wrapText="1"/>
    </xf>
    <xf numFmtId="4" fontId="102" fillId="0" borderId="61" xfId="798" applyNumberFormat="1" applyFont="1" applyFill="1" applyBorder="1" applyAlignment="1" applyProtection="1">
      <alignment horizontal="center" vertical="center" wrapText="1"/>
    </xf>
    <xf numFmtId="4" fontId="102" fillId="0" borderId="40" xfId="798" applyNumberFormat="1" applyFont="1" applyFill="1" applyBorder="1" applyAlignment="1" applyProtection="1">
      <alignment horizontal="center" vertical="center" wrapText="1"/>
    </xf>
    <xf numFmtId="4" fontId="102" fillId="0" borderId="13" xfId="798" applyNumberFormat="1" applyFont="1" applyFill="1" applyBorder="1" applyAlignment="1" applyProtection="1">
      <alignment horizontal="center" vertical="center" wrapText="1"/>
    </xf>
    <xf numFmtId="4" fontId="102" fillId="0" borderId="80" xfId="798" applyNumberFormat="1" applyFont="1" applyFill="1" applyBorder="1" applyAlignment="1" applyProtection="1">
      <alignment horizontal="center" vertical="center" wrapText="1"/>
    </xf>
    <xf numFmtId="0" fontId="109" fillId="0" borderId="0" xfId="798" applyNumberFormat="1" applyFont="1" applyFill="1" applyBorder="1" applyAlignment="1" applyProtection="1">
      <alignment horizontal="left" vertical="top" wrapText="1"/>
    </xf>
    <xf numFmtId="0" fontId="94" fillId="0" borderId="0" xfId="798" applyNumberFormat="1" applyFont="1" applyFill="1" applyBorder="1" applyAlignment="1" applyProtection="1">
      <alignment horizontal="left" vertical="top" wrapText="1"/>
    </xf>
    <xf numFmtId="4" fontId="94" fillId="0" borderId="0" xfId="798" applyNumberFormat="1" applyFont="1" applyFill="1" applyBorder="1" applyAlignment="1" applyProtection="1">
      <alignment horizontal="left" vertical="center" wrapText="1"/>
    </xf>
    <xf numFmtId="0" fontId="94" fillId="0" borderId="0" xfId="2257" applyFont="1" applyBorder="1" applyAlignment="1">
      <alignment horizontal="center" wrapText="1"/>
    </xf>
    <xf numFmtId="0" fontId="68" fillId="32" borderId="31" xfId="2257" applyFont="1" applyFill="1" applyBorder="1" applyAlignment="1">
      <alignment horizontal="center"/>
    </xf>
    <xf numFmtId="0" fontId="68" fillId="32" borderId="32" xfId="2257" applyFont="1" applyFill="1" applyBorder="1" applyAlignment="1">
      <alignment horizontal="center"/>
    </xf>
    <xf numFmtId="0" fontId="68" fillId="32" borderId="75" xfId="2257" applyFont="1" applyFill="1" applyBorder="1" applyAlignment="1">
      <alignment horizontal="center"/>
    </xf>
    <xf numFmtId="1" fontId="88" fillId="28" borderId="0" xfId="2257" applyNumberFormat="1" applyFont="1" applyFill="1" applyBorder="1" applyAlignment="1">
      <alignment horizontal="center" vertical="top" wrapText="1"/>
    </xf>
    <xf numFmtId="0" fontId="67" fillId="30" borderId="0" xfId="908" applyNumberFormat="1" applyFont="1" applyFill="1" applyAlignment="1">
      <alignment horizontal="left" vertical="center"/>
    </xf>
    <xf numFmtId="0" fontId="12" fillId="32" borderId="7" xfId="974" applyFont="1" applyFill="1" applyBorder="1" applyAlignment="1">
      <alignment horizontal="center" vertical="center" wrapText="1"/>
    </xf>
    <xf numFmtId="0" fontId="12" fillId="32" borderId="38" xfId="974" applyFont="1" applyFill="1" applyBorder="1" applyAlignment="1">
      <alignment horizontal="center" vertical="center" wrapText="1"/>
    </xf>
    <xf numFmtId="187" fontId="12" fillId="32" borderId="8" xfId="975" applyNumberFormat="1" applyFont="1" applyFill="1" applyBorder="1" applyAlignment="1" applyProtection="1">
      <alignment horizontal="center" vertical="center" wrapText="1"/>
      <protection locked="0"/>
    </xf>
    <xf numFmtId="187" fontId="12" fillId="32" borderId="39" xfId="975" applyNumberFormat="1" applyFont="1" applyFill="1" applyBorder="1" applyAlignment="1" applyProtection="1">
      <alignment horizontal="center" vertical="center" wrapText="1"/>
      <protection locked="0"/>
    </xf>
    <xf numFmtId="0" fontId="12" fillId="32" borderId="38" xfId="975" applyFont="1" applyFill="1" applyBorder="1" applyAlignment="1" applyProtection="1">
      <alignment horizontal="center" vertical="center" wrapText="1"/>
      <protection locked="0"/>
    </xf>
    <xf numFmtId="0" fontId="69" fillId="0" borderId="0" xfId="2257" applyFont="1" applyAlignment="1">
      <alignment horizontal="right"/>
    </xf>
    <xf numFmtId="0" fontId="12" fillId="32" borderId="56" xfId="975" applyFont="1" applyFill="1" applyBorder="1" applyAlignment="1" applyProtection="1">
      <alignment horizontal="center" vertical="center" wrapText="1"/>
      <protection locked="0"/>
    </xf>
    <xf numFmtId="0" fontId="86" fillId="32" borderId="77" xfId="2257" applyFont="1" applyFill="1" applyBorder="1" applyAlignment="1">
      <alignment horizontal="center"/>
    </xf>
    <xf numFmtId="0" fontId="86" fillId="32" borderId="4" xfId="2257" applyFont="1" applyFill="1" applyBorder="1" applyAlignment="1">
      <alignment horizontal="center"/>
    </xf>
    <xf numFmtId="0" fontId="86" fillId="32" borderId="5" xfId="2257" applyFont="1" applyFill="1" applyBorder="1" applyAlignment="1">
      <alignment horizontal="center"/>
    </xf>
    <xf numFmtId="0" fontId="12" fillId="32" borderId="6" xfId="975" applyFont="1" applyFill="1" applyBorder="1" applyAlignment="1" applyProtection="1">
      <alignment horizontal="center" vertical="center" wrapText="1"/>
      <protection locked="0"/>
    </xf>
    <xf numFmtId="0" fontId="12" fillId="32" borderId="37" xfId="975" applyFont="1" applyFill="1" applyBorder="1" applyAlignment="1" applyProtection="1">
      <alignment horizontal="center" vertical="center" wrapText="1"/>
      <protection locked="0"/>
    </xf>
    <xf numFmtId="0" fontId="12" fillId="32" borderId="7" xfId="2257" applyFont="1" applyFill="1" applyBorder="1" applyAlignment="1">
      <alignment horizontal="center"/>
    </xf>
    <xf numFmtId="0" fontId="12" fillId="32" borderId="43" xfId="974" applyFont="1" applyFill="1" applyBorder="1" applyAlignment="1">
      <alignment horizontal="center" vertical="center" wrapText="1"/>
    </xf>
    <xf numFmtId="0" fontId="12" fillId="32" borderId="46" xfId="974" applyFont="1" applyFill="1" applyBorder="1" applyAlignment="1">
      <alignment horizontal="center" vertical="center" wrapText="1"/>
    </xf>
    <xf numFmtId="0" fontId="86" fillId="32" borderId="3" xfId="2257" applyFont="1" applyFill="1" applyBorder="1" applyAlignment="1">
      <alignment horizontal="center"/>
    </xf>
    <xf numFmtId="0" fontId="12" fillId="32" borderId="8" xfId="975" applyFont="1" applyFill="1" applyBorder="1" applyAlignment="1" applyProtection="1">
      <alignment horizontal="center" vertical="center" wrapText="1"/>
      <protection locked="0"/>
    </xf>
    <xf numFmtId="0" fontId="12" fillId="32" borderId="39" xfId="975" applyFont="1" applyFill="1" applyBorder="1" applyAlignment="1" applyProtection="1">
      <alignment horizontal="center" vertical="center" wrapText="1"/>
      <protection locked="0"/>
    </xf>
    <xf numFmtId="10" fontId="67" fillId="32" borderId="39" xfId="2257" applyNumberFormat="1" applyFont="1" applyFill="1" applyBorder="1" applyAlignment="1">
      <alignment horizontal="center" vertical="center"/>
    </xf>
    <xf numFmtId="10" fontId="85" fillId="32" borderId="39" xfId="908" applyNumberFormat="1" applyFont="1" applyFill="1" applyBorder="1" applyAlignment="1">
      <alignment horizontal="center" vertical="center" wrapText="1"/>
    </xf>
    <xf numFmtId="4" fontId="72" fillId="0" borderId="0" xfId="2283" applyFont="1" applyAlignment="1"/>
    <xf numFmtId="4" fontId="72" fillId="0" borderId="0" xfId="2283" applyFont="1">
      <alignment vertical="center"/>
    </xf>
    <xf numFmtId="4" fontId="72" fillId="0" borderId="0" xfId="2283" applyFont="1" applyAlignment="1">
      <alignment horizontal="center" vertical="center"/>
    </xf>
    <xf numFmtId="0" fontId="12" fillId="0" borderId="0" xfId="797" applyFont="1" applyAlignment="1">
      <alignment horizontal="left"/>
    </xf>
    <xf numFmtId="0" fontId="12" fillId="0" borderId="0" xfId="797" applyFont="1"/>
    <xf numFmtId="4" fontId="67" fillId="0" borderId="0" xfId="2283" applyFont="1" applyAlignment="1">
      <alignment horizontal="center"/>
    </xf>
    <xf numFmtId="4" fontId="12" fillId="0" borderId="0" xfId="2283" applyFont="1">
      <alignment vertical="center"/>
    </xf>
    <xf numFmtId="0" fontId="110" fillId="0" borderId="0" xfId="797" applyFont="1" applyFill="1" applyAlignment="1">
      <alignment horizontal="center"/>
    </xf>
    <xf numFmtId="0" fontId="110" fillId="0" borderId="0" xfId="797" applyFont="1" applyFill="1" applyAlignment="1"/>
    <xf numFmtId="0" fontId="67" fillId="0" borderId="0" xfId="2283" applyNumberFormat="1" applyFont="1" applyAlignment="1"/>
    <xf numFmtId="4" fontId="12" fillId="0" borderId="33" xfId="2283" applyFont="1" applyBorder="1" applyAlignment="1">
      <alignment horizontal="center" vertical="center" wrapText="1"/>
    </xf>
    <xf numFmtId="4" fontId="12" fillId="0" borderId="34" xfId="2283" applyFont="1" applyBorder="1" applyAlignment="1">
      <alignment horizontal="center" vertical="center" wrapText="1"/>
    </xf>
    <xf numFmtId="4" fontId="12" fillId="0" borderId="35" xfId="2283" applyFont="1" applyBorder="1" applyAlignment="1">
      <alignment horizontal="center" vertical="center" wrapText="1"/>
    </xf>
    <xf numFmtId="4" fontId="12" fillId="0" borderId="36" xfId="2283" applyFont="1" applyBorder="1" applyAlignment="1">
      <alignment horizontal="center" vertical="center" wrapText="1"/>
    </xf>
    <xf numFmtId="4" fontId="12" fillId="25" borderId="6" xfId="2283" applyFont="1" applyFill="1" applyBorder="1" applyAlignment="1">
      <alignment vertical="center" wrapText="1"/>
    </xf>
    <xf numFmtId="4" fontId="12" fillId="25" borderId="7" xfId="2283" applyFont="1" applyFill="1" applyBorder="1" applyAlignment="1">
      <alignment horizontal="left" vertical="center" wrapText="1"/>
    </xf>
    <xf numFmtId="3" fontId="12" fillId="0" borderId="7" xfId="2283" applyNumberFormat="1" applyFont="1" applyBorder="1" applyAlignment="1">
      <alignment horizontal="center" vertical="center" wrapText="1"/>
    </xf>
    <xf numFmtId="4" fontId="12" fillId="0" borderId="7" xfId="2283" applyNumberFormat="1" applyFont="1" applyBorder="1" applyAlignment="1">
      <alignment horizontal="center" vertical="center" wrapText="1"/>
    </xf>
    <xf numFmtId="4" fontId="12" fillId="0" borderId="8" xfId="2283" applyNumberFormat="1" applyFont="1" applyBorder="1" applyAlignment="1">
      <alignment horizontal="center" vertical="center" wrapText="1"/>
    </xf>
    <xf numFmtId="4" fontId="12" fillId="0" borderId="6" xfId="2283" applyFont="1" applyFill="1" applyBorder="1" applyAlignment="1">
      <alignment horizontal="left" vertical="center" wrapText="1"/>
    </xf>
    <xf numFmtId="4" fontId="72" fillId="25" borderId="7" xfId="2283" applyFont="1" applyFill="1" applyBorder="1" applyAlignment="1">
      <alignment horizontal="left" vertical="center" wrapText="1"/>
    </xf>
    <xf numFmtId="4" fontId="12" fillId="0" borderId="7" xfId="2283" applyFont="1" applyBorder="1" applyAlignment="1">
      <alignment horizontal="center" vertical="center" wrapText="1"/>
    </xf>
    <xf numFmtId="4" fontId="12" fillId="0" borderId="37" xfId="2283" applyFont="1" applyFill="1" applyBorder="1" applyAlignment="1">
      <alignment horizontal="left" vertical="center" wrapText="1"/>
    </xf>
    <xf numFmtId="4" fontId="72" fillId="25" borderId="38" xfId="2283" applyFont="1" applyFill="1" applyBorder="1" applyAlignment="1">
      <alignment horizontal="left" vertical="center" wrapText="1"/>
    </xf>
    <xf numFmtId="3" fontId="12" fillId="0" borderId="38" xfId="2283" applyNumberFormat="1" applyFont="1" applyBorder="1" applyAlignment="1">
      <alignment horizontal="center" vertical="center" wrapText="1"/>
    </xf>
    <xf numFmtId="4" fontId="12" fillId="0" borderId="38" xfId="2283" applyNumberFormat="1" applyFont="1" applyBorder="1" applyAlignment="1">
      <alignment horizontal="center" vertical="center" wrapText="1"/>
    </xf>
    <xf numFmtId="4" fontId="12" fillId="0" borderId="38" xfId="2283" applyFont="1" applyBorder="1" applyAlignment="1">
      <alignment horizontal="center" vertical="center" wrapText="1"/>
    </xf>
    <xf numFmtId="4" fontId="12" fillId="0" borderId="39" xfId="2283" applyNumberFormat="1" applyFont="1" applyBorder="1" applyAlignment="1">
      <alignment horizontal="center" vertical="center" wrapText="1"/>
    </xf>
    <xf numFmtId="4" fontId="67" fillId="0" borderId="40" xfId="2283" applyFont="1" applyBorder="1" applyAlignment="1">
      <alignment horizontal="center" vertical="top" wrapText="1"/>
    </xf>
    <xf numFmtId="4" fontId="67" fillId="0" borderId="13" xfId="2283" applyFont="1" applyBorder="1" applyAlignment="1">
      <alignment horizontal="center" vertical="top" wrapText="1"/>
    </xf>
    <xf numFmtId="4" fontId="67" fillId="0" borderId="80" xfId="2283" applyFont="1" applyBorder="1" applyAlignment="1">
      <alignment horizontal="center" vertical="top" wrapText="1"/>
    </xf>
    <xf numFmtId="4" fontId="67" fillId="0" borderId="19" xfId="2283" applyNumberFormat="1" applyFont="1" applyBorder="1" applyAlignment="1">
      <alignment horizontal="right" vertical="top" wrapText="1"/>
    </xf>
    <xf numFmtId="0" fontId="12" fillId="0" borderId="10" xfId="2257" applyFont="1" applyBorder="1"/>
    <xf numFmtId="0" fontId="12" fillId="0" borderId="10" xfId="2257" applyFont="1" applyBorder="1" applyAlignment="1">
      <alignment horizontal="center"/>
    </xf>
    <xf numFmtId="0" fontId="12" fillId="0" borderId="0" xfId="2257" applyFont="1" applyBorder="1" applyAlignment="1">
      <alignment horizontal="center"/>
    </xf>
    <xf numFmtId="0" fontId="111" fillId="28" borderId="0" xfId="798" applyNumberFormat="1" applyFont="1" applyFill="1" applyAlignment="1">
      <alignment vertical="center" wrapText="1"/>
    </xf>
    <xf numFmtId="4" fontId="73" fillId="28" borderId="0" xfId="2283" applyFont="1" applyFill="1">
      <alignment vertical="center"/>
    </xf>
  </cellXfs>
  <cellStyles count="2288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92"/>
    <cellStyle name="АктМТСН 3" xfId="2244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4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5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6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7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8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9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93"/>
    <cellStyle name="Индексы 3" xfId="2245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10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4"/>
    <cellStyle name="ИтогоАктБИМ 3" xfId="2246"/>
    <cellStyle name="ИтогоАктРесМет" xfId="749"/>
    <cellStyle name="ИтогоАктРесМет 2" xfId="1095"/>
    <cellStyle name="ИтогоАктРесМет 3" xfId="2247"/>
    <cellStyle name="ИтогоАктТекЦ" xfId="750"/>
    <cellStyle name="ИтогоБазЦ" xfId="751"/>
    <cellStyle name="ИтогоБИМ" xfId="752"/>
    <cellStyle name="ИтогоБИМ 2" xfId="1096"/>
    <cellStyle name="ИтогоБИМ 3" xfId="2248"/>
    <cellStyle name="ИтогоРесМет" xfId="753"/>
    <cellStyle name="ИтогоРесМет 2" xfId="1097"/>
    <cellStyle name="ИтогоРесМет 3" xfId="2249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11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12"/>
    <cellStyle name="ЛокСмМТСН" xfId="772"/>
    <cellStyle name="ЛокСмМТСН 2" xfId="1098"/>
    <cellStyle name="ЛокСмМТСН 3" xfId="2250"/>
    <cellStyle name="М29" xfId="773"/>
    <cellStyle name="М29 2" xfId="1099"/>
    <cellStyle name="М29 3" xfId="2251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100"/>
    <cellStyle name="ОбСмета 3" xfId="2252"/>
    <cellStyle name="Обычный" xfId="0" builtinId="0"/>
    <cellStyle name="Обычный 10" xfId="797"/>
    <cellStyle name="Обычный 10 2" xfId="798"/>
    <cellStyle name="Обычный 10 2 2" xfId="1562"/>
    <cellStyle name="Обычный 10 2 3" xfId="1566"/>
    <cellStyle name="Обычный 10 3" xfId="799"/>
    <cellStyle name="Обычный 10 4" xfId="1565"/>
    <cellStyle name="Обычный 10_Индекс  ограждение мостов" xfId="1568"/>
    <cellStyle name="Обычный 100" xfId="1091"/>
    <cellStyle name="Обычный 1000" xfId="2082"/>
    <cellStyle name="Обычный 1001" xfId="2083"/>
    <cellStyle name="Обычный 1002" xfId="2084"/>
    <cellStyle name="Обычный 1003" xfId="2085"/>
    <cellStyle name="Обычный 1004" xfId="2086"/>
    <cellStyle name="Обычный 1005" xfId="2087"/>
    <cellStyle name="Обычный 1006" xfId="2088"/>
    <cellStyle name="Обычный 1007" xfId="2089"/>
    <cellStyle name="Обычный 1008" xfId="2090"/>
    <cellStyle name="Обычный 1009" xfId="2091"/>
    <cellStyle name="Обычный 101" xfId="1113"/>
    <cellStyle name="Обычный 1010" xfId="2092"/>
    <cellStyle name="Обычный 1011" xfId="2093"/>
    <cellStyle name="Обычный 1012" xfId="2094"/>
    <cellStyle name="Обычный 1013" xfId="2095"/>
    <cellStyle name="Обычный 1014" xfId="2096"/>
    <cellStyle name="Обычный 1015" xfId="2097"/>
    <cellStyle name="Обычный 1016" xfId="2098"/>
    <cellStyle name="Обычный 1017" xfId="2099"/>
    <cellStyle name="Обычный 1018" xfId="2100"/>
    <cellStyle name="Обычный 1019" xfId="2101"/>
    <cellStyle name="Обычный 102" xfId="1114"/>
    <cellStyle name="Обычный 1020" xfId="2102"/>
    <cellStyle name="Обычный 1021" xfId="2103"/>
    <cellStyle name="Обычный 1022" xfId="2104"/>
    <cellStyle name="Обычный 1023" xfId="2105"/>
    <cellStyle name="Обычный 1024" xfId="2106"/>
    <cellStyle name="Обычный 1025" xfId="2107"/>
    <cellStyle name="Обычный 1026" xfId="2108"/>
    <cellStyle name="Обычный 1027" xfId="2109"/>
    <cellStyle name="Обычный 1028" xfId="2110"/>
    <cellStyle name="Обычный 1029" xfId="2111"/>
    <cellStyle name="Обычный 103" xfId="1115"/>
    <cellStyle name="Обычный 1030" xfId="2112"/>
    <cellStyle name="Обычный 1031" xfId="2113"/>
    <cellStyle name="Обычный 1032" xfId="2114"/>
    <cellStyle name="Обычный 1033" xfId="2115"/>
    <cellStyle name="Обычный 1034" xfId="2116"/>
    <cellStyle name="Обычный 1035" xfId="2117"/>
    <cellStyle name="Обычный 1036" xfId="2118"/>
    <cellStyle name="Обычный 1037" xfId="2119"/>
    <cellStyle name="Обычный 1038" xfId="2120"/>
    <cellStyle name="Обычный 1039" xfId="2121"/>
    <cellStyle name="Обычный 104" xfId="1116"/>
    <cellStyle name="Обычный 1040" xfId="2122"/>
    <cellStyle name="Обычный 1041" xfId="2123"/>
    <cellStyle name="Обычный 1042" xfId="2124"/>
    <cellStyle name="Обычный 1043" xfId="2125"/>
    <cellStyle name="Обычный 1044" xfId="2126"/>
    <cellStyle name="Обычный 1045" xfId="2127"/>
    <cellStyle name="Обычный 1046" xfId="2128"/>
    <cellStyle name="Обычный 1047" xfId="2129"/>
    <cellStyle name="Обычный 1048" xfId="2130"/>
    <cellStyle name="Обычный 1049" xfId="2131"/>
    <cellStyle name="Обычный 105" xfId="1117"/>
    <cellStyle name="Обычный 1050" xfId="2132"/>
    <cellStyle name="Обычный 1051" xfId="2133"/>
    <cellStyle name="Обычный 1052" xfId="2134"/>
    <cellStyle name="Обычный 1053" xfId="2135"/>
    <cellStyle name="Обычный 1054" xfId="2136"/>
    <cellStyle name="Обычный 1055" xfId="2137"/>
    <cellStyle name="Обычный 1056" xfId="2138"/>
    <cellStyle name="Обычный 1057" xfId="2139"/>
    <cellStyle name="Обычный 1058" xfId="2140"/>
    <cellStyle name="Обычный 1059" xfId="2141"/>
    <cellStyle name="Обычный 106" xfId="1118"/>
    <cellStyle name="Обычный 1060" xfId="2142"/>
    <cellStyle name="Обычный 1061" xfId="2143"/>
    <cellStyle name="Обычный 1062" xfId="2144"/>
    <cellStyle name="Обычный 1063" xfId="2145"/>
    <cellStyle name="Обычный 1064" xfId="2146"/>
    <cellStyle name="Обычный 1065" xfId="2147"/>
    <cellStyle name="Обычный 1066" xfId="2148"/>
    <cellStyle name="Обычный 1067" xfId="2149"/>
    <cellStyle name="Обычный 1068" xfId="2150"/>
    <cellStyle name="Обычный 1069" xfId="2151"/>
    <cellStyle name="Обычный 107" xfId="1119"/>
    <cellStyle name="Обычный 1070" xfId="2152"/>
    <cellStyle name="Обычный 1071" xfId="2153"/>
    <cellStyle name="Обычный 1072" xfId="2154"/>
    <cellStyle name="Обычный 1073" xfId="2155"/>
    <cellStyle name="Обычный 1074" xfId="2156"/>
    <cellStyle name="Обычный 1075" xfId="2157"/>
    <cellStyle name="Обычный 1076" xfId="2158"/>
    <cellStyle name="Обычный 1077" xfId="2159"/>
    <cellStyle name="Обычный 1078" xfId="2160"/>
    <cellStyle name="Обычный 1079" xfId="2161"/>
    <cellStyle name="Обычный 108" xfId="1120"/>
    <cellStyle name="Обычный 1080" xfId="2162"/>
    <cellStyle name="Обычный 1081" xfId="2163"/>
    <cellStyle name="Обычный 1082" xfId="2164"/>
    <cellStyle name="Обычный 1083" xfId="2165"/>
    <cellStyle name="Обычный 1084" xfId="2166"/>
    <cellStyle name="Обычный 1085" xfId="2167"/>
    <cellStyle name="Обычный 1086" xfId="2168"/>
    <cellStyle name="Обычный 1087" xfId="2169"/>
    <cellStyle name="Обычный 1088" xfId="2170"/>
    <cellStyle name="Обычный 1089" xfId="2171"/>
    <cellStyle name="Обычный 109" xfId="800"/>
    <cellStyle name="Обычный 1090" xfId="2172"/>
    <cellStyle name="Обычный 1091" xfId="2173"/>
    <cellStyle name="Обычный 1092" xfId="2174"/>
    <cellStyle name="Обычный 1093" xfId="2175"/>
    <cellStyle name="Обычный 1094" xfId="2176"/>
    <cellStyle name="Обычный 1095" xfId="2177"/>
    <cellStyle name="Обычный 1096" xfId="2178"/>
    <cellStyle name="Обычный 1097" xfId="2179"/>
    <cellStyle name="Обычный 1098" xfId="2180"/>
    <cellStyle name="Обычный 1099" xfId="2181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21"/>
    <cellStyle name="Обычный 1100" xfId="2182"/>
    <cellStyle name="Обычный 1101" xfId="2183"/>
    <cellStyle name="Обычный 1102" xfId="2184"/>
    <cellStyle name="Обычный 1103" xfId="2185"/>
    <cellStyle name="Обычный 1104" xfId="2186"/>
    <cellStyle name="Обычный 1105" xfId="2187"/>
    <cellStyle name="Обычный 1106" xfId="2188"/>
    <cellStyle name="Обычный 1107" xfId="2189"/>
    <cellStyle name="Обычный 1108" xfId="2190"/>
    <cellStyle name="Обычный 1109" xfId="2191"/>
    <cellStyle name="Обычный 111" xfId="1122"/>
    <cellStyle name="Обычный 1110" xfId="2192"/>
    <cellStyle name="Обычный 1111" xfId="2193"/>
    <cellStyle name="Обычный 1112" xfId="2194"/>
    <cellStyle name="Обычный 1113" xfId="2195"/>
    <cellStyle name="Обычный 1114" xfId="2196"/>
    <cellStyle name="Обычный 1115" xfId="2197"/>
    <cellStyle name="Обычный 1116" xfId="2198"/>
    <cellStyle name="Обычный 1117" xfId="2199"/>
    <cellStyle name="Обычный 1118" xfId="2200"/>
    <cellStyle name="Обычный 1119" xfId="2201"/>
    <cellStyle name="Обычный 112" xfId="1123"/>
    <cellStyle name="Обычный 1120" xfId="2202"/>
    <cellStyle name="Обычный 1121" xfId="2203"/>
    <cellStyle name="Обычный 1122" xfId="2204"/>
    <cellStyle name="Обычный 1123" xfId="2205"/>
    <cellStyle name="Обычный 1124" xfId="2206"/>
    <cellStyle name="Обычный 1125" xfId="2207"/>
    <cellStyle name="Обычный 1126" xfId="2208"/>
    <cellStyle name="Обычный 1127" xfId="2209"/>
    <cellStyle name="Обычный 1128" xfId="2210"/>
    <cellStyle name="Обычный 1129" xfId="2211"/>
    <cellStyle name="Обычный 113" xfId="1124"/>
    <cellStyle name="Обычный 1130" xfId="2212"/>
    <cellStyle name="Обычный 1131" xfId="2213"/>
    <cellStyle name="Обычный 1132" xfId="2214"/>
    <cellStyle name="Обычный 1133" xfId="2215"/>
    <cellStyle name="Обычный 1134" xfId="2216"/>
    <cellStyle name="Обычный 1135" xfId="2217"/>
    <cellStyle name="Обычный 1136" xfId="2218"/>
    <cellStyle name="Обычный 1137" xfId="2219"/>
    <cellStyle name="Обычный 1138" xfId="2220"/>
    <cellStyle name="Обычный 1139" xfId="2221"/>
    <cellStyle name="Обычный 114" xfId="1125"/>
    <cellStyle name="Обычный 1140" xfId="2222"/>
    <cellStyle name="Обычный 1141" xfId="2223"/>
    <cellStyle name="Обычный 1142" xfId="2224"/>
    <cellStyle name="Обычный 1143" xfId="2225"/>
    <cellStyle name="Обычный 1144" xfId="2226"/>
    <cellStyle name="Обычный 1145" xfId="2227"/>
    <cellStyle name="Обычный 1146" xfId="2228"/>
    <cellStyle name="Обычный 1147" xfId="2229"/>
    <cellStyle name="Обычный 1148" xfId="2230"/>
    <cellStyle name="Обычный 1149" xfId="2231"/>
    <cellStyle name="Обычный 115" xfId="1126"/>
    <cellStyle name="Обычный 1150" xfId="2232"/>
    <cellStyle name="Обычный 1151" xfId="2233"/>
    <cellStyle name="Обычный 1152" xfId="2234"/>
    <cellStyle name="Обычный 1153" xfId="2235"/>
    <cellStyle name="Обычный 1154" xfId="2236"/>
    <cellStyle name="Обычный 1155" xfId="2237"/>
    <cellStyle name="Обычный 1156" xfId="2241"/>
    <cellStyle name="Обычный 1157" xfId="2242"/>
    <cellStyle name="Обычный 1158" xfId="2243"/>
    <cellStyle name="Обычный 1159" xfId="2259"/>
    <cellStyle name="Обычный 116" xfId="1127"/>
    <cellStyle name="Обычный 1160" xfId="2282"/>
    <cellStyle name="Обычный 117" xfId="1128"/>
    <cellStyle name="Обычный 118" xfId="1129"/>
    <cellStyle name="Обычный 119" xfId="1130"/>
    <cellStyle name="Обычный 12" xfId="804"/>
    <cellStyle name="Обычный 12 2" xfId="805"/>
    <cellStyle name="Обычный 12 3" xfId="2260"/>
    <cellStyle name="Обычный 120" xfId="1131"/>
    <cellStyle name="Обычный 121" xfId="1132"/>
    <cellStyle name="Обычный 122" xfId="1133"/>
    <cellStyle name="Обычный 123" xfId="806"/>
    <cellStyle name="Обычный 124" xfId="1134"/>
    <cellStyle name="Обычный 125" xfId="1135"/>
    <cellStyle name="Обычный 126" xfId="1136"/>
    <cellStyle name="Обычный 127" xfId="1137"/>
    <cellStyle name="Обычный 128" xfId="1138"/>
    <cellStyle name="Обычный 129" xfId="1139"/>
    <cellStyle name="Обычный 13" xfId="807"/>
    <cellStyle name="Обычный 130" xfId="1140"/>
    <cellStyle name="Обычный 131" xfId="1141"/>
    <cellStyle name="Обычный 132" xfId="1142"/>
    <cellStyle name="Обычный 133" xfId="1143"/>
    <cellStyle name="Обычный 134" xfId="1144"/>
    <cellStyle name="Обычный 135" xfId="1145"/>
    <cellStyle name="Обычный 136" xfId="1146"/>
    <cellStyle name="Обычный 137" xfId="1147"/>
    <cellStyle name="Обычный 138" xfId="808"/>
    <cellStyle name="Обычный 139" xfId="1148"/>
    <cellStyle name="Обычный 14" xfId="809"/>
    <cellStyle name="Обычный 140" xfId="1149"/>
    <cellStyle name="Обычный 141" xfId="1150"/>
    <cellStyle name="Обычный 142" xfId="1151"/>
    <cellStyle name="Обычный 143" xfId="1152"/>
    <cellStyle name="Обычный 144" xfId="1153"/>
    <cellStyle name="Обычный 145" xfId="1154"/>
    <cellStyle name="Обычный 146" xfId="1155"/>
    <cellStyle name="Обычный 147" xfId="1156"/>
    <cellStyle name="Обычный 148" xfId="1157"/>
    <cellStyle name="Обычный 149" xfId="1158"/>
    <cellStyle name="Обычный 15" xfId="810"/>
    <cellStyle name="Обычный 150" xfId="1159"/>
    <cellStyle name="Обычный 151" xfId="1160"/>
    <cellStyle name="Обычный 152" xfId="1161"/>
    <cellStyle name="Обычный 153" xfId="1162"/>
    <cellStyle name="Обычный 154" xfId="1163"/>
    <cellStyle name="Обычный 155" xfId="1164"/>
    <cellStyle name="Обычный 156" xfId="1165"/>
    <cellStyle name="Обычный 157" xfId="1166"/>
    <cellStyle name="Обычный 158" xfId="1167"/>
    <cellStyle name="Обычный 159" xfId="1168"/>
    <cellStyle name="Обычный 16" xfId="811"/>
    <cellStyle name="Обычный 160" xfId="1169"/>
    <cellStyle name="Обычный 161" xfId="1170"/>
    <cellStyle name="Обычный 162" xfId="1171"/>
    <cellStyle name="Обычный 163" xfId="1172"/>
    <cellStyle name="Обычный 164" xfId="1173"/>
    <cellStyle name="Обычный 165" xfId="1174"/>
    <cellStyle name="Обычный 166" xfId="812"/>
    <cellStyle name="Обычный 167" xfId="1175"/>
    <cellStyle name="Обычный 168" xfId="1176"/>
    <cellStyle name="Обычный 169" xfId="1177"/>
    <cellStyle name="Обычный 17" xfId="813"/>
    <cellStyle name="Обычный 170" xfId="1178"/>
    <cellStyle name="Обычный 171" xfId="1179"/>
    <cellStyle name="Обычный 172" xfId="1180"/>
    <cellStyle name="Обычный 173" xfId="1181"/>
    <cellStyle name="Обычный 174" xfId="1182"/>
    <cellStyle name="Обычный 175" xfId="1183"/>
    <cellStyle name="Обычный 176" xfId="1184"/>
    <cellStyle name="Обычный 177" xfId="1185"/>
    <cellStyle name="Обычный 178" xfId="1186"/>
    <cellStyle name="Обычный 179" xfId="1187"/>
    <cellStyle name="Обычный 18" xfId="814"/>
    <cellStyle name="Обычный 180" xfId="1188"/>
    <cellStyle name="Обычный 181" xfId="1189"/>
    <cellStyle name="Обычный 182" xfId="1190"/>
    <cellStyle name="Обычный 183" xfId="1191"/>
    <cellStyle name="Обычный 184" xfId="1192"/>
    <cellStyle name="Обычный 185" xfId="1193"/>
    <cellStyle name="Обычный 186" xfId="1194"/>
    <cellStyle name="Обычный 187" xfId="1195"/>
    <cellStyle name="Обычный 188" xfId="1196"/>
    <cellStyle name="Обычный 189" xfId="1197"/>
    <cellStyle name="Обычный 19" xfId="815"/>
    <cellStyle name="Обычный 190" xfId="1198"/>
    <cellStyle name="Обычный 191" xfId="1199"/>
    <cellStyle name="Обычный 192" xfId="1200"/>
    <cellStyle name="Обычный 193" xfId="1201"/>
    <cellStyle name="Обычный 194" xfId="1202"/>
    <cellStyle name="Обычный 195" xfId="1203"/>
    <cellStyle name="Обычный 196" xfId="1204"/>
    <cellStyle name="Обычный 197" xfId="1205"/>
    <cellStyle name="Обычный 198" xfId="1206"/>
    <cellStyle name="Обычный 199" xfId="1207"/>
    <cellStyle name="Обычный 2" xfId="816"/>
    <cellStyle name="Обычный 2 10" xfId="1567"/>
    <cellStyle name="Обычный 2 11" xfId="2253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9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70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8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9"/>
    <cellStyle name="Обычный 2 2 4 3" xfId="878"/>
    <cellStyle name="Обычный 2 2 4 4" xfId="879"/>
    <cellStyle name="Обычный 2 2 4_индекс ПРБ 19 тайл" xfId="1210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11"/>
    <cellStyle name="Обычный 2 4" xfId="891"/>
    <cellStyle name="Обычный 2 5" xfId="892"/>
    <cellStyle name="Обычный 2 6" xfId="893"/>
    <cellStyle name="Обычный 2 7" xfId="894"/>
    <cellStyle name="Обычный 2 8" xfId="1571"/>
    <cellStyle name="Обычный 2 9" xfId="1572"/>
    <cellStyle name="Обычный 2_4С- МФС Чистинное индекс пересчет" xfId="895"/>
    <cellStyle name="Обычный 2_Индекс РУ 3 №3 " xfId="2283"/>
    <cellStyle name="Обычный 20" xfId="896"/>
    <cellStyle name="Обычный 200" xfId="1212"/>
    <cellStyle name="Обычный 201" xfId="1213"/>
    <cellStyle name="Обычный 202" xfId="1214"/>
    <cellStyle name="Обычный 203" xfId="1215"/>
    <cellStyle name="Обычный 204" xfId="1216"/>
    <cellStyle name="Обычный 205" xfId="1217"/>
    <cellStyle name="Обычный 206" xfId="1218"/>
    <cellStyle name="Обычный 207" xfId="1219"/>
    <cellStyle name="Обычный 208" xfId="1220"/>
    <cellStyle name="Обычный 209" xfId="1221"/>
    <cellStyle name="Обычный 21" xfId="897"/>
    <cellStyle name="Обычный 210" xfId="1222"/>
    <cellStyle name="Обычный 211" xfId="1223"/>
    <cellStyle name="Обычный 212" xfId="1224"/>
    <cellStyle name="Обычный 213" xfId="1225"/>
    <cellStyle name="Обычный 214" xfId="1226"/>
    <cellStyle name="Обычный 215" xfId="1227"/>
    <cellStyle name="Обычный 216" xfId="1228"/>
    <cellStyle name="Обычный 217" xfId="1229"/>
    <cellStyle name="Обычный 218" xfId="1230"/>
    <cellStyle name="Обычный 219" xfId="1231"/>
    <cellStyle name="Обычный 22" xfId="898"/>
    <cellStyle name="Обычный 220" xfId="1232"/>
    <cellStyle name="Обычный 221" xfId="1233"/>
    <cellStyle name="Обычный 222" xfId="1234"/>
    <cellStyle name="Обычный 223" xfId="1235"/>
    <cellStyle name="Обычный 224" xfId="1236"/>
    <cellStyle name="Обычный 225" xfId="1237"/>
    <cellStyle name="Обычный 226" xfId="1238"/>
    <cellStyle name="Обычный 227" xfId="1239"/>
    <cellStyle name="Обычный 228" xfId="1240"/>
    <cellStyle name="Обычный 229" xfId="1241"/>
    <cellStyle name="Обычный 23" xfId="899"/>
    <cellStyle name="Обычный 230" xfId="1242"/>
    <cellStyle name="Обычный 231" xfId="1243"/>
    <cellStyle name="Обычный 232" xfId="1244"/>
    <cellStyle name="Обычный 233" xfId="1245"/>
    <cellStyle name="Обычный 234" xfId="1246"/>
    <cellStyle name="Обычный 235" xfId="1247"/>
    <cellStyle name="Обычный 236" xfId="1248"/>
    <cellStyle name="Обычный 237" xfId="1249"/>
    <cellStyle name="Обычный 238" xfId="1250"/>
    <cellStyle name="Обычный 239" xfId="1251"/>
    <cellStyle name="Обычный 24" xfId="900"/>
    <cellStyle name="Обычный 240" xfId="1252"/>
    <cellStyle name="Обычный 241" xfId="1253"/>
    <cellStyle name="Обычный 242" xfId="1254"/>
    <cellStyle name="Обычный 243" xfId="1255"/>
    <cellStyle name="Обычный 244" xfId="1256"/>
    <cellStyle name="Обычный 245" xfId="1257"/>
    <cellStyle name="Обычный 246" xfId="1258"/>
    <cellStyle name="Обычный 247" xfId="1259"/>
    <cellStyle name="Обычный 248" xfId="1260"/>
    <cellStyle name="Обычный 249" xfId="1261"/>
    <cellStyle name="Обычный 25" xfId="901"/>
    <cellStyle name="Обычный 250" xfId="1262"/>
    <cellStyle name="Обычный 251" xfId="1263"/>
    <cellStyle name="Обычный 252" xfId="1264"/>
    <cellStyle name="Обычный 253" xfId="1265"/>
    <cellStyle name="Обычный 254" xfId="1266"/>
    <cellStyle name="Обычный 255" xfId="1267"/>
    <cellStyle name="Обычный 256" xfId="1268"/>
    <cellStyle name="Обычный 257" xfId="1269"/>
    <cellStyle name="Обычный 258" xfId="1270"/>
    <cellStyle name="Обычный 259" xfId="1271"/>
    <cellStyle name="Обычный 26" xfId="902"/>
    <cellStyle name="Обычный 260" xfId="1272"/>
    <cellStyle name="Обычный 261" xfId="1273"/>
    <cellStyle name="Обычный 262" xfId="1274"/>
    <cellStyle name="Обычный 263" xfId="1275"/>
    <cellStyle name="Обычный 264" xfId="1276"/>
    <cellStyle name="Обычный 265" xfId="1277"/>
    <cellStyle name="Обычный 266" xfId="1278"/>
    <cellStyle name="Обычный 267" xfId="1279"/>
    <cellStyle name="Обычный 268" xfId="1280"/>
    <cellStyle name="Обычный 269" xfId="1281"/>
    <cellStyle name="Обычный 27" xfId="903"/>
    <cellStyle name="Обычный 270" xfId="1282"/>
    <cellStyle name="Обычный 271" xfId="1283"/>
    <cellStyle name="Обычный 272" xfId="1284"/>
    <cellStyle name="Обычный 273" xfId="1285"/>
    <cellStyle name="Обычный 274" xfId="1286"/>
    <cellStyle name="Обычный 275" xfId="1287"/>
    <cellStyle name="Обычный 276" xfId="1288"/>
    <cellStyle name="Обычный 277" xfId="1289"/>
    <cellStyle name="Обычный 278" xfId="1290"/>
    <cellStyle name="Обычный 279" xfId="1291"/>
    <cellStyle name="Обычный 28" xfId="904"/>
    <cellStyle name="Обычный 280" xfId="1292"/>
    <cellStyle name="Обычный 281" xfId="1293"/>
    <cellStyle name="Обычный 282" xfId="1294"/>
    <cellStyle name="Обычный 283" xfId="1295"/>
    <cellStyle name="Обычный 284" xfId="1296"/>
    <cellStyle name="Обычный 285" xfId="1297"/>
    <cellStyle name="Обычный 286" xfId="1298"/>
    <cellStyle name="Обычный 287" xfId="1299"/>
    <cellStyle name="Обычный 288" xfId="1300"/>
    <cellStyle name="Обычный 289" xfId="1301"/>
    <cellStyle name="Обычный 29" xfId="905"/>
    <cellStyle name="Обычный 290" xfId="1302"/>
    <cellStyle name="Обычный 291" xfId="1303"/>
    <cellStyle name="Обычный 292" xfId="1304"/>
    <cellStyle name="Обычный 293" xfId="1305"/>
    <cellStyle name="Обычный 294" xfId="1306"/>
    <cellStyle name="Обычный 295" xfId="1307"/>
    <cellStyle name="Обычный 296" xfId="1308"/>
    <cellStyle name="Обычный 297" xfId="1309"/>
    <cellStyle name="Обычный 298" xfId="1310"/>
    <cellStyle name="Обычный 299" xfId="1311"/>
    <cellStyle name="Обычный 3" xfId="906"/>
    <cellStyle name="Обычный 3 10" xfId="2261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12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13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4"/>
    <cellStyle name="Обычный 301" xfId="1315"/>
    <cellStyle name="Обычный 302" xfId="1316"/>
    <cellStyle name="Обычный 303" xfId="1317"/>
    <cellStyle name="Обычный 304" xfId="1318"/>
    <cellStyle name="Обычный 305" xfId="1319"/>
    <cellStyle name="Обычный 306" xfId="1320"/>
    <cellStyle name="Обычный 307" xfId="1321"/>
    <cellStyle name="Обычный 308" xfId="1322"/>
    <cellStyle name="Обычный 309" xfId="1323"/>
    <cellStyle name="Обычный 31" xfId="935"/>
    <cellStyle name="Обычный 310" xfId="1324"/>
    <cellStyle name="Обычный 311" xfId="1325"/>
    <cellStyle name="Обычный 312" xfId="1326"/>
    <cellStyle name="Обычный 313" xfId="1327"/>
    <cellStyle name="Обычный 314" xfId="1328"/>
    <cellStyle name="Обычный 315" xfId="1329"/>
    <cellStyle name="Обычный 316" xfId="1330"/>
    <cellStyle name="Обычный 317" xfId="1331"/>
    <cellStyle name="Обычный 318" xfId="1332"/>
    <cellStyle name="Обычный 319" xfId="1333"/>
    <cellStyle name="Обычный 32" xfId="936"/>
    <cellStyle name="Обычный 32 2" xfId="2262"/>
    <cellStyle name="Обычный 320" xfId="1334"/>
    <cellStyle name="Обычный 321" xfId="1335"/>
    <cellStyle name="Обычный 322" xfId="1336"/>
    <cellStyle name="Обычный 323" xfId="1337"/>
    <cellStyle name="Обычный 324" xfId="1338"/>
    <cellStyle name="Обычный 325" xfId="1339"/>
    <cellStyle name="Обычный 326" xfId="1340"/>
    <cellStyle name="Обычный 327" xfId="1341"/>
    <cellStyle name="Обычный 328" xfId="1342"/>
    <cellStyle name="Обычный 329" xfId="1343"/>
    <cellStyle name="Обычный 33" xfId="1344"/>
    <cellStyle name="Обычный 33 2" xfId="2263"/>
    <cellStyle name="Обычный 330" xfId="1345"/>
    <cellStyle name="Обычный 331" xfId="1346"/>
    <cellStyle name="Обычный 332" xfId="1347"/>
    <cellStyle name="Обычный 333" xfId="1348"/>
    <cellStyle name="Обычный 334" xfId="1349"/>
    <cellStyle name="Обычный 335" xfId="1350"/>
    <cellStyle name="Обычный 336" xfId="1351"/>
    <cellStyle name="Обычный 337" xfId="1352"/>
    <cellStyle name="Обычный 338" xfId="1353"/>
    <cellStyle name="Обычный 339" xfId="1354"/>
    <cellStyle name="Обычный 34" xfId="1355"/>
    <cellStyle name="Обычный 34 2" xfId="2264"/>
    <cellStyle name="Обычный 34 3" xfId="2284"/>
    <cellStyle name="Обычный 34 3 2" xfId="2285"/>
    <cellStyle name="Обычный 340" xfId="1356"/>
    <cellStyle name="Обычный 341" xfId="1357"/>
    <cellStyle name="Обычный 342" xfId="1358"/>
    <cellStyle name="Обычный 343" xfId="1359"/>
    <cellStyle name="Обычный 344" xfId="1360"/>
    <cellStyle name="Обычный 345" xfId="1361"/>
    <cellStyle name="Обычный 346" xfId="1362"/>
    <cellStyle name="Обычный 347" xfId="1363"/>
    <cellStyle name="Обычный 348" xfId="1364"/>
    <cellStyle name="Обычный 349" xfId="1365"/>
    <cellStyle name="Обычный 35" xfId="937"/>
    <cellStyle name="Обычный 350" xfId="1366"/>
    <cellStyle name="Обычный 351" xfId="1367"/>
    <cellStyle name="Обычный 352" xfId="1368"/>
    <cellStyle name="Обычный 353" xfId="1369"/>
    <cellStyle name="Обычный 354" xfId="1370"/>
    <cellStyle name="Обычный 355" xfId="1371"/>
    <cellStyle name="Обычный 356" xfId="1372"/>
    <cellStyle name="Обычный 357" xfId="1373"/>
    <cellStyle name="Обычный 358" xfId="1374"/>
    <cellStyle name="Обычный 359" xfId="1375"/>
    <cellStyle name="Обычный 36" xfId="1376"/>
    <cellStyle name="Обычный 360" xfId="1377"/>
    <cellStyle name="Обычный 361" xfId="1378"/>
    <cellStyle name="Обычный 362" xfId="1379"/>
    <cellStyle name="Обычный 363" xfId="1380"/>
    <cellStyle name="Обычный 364" xfId="1381"/>
    <cellStyle name="Обычный 365" xfId="1382"/>
    <cellStyle name="Обычный 366" xfId="1383"/>
    <cellStyle name="Обычный 367" xfId="1384"/>
    <cellStyle name="Обычный 368" xfId="1385"/>
    <cellStyle name="Обычный 369" xfId="1386"/>
    <cellStyle name="Обычный 37" xfId="1387"/>
    <cellStyle name="Обычный 370" xfId="1388"/>
    <cellStyle name="Обычный 371" xfId="1389"/>
    <cellStyle name="Обычный 372" xfId="1390"/>
    <cellStyle name="Обычный 373" xfId="1391"/>
    <cellStyle name="Обычный 374" xfId="1392"/>
    <cellStyle name="Обычный 375" xfId="1393"/>
    <cellStyle name="Обычный 376" xfId="1394"/>
    <cellStyle name="Обычный 377" xfId="1395"/>
    <cellStyle name="Обычный 378" xfId="1396"/>
    <cellStyle name="Обычный 379" xfId="1397"/>
    <cellStyle name="Обычный 38" xfId="938"/>
    <cellStyle name="Обычный 380" xfId="1398"/>
    <cellStyle name="Обычный 381" xfId="1399"/>
    <cellStyle name="Обычный 382" xfId="1400"/>
    <cellStyle name="Обычный 383" xfId="1401"/>
    <cellStyle name="Обычный 384" xfId="1402"/>
    <cellStyle name="Обычный 385" xfId="1403"/>
    <cellStyle name="Обычный 386" xfId="1404"/>
    <cellStyle name="Обычный 387" xfId="1405"/>
    <cellStyle name="Обычный 388" xfId="1406"/>
    <cellStyle name="Обычный 389" xfId="1407"/>
    <cellStyle name="Обычный 39" xfId="939"/>
    <cellStyle name="Обычный 390" xfId="1408"/>
    <cellStyle name="Обычный 391" xfId="1409"/>
    <cellStyle name="Обычный 392" xfId="1410"/>
    <cellStyle name="Обычный 393" xfId="1411"/>
    <cellStyle name="Обычный 394" xfId="1412"/>
    <cellStyle name="Обычный 395" xfId="1413"/>
    <cellStyle name="Обычный 396" xfId="1414"/>
    <cellStyle name="Обычный 397" xfId="1415"/>
    <cellStyle name="Обычный 398" xfId="1416"/>
    <cellStyle name="Обычный 399" xfId="1417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8"/>
    <cellStyle name="Обычный 401" xfId="1419"/>
    <cellStyle name="Обычный 402" xfId="1420"/>
    <cellStyle name="Обычный 403" xfId="1421"/>
    <cellStyle name="Обычный 404" xfId="1422"/>
    <cellStyle name="Обычный 405" xfId="1423"/>
    <cellStyle name="Обычный 406" xfId="1424"/>
    <cellStyle name="Обычный 407" xfId="1425"/>
    <cellStyle name="Обычный 408" xfId="1426"/>
    <cellStyle name="Обычный 409" xfId="1427"/>
    <cellStyle name="Обычный 41" xfId="946"/>
    <cellStyle name="Обычный 410" xfId="1428"/>
    <cellStyle name="Обычный 411" xfId="1429"/>
    <cellStyle name="Обычный 412" xfId="1430"/>
    <cellStyle name="Обычный 413" xfId="1431"/>
    <cellStyle name="Обычный 414" xfId="1432"/>
    <cellStyle name="Обычный 415" xfId="1433"/>
    <cellStyle name="Обычный 416" xfId="1434"/>
    <cellStyle name="Обычный 417" xfId="1435"/>
    <cellStyle name="Обычный 418" xfId="1436"/>
    <cellStyle name="Обычный 419" xfId="1437"/>
    <cellStyle name="Обычный 42" xfId="947"/>
    <cellStyle name="Обычный 420" xfId="1438"/>
    <cellStyle name="Обычный 421" xfId="1439"/>
    <cellStyle name="Обычный 422" xfId="1440"/>
    <cellStyle name="Обычный 423" xfId="1441"/>
    <cellStyle name="Обычный 424" xfId="1442"/>
    <cellStyle name="Обычный 425" xfId="1443"/>
    <cellStyle name="Обычный 426" xfId="1444"/>
    <cellStyle name="Обычный 427" xfId="1445"/>
    <cellStyle name="Обычный 428" xfId="1446"/>
    <cellStyle name="Обычный 429" xfId="1447"/>
    <cellStyle name="Обычный 43" xfId="948"/>
    <cellStyle name="Обычный 430" xfId="1448"/>
    <cellStyle name="Обычный 431" xfId="1449"/>
    <cellStyle name="Обычный 432" xfId="1450"/>
    <cellStyle name="Обычный 433" xfId="1451"/>
    <cellStyle name="Обычный 434" xfId="1452"/>
    <cellStyle name="Обычный 435" xfId="1453"/>
    <cellStyle name="Обычный 436" xfId="1454"/>
    <cellStyle name="Обычный 437" xfId="1455"/>
    <cellStyle name="Обычный 438" xfId="1456"/>
    <cellStyle name="Обычный 439" xfId="1457"/>
    <cellStyle name="Обычный 44" xfId="949"/>
    <cellStyle name="Обычный 440" xfId="1458"/>
    <cellStyle name="Обычный 441" xfId="1459"/>
    <cellStyle name="Обычный 442" xfId="1460"/>
    <cellStyle name="Обычный 443" xfId="1461"/>
    <cellStyle name="Обычный 444" xfId="1462"/>
    <cellStyle name="Обычный 445" xfId="1463"/>
    <cellStyle name="Обычный 446" xfId="1464"/>
    <cellStyle name="Обычный 447" xfId="1465"/>
    <cellStyle name="Обычный 448" xfId="1466"/>
    <cellStyle name="Обычный 449" xfId="1467"/>
    <cellStyle name="Обычный 45" xfId="1468"/>
    <cellStyle name="Обычный 45 2" xfId="2265"/>
    <cellStyle name="Обычный 450" xfId="1469"/>
    <cellStyle name="Обычный 451" xfId="1470"/>
    <cellStyle name="Обычный 452" xfId="1471"/>
    <cellStyle name="Обычный 453" xfId="1472"/>
    <cellStyle name="Обычный 454" xfId="1473"/>
    <cellStyle name="Обычный 455" xfId="1474"/>
    <cellStyle name="Обычный 456" xfId="1475"/>
    <cellStyle name="Обычный 457" xfId="1476"/>
    <cellStyle name="Обычный 458" xfId="1477"/>
    <cellStyle name="Обычный 459" xfId="1478"/>
    <cellStyle name="Обычный 46" xfId="950"/>
    <cellStyle name="Обычный 460" xfId="1479"/>
    <cellStyle name="Обычный 461" xfId="1480"/>
    <cellStyle name="Обычный 462" xfId="1481"/>
    <cellStyle name="Обычный 463" xfId="1482"/>
    <cellStyle name="Обычный 464" xfId="1483"/>
    <cellStyle name="Обычный 465" xfId="1484"/>
    <cellStyle name="Обычный 466" xfId="1485"/>
    <cellStyle name="Обычный 467" xfId="1486"/>
    <cellStyle name="Обычный 468" xfId="1487"/>
    <cellStyle name="Обычный 469" xfId="1488"/>
    <cellStyle name="Обычный 47" xfId="951"/>
    <cellStyle name="Обычный 470" xfId="1489"/>
    <cellStyle name="Обычный 471" xfId="1490"/>
    <cellStyle name="Обычный 472" xfId="1491"/>
    <cellStyle name="Обычный 473" xfId="1492"/>
    <cellStyle name="Обычный 474" xfId="1493"/>
    <cellStyle name="Обычный 475" xfId="1494"/>
    <cellStyle name="Обычный 476" xfId="1495"/>
    <cellStyle name="Обычный 477" xfId="1496"/>
    <cellStyle name="Обычный 478" xfId="1497"/>
    <cellStyle name="Обычный 479" xfId="1498"/>
    <cellStyle name="Обычный 48" xfId="952"/>
    <cellStyle name="Обычный 480" xfId="1499"/>
    <cellStyle name="Обычный 481" xfId="1500"/>
    <cellStyle name="Обычный 482" xfId="1501"/>
    <cellStyle name="Обычный 483" xfId="1502"/>
    <cellStyle name="Обычный 484" xfId="1503"/>
    <cellStyle name="Обычный 485" xfId="1504"/>
    <cellStyle name="Обычный 486" xfId="1505"/>
    <cellStyle name="Обычный 487" xfId="1506"/>
    <cellStyle name="Обычный 488" xfId="1507"/>
    <cellStyle name="Обычный 489" xfId="1508"/>
    <cellStyle name="Обычный 49" xfId="1509"/>
    <cellStyle name="Обычный 490" xfId="1510"/>
    <cellStyle name="Обычный 491" xfId="1511"/>
    <cellStyle name="Обычный 492" xfId="1512"/>
    <cellStyle name="Обычный 493" xfId="1513"/>
    <cellStyle name="Обычный 494" xfId="1573"/>
    <cellStyle name="Обычный 494 2" xfId="2286"/>
    <cellStyle name="Обычный 495" xfId="1574"/>
    <cellStyle name="Обычный 496" xfId="1575"/>
    <cellStyle name="Обычный 497" xfId="1576"/>
    <cellStyle name="Обычный 498" xfId="1577"/>
    <cellStyle name="Обычный 499" xfId="1578"/>
    <cellStyle name="Обычный 5" xfId="953"/>
    <cellStyle name="Обычный 50" xfId="954"/>
    <cellStyle name="Обычный 500" xfId="1579"/>
    <cellStyle name="Обычный 501" xfId="1580"/>
    <cellStyle name="Обычный 502" xfId="1581"/>
    <cellStyle name="Обычный 503" xfId="1582"/>
    <cellStyle name="Обычный 504" xfId="1583"/>
    <cellStyle name="Обычный 505" xfId="1584"/>
    <cellStyle name="Обычный 506" xfId="1585"/>
    <cellStyle name="Обычный 507" xfId="1586"/>
    <cellStyle name="Обычный 508" xfId="1587"/>
    <cellStyle name="Обычный 509" xfId="1588"/>
    <cellStyle name="Обычный 51" xfId="1514"/>
    <cellStyle name="Обычный 510" xfId="1589"/>
    <cellStyle name="Обычный 511" xfId="1590"/>
    <cellStyle name="Обычный 512" xfId="1591"/>
    <cellStyle name="Обычный 513" xfId="1592"/>
    <cellStyle name="Обычный 514" xfId="1593"/>
    <cellStyle name="Обычный 515" xfId="1594"/>
    <cellStyle name="Обычный 516" xfId="1595"/>
    <cellStyle name="Обычный 517" xfId="1596"/>
    <cellStyle name="Обычный 518" xfId="1597"/>
    <cellStyle name="Обычный 519" xfId="1598"/>
    <cellStyle name="Обычный 52" xfId="1515"/>
    <cellStyle name="Обычный 520" xfId="1599"/>
    <cellStyle name="Обычный 521" xfId="1600"/>
    <cellStyle name="Обычный 522" xfId="1601"/>
    <cellStyle name="Обычный 523" xfId="1602"/>
    <cellStyle name="Обычный 524" xfId="1603"/>
    <cellStyle name="Обычный 525" xfId="1604"/>
    <cellStyle name="Обычный 526" xfId="1605"/>
    <cellStyle name="Обычный 527" xfId="1606"/>
    <cellStyle name="Обычный 528" xfId="1607"/>
    <cellStyle name="Обычный 529" xfId="1608"/>
    <cellStyle name="Обычный 53" xfId="1516"/>
    <cellStyle name="Обычный 530" xfId="1609"/>
    <cellStyle name="Обычный 531" xfId="1610"/>
    <cellStyle name="Обычный 532" xfId="1611"/>
    <cellStyle name="Обычный 533" xfId="1612"/>
    <cellStyle name="Обычный 534" xfId="1613"/>
    <cellStyle name="Обычный 535" xfId="1614"/>
    <cellStyle name="Обычный 536" xfId="1615"/>
    <cellStyle name="Обычный 537" xfId="1616"/>
    <cellStyle name="Обычный 538" xfId="1617"/>
    <cellStyle name="Обычный 539" xfId="1618"/>
    <cellStyle name="Обычный 54" xfId="1517"/>
    <cellStyle name="Обычный 540" xfId="1619"/>
    <cellStyle name="Обычный 541" xfId="1620"/>
    <cellStyle name="Обычный 542" xfId="1621"/>
    <cellStyle name="Обычный 543" xfId="1622"/>
    <cellStyle name="Обычный 544" xfId="1623"/>
    <cellStyle name="Обычный 545" xfId="1624"/>
    <cellStyle name="Обычный 546" xfId="1625"/>
    <cellStyle name="Обычный 547" xfId="1626"/>
    <cellStyle name="Обычный 548" xfId="1627"/>
    <cellStyle name="Обычный 549" xfId="1628"/>
    <cellStyle name="Обычный 55" xfId="955"/>
    <cellStyle name="Обычный 550" xfId="1629"/>
    <cellStyle name="Обычный 551" xfId="1630"/>
    <cellStyle name="Обычный 552" xfId="1631"/>
    <cellStyle name="Обычный 553" xfId="1632"/>
    <cellStyle name="Обычный 554" xfId="1633"/>
    <cellStyle name="Обычный 555" xfId="1634"/>
    <cellStyle name="Обычный 556" xfId="1635"/>
    <cellStyle name="Обычный 557" xfId="1636"/>
    <cellStyle name="Обычный 558" xfId="1637"/>
    <cellStyle name="Обычный 559" xfId="1638"/>
    <cellStyle name="Обычный 56" xfId="1518"/>
    <cellStyle name="Обычный 560" xfId="1639"/>
    <cellStyle name="Обычный 561" xfId="1640"/>
    <cellStyle name="Обычный 562" xfId="1641"/>
    <cellStyle name="Обычный 563" xfId="1642"/>
    <cellStyle name="Обычный 564" xfId="1643"/>
    <cellStyle name="Обычный 565" xfId="1644"/>
    <cellStyle name="Обычный 566" xfId="1645"/>
    <cellStyle name="Обычный 567" xfId="1646"/>
    <cellStyle name="Обычный 568" xfId="1647"/>
    <cellStyle name="Обычный 569" xfId="1648"/>
    <cellStyle name="Обычный 57" xfId="1519"/>
    <cellStyle name="Обычный 570" xfId="1649"/>
    <cellStyle name="Обычный 571" xfId="1650"/>
    <cellStyle name="Обычный 572" xfId="1651"/>
    <cellStyle name="Обычный 573" xfId="1652"/>
    <cellStyle name="Обычный 574" xfId="1653"/>
    <cellStyle name="Обычный 575" xfId="1654"/>
    <cellStyle name="Обычный 576" xfId="1655"/>
    <cellStyle name="Обычный 577" xfId="1656"/>
    <cellStyle name="Обычный 578" xfId="1660"/>
    <cellStyle name="Обычный 579" xfId="1661"/>
    <cellStyle name="Обычный 58" xfId="1520"/>
    <cellStyle name="Обычный 580" xfId="1662"/>
    <cellStyle name="Обычный 581" xfId="1663"/>
    <cellStyle name="Обычный 582" xfId="1664"/>
    <cellStyle name="Обычный 583" xfId="1665"/>
    <cellStyle name="Обычный 584" xfId="1666"/>
    <cellStyle name="Обычный 585" xfId="1667"/>
    <cellStyle name="Обычный 586" xfId="1668"/>
    <cellStyle name="Обычный 587" xfId="1669"/>
    <cellStyle name="Обычный 588" xfId="1670"/>
    <cellStyle name="Обычный 589" xfId="1671"/>
    <cellStyle name="Обычный 59" xfId="1089"/>
    <cellStyle name="Обычный 59 2" xfId="1090"/>
    <cellStyle name="Обычный 590" xfId="1672"/>
    <cellStyle name="Обычный 591" xfId="1673"/>
    <cellStyle name="Обычный 592" xfId="1674"/>
    <cellStyle name="Обычный 593" xfId="1675"/>
    <cellStyle name="Обычный 594" xfId="1676"/>
    <cellStyle name="Обычный 595" xfId="1677"/>
    <cellStyle name="Обычный 596" xfId="1678"/>
    <cellStyle name="Обычный 597" xfId="1679"/>
    <cellStyle name="Обычный 598" xfId="1680"/>
    <cellStyle name="Обычный 599" xfId="1681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21"/>
    <cellStyle name="Обычный 600" xfId="1682"/>
    <cellStyle name="Обычный 601" xfId="1683"/>
    <cellStyle name="Обычный 602" xfId="1684"/>
    <cellStyle name="Обычный 603" xfId="1685"/>
    <cellStyle name="Обычный 604" xfId="1686"/>
    <cellStyle name="Обычный 605" xfId="1687"/>
    <cellStyle name="Обычный 606" xfId="1688"/>
    <cellStyle name="Обычный 607" xfId="1689"/>
    <cellStyle name="Обычный 608" xfId="1690"/>
    <cellStyle name="Обычный 609" xfId="1691"/>
    <cellStyle name="Обычный 61" xfId="963"/>
    <cellStyle name="Обычный 610" xfId="1692"/>
    <cellStyle name="Обычный 611" xfId="1693"/>
    <cellStyle name="Обычный 612" xfId="1694"/>
    <cellStyle name="Обычный 613" xfId="1695"/>
    <cellStyle name="Обычный 614" xfId="1696"/>
    <cellStyle name="Обычный 615" xfId="1697"/>
    <cellStyle name="Обычный 616" xfId="1698"/>
    <cellStyle name="Обычный 617" xfId="1699"/>
    <cellStyle name="Обычный 618" xfId="1700"/>
    <cellStyle name="Обычный 619" xfId="1701"/>
    <cellStyle name="Обычный 62" xfId="1522"/>
    <cellStyle name="Обычный 620" xfId="1702"/>
    <cellStyle name="Обычный 621" xfId="1703"/>
    <cellStyle name="Обычный 622" xfId="1704"/>
    <cellStyle name="Обычный 623" xfId="1705"/>
    <cellStyle name="Обычный 624" xfId="1706"/>
    <cellStyle name="Обычный 625" xfId="1707"/>
    <cellStyle name="Обычный 626" xfId="1708"/>
    <cellStyle name="Обычный 627" xfId="1709"/>
    <cellStyle name="Обычный 628" xfId="1710"/>
    <cellStyle name="Обычный 629" xfId="1711"/>
    <cellStyle name="Обычный 63" xfId="1523"/>
    <cellStyle name="Обычный 630" xfId="1712"/>
    <cellStyle name="Обычный 631" xfId="1713"/>
    <cellStyle name="Обычный 632" xfId="1714"/>
    <cellStyle name="Обычный 633" xfId="1715"/>
    <cellStyle name="Обычный 634" xfId="1716"/>
    <cellStyle name="Обычный 635" xfId="1717"/>
    <cellStyle name="Обычный 636" xfId="1718"/>
    <cellStyle name="Обычный 637" xfId="1719"/>
    <cellStyle name="Обычный 638" xfId="1720"/>
    <cellStyle name="Обычный 639" xfId="1721"/>
    <cellStyle name="Обычный 64" xfId="1524"/>
    <cellStyle name="Обычный 640" xfId="1722"/>
    <cellStyle name="Обычный 641" xfId="1723"/>
    <cellStyle name="Обычный 642" xfId="1724"/>
    <cellStyle name="Обычный 643" xfId="1725"/>
    <cellStyle name="Обычный 644" xfId="1726"/>
    <cellStyle name="Обычный 645" xfId="1727"/>
    <cellStyle name="Обычный 646" xfId="1728"/>
    <cellStyle name="Обычный 647" xfId="1729"/>
    <cellStyle name="Обычный 648" xfId="1730"/>
    <cellStyle name="Обычный 649" xfId="1731"/>
    <cellStyle name="Обычный 65" xfId="1525"/>
    <cellStyle name="Обычный 650" xfId="1732"/>
    <cellStyle name="Обычный 651" xfId="1733"/>
    <cellStyle name="Обычный 652" xfId="1734"/>
    <cellStyle name="Обычный 653" xfId="1735"/>
    <cellStyle name="Обычный 654" xfId="1736"/>
    <cellStyle name="Обычный 655" xfId="1737"/>
    <cellStyle name="Обычный 656" xfId="1738"/>
    <cellStyle name="Обычный 657" xfId="1739"/>
    <cellStyle name="Обычный 658" xfId="1740"/>
    <cellStyle name="Обычный 659" xfId="1741"/>
    <cellStyle name="Обычный 66" xfId="1526"/>
    <cellStyle name="Обычный 660" xfId="1742"/>
    <cellStyle name="Обычный 661" xfId="1743"/>
    <cellStyle name="Обычный 662" xfId="1744"/>
    <cellStyle name="Обычный 663" xfId="1745"/>
    <cellStyle name="Обычный 664" xfId="1746"/>
    <cellStyle name="Обычный 665" xfId="1747"/>
    <cellStyle name="Обычный 666" xfId="1748"/>
    <cellStyle name="Обычный 667" xfId="1749"/>
    <cellStyle name="Обычный 668" xfId="1750"/>
    <cellStyle name="Обычный 669" xfId="1751"/>
    <cellStyle name="Обычный 67" xfId="1527"/>
    <cellStyle name="Обычный 670" xfId="1752"/>
    <cellStyle name="Обычный 671" xfId="1753"/>
    <cellStyle name="Обычный 672" xfId="1754"/>
    <cellStyle name="Обычный 673" xfId="1755"/>
    <cellStyle name="Обычный 674" xfId="1756"/>
    <cellStyle name="Обычный 675" xfId="1757"/>
    <cellStyle name="Обычный 676" xfId="1758"/>
    <cellStyle name="Обычный 677" xfId="1759"/>
    <cellStyle name="Обычный 678" xfId="1760"/>
    <cellStyle name="Обычный 679" xfId="1761"/>
    <cellStyle name="Обычный 68" xfId="1528"/>
    <cellStyle name="Обычный 680" xfId="1762"/>
    <cellStyle name="Обычный 681" xfId="1763"/>
    <cellStyle name="Обычный 682" xfId="1764"/>
    <cellStyle name="Обычный 683" xfId="1765"/>
    <cellStyle name="Обычный 684" xfId="1766"/>
    <cellStyle name="Обычный 685" xfId="1767"/>
    <cellStyle name="Обычный 686" xfId="1768"/>
    <cellStyle name="Обычный 687" xfId="1769"/>
    <cellStyle name="Обычный 688" xfId="1770"/>
    <cellStyle name="Обычный 689" xfId="1771"/>
    <cellStyle name="Обычный 69" xfId="1529"/>
    <cellStyle name="Обычный 690" xfId="1772"/>
    <cellStyle name="Обычный 691" xfId="1773"/>
    <cellStyle name="Обычный 692" xfId="1774"/>
    <cellStyle name="Обычный 693" xfId="1775"/>
    <cellStyle name="Обычный 694" xfId="1776"/>
    <cellStyle name="Обычный 695" xfId="1777"/>
    <cellStyle name="Обычный 696" xfId="1778"/>
    <cellStyle name="Обычный 697" xfId="1779"/>
    <cellStyle name="Обычный 698" xfId="1780"/>
    <cellStyle name="Обычный 699" xfId="1781"/>
    <cellStyle name="Обычный 7" xfId="964"/>
    <cellStyle name="Обычный 70" xfId="1530"/>
    <cellStyle name="Обычный 700" xfId="1782"/>
    <cellStyle name="Обычный 701" xfId="1783"/>
    <cellStyle name="Обычный 702" xfId="1784"/>
    <cellStyle name="Обычный 703" xfId="1785"/>
    <cellStyle name="Обычный 704" xfId="1786"/>
    <cellStyle name="Обычный 705" xfId="1787"/>
    <cellStyle name="Обычный 706" xfId="1788"/>
    <cellStyle name="Обычный 707" xfId="1789"/>
    <cellStyle name="Обычный 708" xfId="1790"/>
    <cellStyle name="Обычный 709" xfId="1791"/>
    <cellStyle name="Обычный 71" xfId="1531"/>
    <cellStyle name="Обычный 710" xfId="1792"/>
    <cellStyle name="Обычный 711" xfId="1793"/>
    <cellStyle name="Обычный 712" xfId="1794"/>
    <cellStyle name="Обычный 713" xfId="1795"/>
    <cellStyle name="Обычный 714" xfId="1796"/>
    <cellStyle name="Обычный 715" xfId="1797"/>
    <cellStyle name="Обычный 716" xfId="1798"/>
    <cellStyle name="Обычный 717" xfId="1799"/>
    <cellStyle name="Обычный 718" xfId="1800"/>
    <cellStyle name="Обычный 719" xfId="1801"/>
    <cellStyle name="Обычный 72" xfId="1532"/>
    <cellStyle name="Обычный 720" xfId="1802"/>
    <cellStyle name="Обычный 721" xfId="1803"/>
    <cellStyle name="Обычный 722" xfId="1804"/>
    <cellStyle name="Обычный 723" xfId="1805"/>
    <cellStyle name="Обычный 724" xfId="1806"/>
    <cellStyle name="Обычный 725" xfId="1807"/>
    <cellStyle name="Обычный 726" xfId="1808"/>
    <cellStyle name="Обычный 727" xfId="1809"/>
    <cellStyle name="Обычный 728" xfId="1810"/>
    <cellStyle name="Обычный 729" xfId="1811"/>
    <cellStyle name="Обычный 73" xfId="1533"/>
    <cellStyle name="Обычный 730" xfId="1812"/>
    <cellStyle name="Обычный 731" xfId="1813"/>
    <cellStyle name="Обычный 732" xfId="1814"/>
    <cellStyle name="Обычный 733" xfId="1815"/>
    <cellStyle name="Обычный 734" xfId="1816"/>
    <cellStyle name="Обычный 735" xfId="1817"/>
    <cellStyle name="Обычный 736" xfId="1818"/>
    <cellStyle name="Обычный 737" xfId="1819"/>
    <cellStyle name="Обычный 738" xfId="1820"/>
    <cellStyle name="Обычный 739" xfId="1821"/>
    <cellStyle name="Обычный 74" xfId="1534"/>
    <cellStyle name="Обычный 740" xfId="1822"/>
    <cellStyle name="Обычный 741" xfId="1823"/>
    <cellStyle name="Обычный 742" xfId="1824"/>
    <cellStyle name="Обычный 743" xfId="1825"/>
    <cellStyle name="Обычный 744" xfId="1826"/>
    <cellStyle name="Обычный 745" xfId="1827"/>
    <cellStyle name="Обычный 746" xfId="1828"/>
    <cellStyle name="Обычный 747" xfId="1829"/>
    <cellStyle name="Обычный 748" xfId="1830"/>
    <cellStyle name="Обычный 749" xfId="1831"/>
    <cellStyle name="Обычный 75" xfId="1535"/>
    <cellStyle name="Обычный 750" xfId="1832"/>
    <cellStyle name="Обычный 751" xfId="1833"/>
    <cellStyle name="Обычный 752" xfId="1834"/>
    <cellStyle name="Обычный 753" xfId="1835"/>
    <cellStyle name="Обычный 754" xfId="1836"/>
    <cellStyle name="Обычный 755" xfId="1837"/>
    <cellStyle name="Обычный 756" xfId="1838"/>
    <cellStyle name="Обычный 757" xfId="1839"/>
    <cellStyle name="Обычный 758" xfId="1840"/>
    <cellStyle name="Обычный 759" xfId="1841"/>
    <cellStyle name="Обычный 76" xfId="1536"/>
    <cellStyle name="Обычный 760" xfId="1842"/>
    <cellStyle name="Обычный 761" xfId="1843"/>
    <cellStyle name="Обычный 762" xfId="1844"/>
    <cellStyle name="Обычный 763" xfId="1845"/>
    <cellStyle name="Обычный 764" xfId="1846"/>
    <cellStyle name="Обычный 765" xfId="1847"/>
    <cellStyle name="Обычный 766" xfId="1848"/>
    <cellStyle name="Обычный 767" xfId="1849"/>
    <cellStyle name="Обычный 768" xfId="1850"/>
    <cellStyle name="Обычный 769" xfId="1851"/>
    <cellStyle name="Обычный 77" xfId="1537"/>
    <cellStyle name="Обычный 770" xfId="1852"/>
    <cellStyle name="Обычный 771" xfId="1853"/>
    <cellStyle name="Обычный 772" xfId="1854"/>
    <cellStyle name="Обычный 773" xfId="1855"/>
    <cellStyle name="Обычный 774" xfId="1856"/>
    <cellStyle name="Обычный 775" xfId="1857"/>
    <cellStyle name="Обычный 776" xfId="1858"/>
    <cellStyle name="Обычный 777" xfId="1859"/>
    <cellStyle name="Обычный 778" xfId="1860"/>
    <cellStyle name="Обычный 779" xfId="1861"/>
    <cellStyle name="Обычный 78" xfId="1538"/>
    <cellStyle name="Обычный 780" xfId="1862"/>
    <cellStyle name="Обычный 781" xfId="1863"/>
    <cellStyle name="Обычный 782" xfId="1864"/>
    <cellStyle name="Обычный 783" xfId="1865"/>
    <cellStyle name="Обычный 784" xfId="1866"/>
    <cellStyle name="Обычный 785" xfId="1867"/>
    <cellStyle name="Обычный 786" xfId="1868"/>
    <cellStyle name="Обычный 787" xfId="1869"/>
    <cellStyle name="Обычный 788" xfId="1870"/>
    <cellStyle name="Обычный 789" xfId="1871"/>
    <cellStyle name="Обычный 79" xfId="1539"/>
    <cellStyle name="Обычный 790" xfId="1872"/>
    <cellStyle name="Обычный 791" xfId="1873"/>
    <cellStyle name="Обычный 792" xfId="1874"/>
    <cellStyle name="Обычный 793" xfId="1875"/>
    <cellStyle name="Обычный 794" xfId="1876"/>
    <cellStyle name="Обычный 795" xfId="1877"/>
    <cellStyle name="Обычный 796" xfId="1878"/>
    <cellStyle name="Обычный 797" xfId="1879"/>
    <cellStyle name="Обычный 798" xfId="1880"/>
    <cellStyle name="Обычный 799" xfId="1881"/>
    <cellStyle name="Обычный 8" xfId="965"/>
    <cellStyle name="Обычный 80" xfId="1540"/>
    <cellStyle name="Обычный 800" xfId="1882"/>
    <cellStyle name="Обычный 801" xfId="1883"/>
    <cellStyle name="Обычный 802" xfId="1884"/>
    <cellStyle name="Обычный 803" xfId="1885"/>
    <cellStyle name="Обычный 804" xfId="1886"/>
    <cellStyle name="Обычный 805" xfId="1887"/>
    <cellStyle name="Обычный 806" xfId="1888"/>
    <cellStyle name="Обычный 807" xfId="1889"/>
    <cellStyle name="Обычный 808" xfId="1890"/>
    <cellStyle name="Обычный 809" xfId="1891"/>
    <cellStyle name="Обычный 81" xfId="1541"/>
    <cellStyle name="Обычный 810" xfId="1892"/>
    <cellStyle name="Обычный 811" xfId="1893"/>
    <cellStyle name="Обычный 812" xfId="1894"/>
    <cellStyle name="Обычный 813" xfId="1895"/>
    <cellStyle name="Обычный 814" xfId="1896"/>
    <cellStyle name="Обычный 815" xfId="1897"/>
    <cellStyle name="Обычный 816" xfId="1898"/>
    <cellStyle name="Обычный 817" xfId="1899"/>
    <cellStyle name="Обычный 818" xfId="1900"/>
    <cellStyle name="Обычный 819" xfId="1901"/>
    <cellStyle name="Обычный 82" xfId="1542"/>
    <cellStyle name="Обычный 820" xfId="1902"/>
    <cellStyle name="Обычный 821" xfId="1903"/>
    <cellStyle name="Обычный 822" xfId="1904"/>
    <cellStyle name="Обычный 823" xfId="1905"/>
    <cellStyle name="Обычный 824" xfId="1906"/>
    <cellStyle name="Обычный 825" xfId="1907"/>
    <cellStyle name="Обычный 826" xfId="1908"/>
    <cellStyle name="Обычный 827" xfId="1909"/>
    <cellStyle name="Обычный 828" xfId="1910"/>
    <cellStyle name="Обычный 829" xfId="1911"/>
    <cellStyle name="Обычный 83" xfId="1543"/>
    <cellStyle name="Обычный 830" xfId="1912"/>
    <cellStyle name="Обычный 831" xfId="1913"/>
    <cellStyle name="Обычный 832" xfId="1914"/>
    <cellStyle name="Обычный 833" xfId="1915"/>
    <cellStyle name="Обычный 834" xfId="1916"/>
    <cellStyle name="Обычный 835" xfId="1917"/>
    <cellStyle name="Обычный 836" xfId="1918"/>
    <cellStyle name="Обычный 837" xfId="1919"/>
    <cellStyle name="Обычный 838" xfId="1920"/>
    <cellStyle name="Обычный 839" xfId="1921"/>
    <cellStyle name="Обычный 84" xfId="1544"/>
    <cellStyle name="Обычный 840" xfId="1922"/>
    <cellStyle name="Обычный 841" xfId="1923"/>
    <cellStyle name="Обычный 842" xfId="1924"/>
    <cellStyle name="Обычный 843" xfId="1925"/>
    <cellStyle name="Обычный 844" xfId="1926"/>
    <cellStyle name="Обычный 845" xfId="1927"/>
    <cellStyle name="Обычный 846" xfId="1928"/>
    <cellStyle name="Обычный 847" xfId="1929"/>
    <cellStyle name="Обычный 848" xfId="1930"/>
    <cellStyle name="Обычный 849" xfId="1931"/>
    <cellStyle name="Обычный 85" xfId="1545"/>
    <cellStyle name="Обычный 850" xfId="1932"/>
    <cellStyle name="Обычный 851" xfId="1933"/>
    <cellStyle name="Обычный 852" xfId="1934"/>
    <cellStyle name="Обычный 853" xfId="1935"/>
    <cellStyle name="Обычный 854" xfId="1936"/>
    <cellStyle name="Обычный 855" xfId="1937"/>
    <cellStyle name="Обычный 856" xfId="1938"/>
    <cellStyle name="Обычный 857" xfId="1939"/>
    <cellStyle name="Обычный 858" xfId="1940"/>
    <cellStyle name="Обычный 859" xfId="1941"/>
    <cellStyle name="Обычный 86" xfId="1546"/>
    <cellStyle name="Обычный 860" xfId="1942"/>
    <cellStyle name="Обычный 861" xfId="1943"/>
    <cellStyle name="Обычный 862" xfId="1944"/>
    <cellStyle name="Обычный 863" xfId="1945"/>
    <cellStyle name="Обычный 864" xfId="1946"/>
    <cellStyle name="Обычный 865" xfId="1947"/>
    <cellStyle name="Обычный 866" xfId="1948"/>
    <cellStyle name="Обычный 867" xfId="1949"/>
    <cellStyle name="Обычный 868" xfId="1950"/>
    <cellStyle name="Обычный 869" xfId="1951"/>
    <cellStyle name="Обычный 87" xfId="1547"/>
    <cellStyle name="Обычный 870" xfId="1952"/>
    <cellStyle name="Обычный 871" xfId="1953"/>
    <cellStyle name="Обычный 872" xfId="1954"/>
    <cellStyle name="Обычный 873" xfId="1955"/>
    <cellStyle name="Обычный 874" xfId="1956"/>
    <cellStyle name="Обычный 875" xfId="1957"/>
    <cellStyle name="Обычный 876" xfId="1958"/>
    <cellStyle name="Обычный 877" xfId="1959"/>
    <cellStyle name="Обычный 878" xfId="1960"/>
    <cellStyle name="Обычный 879" xfId="1961"/>
    <cellStyle name="Обычный 88" xfId="1548"/>
    <cellStyle name="Обычный 880" xfId="1962"/>
    <cellStyle name="Обычный 881" xfId="1963"/>
    <cellStyle name="Обычный 882" xfId="1964"/>
    <cellStyle name="Обычный 883" xfId="1965"/>
    <cellStyle name="Обычный 884" xfId="1966"/>
    <cellStyle name="Обычный 885" xfId="1967"/>
    <cellStyle name="Обычный 886" xfId="1968"/>
    <cellStyle name="Обычный 887" xfId="1969"/>
    <cellStyle name="Обычный 888" xfId="1970"/>
    <cellStyle name="Обычный 889" xfId="1971"/>
    <cellStyle name="Обычный 89" xfId="1549"/>
    <cellStyle name="Обычный 890" xfId="1972"/>
    <cellStyle name="Обычный 891" xfId="1973"/>
    <cellStyle name="Обычный 892" xfId="1974"/>
    <cellStyle name="Обычный 893" xfId="1975"/>
    <cellStyle name="Обычный 894" xfId="1976"/>
    <cellStyle name="Обычный 895" xfId="1977"/>
    <cellStyle name="Обычный 896" xfId="1978"/>
    <cellStyle name="Обычный 897" xfId="1979"/>
    <cellStyle name="Обычный 898" xfId="1980"/>
    <cellStyle name="Обычный 899" xfId="1981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50"/>
    <cellStyle name="Обычный 900" xfId="1982"/>
    <cellStyle name="Обычный 901" xfId="1983"/>
    <cellStyle name="Обычный 902" xfId="1984"/>
    <cellStyle name="Обычный 903" xfId="1985"/>
    <cellStyle name="Обычный 904" xfId="1986"/>
    <cellStyle name="Обычный 905" xfId="1987"/>
    <cellStyle name="Обычный 906" xfId="1988"/>
    <cellStyle name="Обычный 907" xfId="1989"/>
    <cellStyle name="Обычный 908" xfId="1990"/>
    <cellStyle name="Обычный 909" xfId="1991"/>
    <cellStyle name="Обычный 91" xfId="1551"/>
    <cellStyle name="Обычный 910" xfId="1992"/>
    <cellStyle name="Обычный 911" xfId="1993"/>
    <cellStyle name="Обычный 912" xfId="1994"/>
    <cellStyle name="Обычный 913" xfId="1995"/>
    <cellStyle name="Обычный 914" xfId="1996"/>
    <cellStyle name="Обычный 915" xfId="1997"/>
    <cellStyle name="Обычный 916" xfId="1998"/>
    <cellStyle name="Обычный 917" xfId="1999"/>
    <cellStyle name="Обычный 918" xfId="2000"/>
    <cellStyle name="Обычный 919" xfId="2001"/>
    <cellStyle name="Обычный 92" xfId="1552"/>
    <cellStyle name="Обычный 920" xfId="2002"/>
    <cellStyle name="Обычный 921" xfId="2003"/>
    <cellStyle name="Обычный 922" xfId="2004"/>
    <cellStyle name="Обычный 923" xfId="2005"/>
    <cellStyle name="Обычный 924" xfId="2006"/>
    <cellStyle name="Обычный 925" xfId="2007"/>
    <cellStyle name="Обычный 926" xfId="2008"/>
    <cellStyle name="Обычный 927" xfId="2009"/>
    <cellStyle name="Обычный 928" xfId="2010"/>
    <cellStyle name="Обычный 929" xfId="2011"/>
    <cellStyle name="Обычный 93" xfId="1553"/>
    <cellStyle name="Обычный 930" xfId="2012"/>
    <cellStyle name="Обычный 931" xfId="2013"/>
    <cellStyle name="Обычный 932" xfId="2014"/>
    <cellStyle name="Обычный 933" xfId="2015"/>
    <cellStyle name="Обычный 934" xfId="2016"/>
    <cellStyle name="Обычный 935" xfId="2017"/>
    <cellStyle name="Обычный 936" xfId="2018"/>
    <cellStyle name="Обычный 937" xfId="2019"/>
    <cellStyle name="Обычный 938" xfId="2020"/>
    <cellStyle name="Обычный 939" xfId="2021"/>
    <cellStyle name="Обычный 94" xfId="1554"/>
    <cellStyle name="Обычный 940" xfId="2022"/>
    <cellStyle name="Обычный 941" xfId="2023"/>
    <cellStyle name="Обычный 942" xfId="2024"/>
    <cellStyle name="Обычный 943" xfId="2025"/>
    <cellStyle name="Обычный 944" xfId="2026"/>
    <cellStyle name="Обычный 945" xfId="2027"/>
    <cellStyle name="Обычный 946" xfId="2028"/>
    <cellStyle name="Обычный 947" xfId="2029"/>
    <cellStyle name="Обычный 948" xfId="2030"/>
    <cellStyle name="Обычный 949" xfId="2031"/>
    <cellStyle name="Обычный 95" xfId="1555"/>
    <cellStyle name="Обычный 950" xfId="2032"/>
    <cellStyle name="Обычный 951" xfId="2033"/>
    <cellStyle name="Обычный 952" xfId="2034"/>
    <cellStyle name="Обычный 953" xfId="2035"/>
    <cellStyle name="Обычный 954" xfId="2036"/>
    <cellStyle name="Обычный 955" xfId="2037"/>
    <cellStyle name="Обычный 956" xfId="2038"/>
    <cellStyle name="Обычный 957" xfId="2039"/>
    <cellStyle name="Обычный 958" xfId="2040"/>
    <cellStyle name="Обычный 959" xfId="2041"/>
    <cellStyle name="Обычный 96" xfId="1556"/>
    <cellStyle name="Обычный 960" xfId="2042"/>
    <cellStyle name="Обычный 961" xfId="2043"/>
    <cellStyle name="Обычный 962" xfId="2044"/>
    <cellStyle name="Обычный 963" xfId="2045"/>
    <cellStyle name="Обычный 964" xfId="2046"/>
    <cellStyle name="Обычный 965" xfId="2047"/>
    <cellStyle name="Обычный 966" xfId="2048"/>
    <cellStyle name="Обычный 967" xfId="2049"/>
    <cellStyle name="Обычный 968" xfId="2050"/>
    <cellStyle name="Обычный 969" xfId="2051"/>
    <cellStyle name="Обычный 97" xfId="1557"/>
    <cellStyle name="Обычный 970" xfId="2052"/>
    <cellStyle name="Обычный 971" xfId="2053"/>
    <cellStyle name="Обычный 972" xfId="2054"/>
    <cellStyle name="Обычный 973" xfId="2055"/>
    <cellStyle name="Обычный 974" xfId="2056"/>
    <cellStyle name="Обычный 975" xfId="2057"/>
    <cellStyle name="Обычный 976" xfId="2058"/>
    <cellStyle name="Обычный 977" xfId="2059"/>
    <cellStyle name="Обычный 978" xfId="2060"/>
    <cellStyle name="Обычный 979" xfId="2061"/>
    <cellStyle name="Обычный 98" xfId="1558"/>
    <cellStyle name="Обычный 980" xfId="2062"/>
    <cellStyle name="Обычный 981" xfId="2063"/>
    <cellStyle name="Обычный 982" xfId="2064"/>
    <cellStyle name="Обычный 983" xfId="2065"/>
    <cellStyle name="Обычный 984" xfId="2066"/>
    <cellStyle name="Обычный 985" xfId="2067"/>
    <cellStyle name="Обычный 986" xfId="2068"/>
    <cellStyle name="Обычный 987" xfId="2069"/>
    <cellStyle name="Обычный 988" xfId="2070"/>
    <cellStyle name="Обычный 989" xfId="2071"/>
    <cellStyle name="Обычный 99" xfId="1559"/>
    <cellStyle name="Обычный 990" xfId="2072"/>
    <cellStyle name="Обычный 991" xfId="2073"/>
    <cellStyle name="Обычный 992" xfId="2074"/>
    <cellStyle name="Обычный 993" xfId="2075"/>
    <cellStyle name="Обычный 994" xfId="2076"/>
    <cellStyle name="Обычный 995" xfId="2077"/>
    <cellStyle name="Обычный 996" xfId="2078"/>
    <cellStyle name="Обычный 997" xfId="2079"/>
    <cellStyle name="Обычный 998" xfId="2080"/>
    <cellStyle name="Обычный 999" xfId="2081"/>
    <cellStyle name="Обычный_KS_ZRHG_рцк" xfId="2238"/>
    <cellStyle name="Обычный_SSR5086" xfId="973"/>
    <cellStyle name="Обычный_Прилож.№1,2,3" xfId="2239"/>
    <cellStyle name="Обычный_Приложение 4" xfId="2257"/>
    <cellStyle name="Обычный_Приложения к конкурсной заявке" xfId="2258"/>
    <cellStyle name="Обычный_Расчет стоимости услуг ТЭР" xfId="974"/>
    <cellStyle name="Обычный_рцк" xfId="975"/>
    <cellStyle name="Обычный_РЦК2" xfId="976"/>
    <cellStyle name="Параметр" xfId="977"/>
    <cellStyle name="ПеременныеСметы" xfId="978"/>
    <cellStyle name="Плохой 2" xfId="979"/>
    <cellStyle name="Плохой 2 2" xfId="980"/>
    <cellStyle name="Плохой 2 3" xfId="981"/>
    <cellStyle name="Плохой 2 4" xfId="982"/>
    <cellStyle name="Плохой 2 5" xfId="983"/>
    <cellStyle name="Плохой 2 6" xfId="984"/>
    <cellStyle name="Плохой 3" xfId="985"/>
    <cellStyle name="Плохой 4" xfId="986"/>
    <cellStyle name="Плохой 5" xfId="987"/>
    <cellStyle name="Плохой 6" xfId="988"/>
    <cellStyle name="Плохой 7" xfId="989"/>
    <cellStyle name="ПодПодраздел" xfId="990"/>
    <cellStyle name="Подраздел" xfId="991"/>
    <cellStyle name="Пояснение 2" xfId="992"/>
    <cellStyle name="Пояснение 2 2" xfId="993"/>
    <cellStyle name="Пояснение 2 3" xfId="994"/>
    <cellStyle name="Пояснение 2 4" xfId="995"/>
    <cellStyle name="Пояснение 2 5" xfId="996"/>
    <cellStyle name="Пояснение 2 6" xfId="997"/>
    <cellStyle name="Пояснение 3" xfId="998"/>
    <cellStyle name="Пояснение 4" xfId="999"/>
    <cellStyle name="Пояснение 5" xfId="1000"/>
    <cellStyle name="Пояснение 6" xfId="1001"/>
    <cellStyle name="Пояснение 7" xfId="1002"/>
    <cellStyle name="Примечание 2" xfId="1003"/>
    <cellStyle name="Примечание 2 2" xfId="1004"/>
    <cellStyle name="Примечание 2 3" xfId="1005"/>
    <cellStyle name="Примечание 2 4" xfId="1006"/>
    <cellStyle name="Примечание 2 5" xfId="1007"/>
    <cellStyle name="Примечание 2 6" xfId="1008"/>
    <cellStyle name="Примечание 2_индекс ПРБ 19 тайл" xfId="1560"/>
    <cellStyle name="Примечание 3" xfId="1009"/>
    <cellStyle name="Примечание 4" xfId="1010"/>
    <cellStyle name="Примечание 5" xfId="1011"/>
    <cellStyle name="Примечание 6" xfId="1012"/>
    <cellStyle name="Примечание 7" xfId="1013"/>
    <cellStyle name="Процент_PRG (2)" xfId="1014"/>
    <cellStyle name="Процентный 2" xfId="1015"/>
    <cellStyle name="Процентный 3" xfId="1016"/>
    <cellStyle name="Процентный 3 2" xfId="2240"/>
    <cellStyle name="Процентный 4" xfId="2287"/>
    <cellStyle name="Раздел" xfId="1017"/>
    <cellStyle name="РесСмета" xfId="1018"/>
    <cellStyle name="СводВедРес" xfId="1101"/>
    <cellStyle name="СводВедРес 2" xfId="1657"/>
    <cellStyle name="СводВедРес_Сводная ресурсная ведомость ПМК 3 " xfId="1658"/>
    <cellStyle name="СводкаСтоимРаб" xfId="1019"/>
    <cellStyle name="СводРасч" xfId="1020"/>
    <cellStyle name="СводРасч 2" xfId="1102"/>
    <cellStyle name="СводРасч 3" xfId="2254"/>
    <cellStyle name="Связанная ячейка 2" xfId="1021"/>
    <cellStyle name="Связанная ячейка 2 2" xfId="1022"/>
    <cellStyle name="Связанная ячейка 2 3" xfId="1023"/>
    <cellStyle name="Связанная ячейка 2 4" xfId="1024"/>
    <cellStyle name="Связанная ячейка 2 5" xfId="1025"/>
    <cellStyle name="Связанная ячейка 2 6" xfId="1026"/>
    <cellStyle name="Связанная ячейка 2_индекс ПРБ 19 тайл" xfId="1561"/>
    <cellStyle name="Связанная ячейка 3" xfId="1027"/>
    <cellStyle name="Связанная ячейка 4" xfId="1028"/>
    <cellStyle name="Связанная ячейка 5" xfId="1029"/>
    <cellStyle name="Связанная ячейка 6" xfId="1030"/>
    <cellStyle name="Связанная ячейка 7" xfId="1031"/>
    <cellStyle name="Список ресурсов" xfId="1032"/>
    <cellStyle name="Стиль 1" xfId="1033"/>
    <cellStyle name="Стиль 1 2" xfId="1034"/>
    <cellStyle name="Стиль 1 3" xfId="1035"/>
    <cellStyle name="Стиль 1 4" xfId="1036"/>
    <cellStyle name="Стиль 1 5" xfId="1037"/>
    <cellStyle name="Стиль 1 6" xfId="1038"/>
    <cellStyle name="Стиль 1 7" xfId="1039"/>
    <cellStyle name="Стиль 1_1310.1.17  БКНС-1 Тайл.м.м" xfId="1040"/>
    <cellStyle name="Стиль_названий" xfId="1041"/>
    <cellStyle name="Строка нечётная" xfId="1042"/>
    <cellStyle name="Строка чётная" xfId="1043"/>
    <cellStyle name="ТЕКСТ" xfId="1044"/>
    <cellStyle name="Текст предупреждения 2" xfId="1045"/>
    <cellStyle name="Текст предупреждения 2 2" xfId="1046"/>
    <cellStyle name="Текст предупреждения 2 3" xfId="1047"/>
    <cellStyle name="Текст предупреждения 2 4" xfId="1048"/>
    <cellStyle name="Текст предупреждения 2 5" xfId="1049"/>
    <cellStyle name="Текст предупреждения 2 6" xfId="1050"/>
    <cellStyle name="Текст предупреждения 3" xfId="1051"/>
    <cellStyle name="Текст предупреждения 4" xfId="1052"/>
    <cellStyle name="Текст предупреждения 5" xfId="1053"/>
    <cellStyle name="Текст предупреждения 6" xfId="1054"/>
    <cellStyle name="Текст предупреждения 7" xfId="1055"/>
    <cellStyle name="Титул" xfId="1056"/>
    <cellStyle name="Тысячи [0]_ прил.2,4" xfId="1057"/>
    <cellStyle name="Тысячи_ прил.2,4" xfId="1058"/>
    <cellStyle name="Финансовый 2" xfId="1059"/>
    <cellStyle name="Финансовый 2 2" xfId="1060"/>
    <cellStyle name="Финансовый 2 2 2" xfId="2266"/>
    <cellStyle name="Финансовый 2 3" xfId="1061"/>
    <cellStyle name="Финансовый 2 3 2" xfId="2267"/>
    <cellStyle name="Финансовый 2 4" xfId="1062"/>
    <cellStyle name="Финансовый 2 4 2" xfId="2268"/>
    <cellStyle name="Финансовый 2 5" xfId="1063"/>
    <cellStyle name="Финансовый 2 5 2" xfId="2269"/>
    <cellStyle name="Финансовый 2 6" xfId="1064"/>
    <cellStyle name="Финансовый 2 6 2" xfId="2270"/>
    <cellStyle name="Финансовый 2 7" xfId="1065"/>
    <cellStyle name="Финансовый 2 7 2" xfId="2271"/>
    <cellStyle name="Финансовый 2 8" xfId="2255"/>
    <cellStyle name="Финансовый 3" xfId="1066"/>
    <cellStyle name="Финансовый 3 2" xfId="2272"/>
    <cellStyle name="Финансовый 4" xfId="1067"/>
    <cellStyle name="Финансовый 4 2" xfId="1068"/>
    <cellStyle name="Финансовый 4 2 2" xfId="2273"/>
    <cellStyle name="Финансовый 4 3" xfId="1069"/>
    <cellStyle name="Финансовый 4 3 2" xfId="2274"/>
    <cellStyle name="Финансовый 4 4" xfId="1070"/>
    <cellStyle name="Финансовый 4 4 2" xfId="2275"/>
    <cellStyle name="Финансовый 4 5" xfId="1071"/>
    <cellStyle name="Финансовый 4 5 2" xfId="2276"/>
    <cellStyle name="Финансовый 4 6" xfId="1072"/>
    <cellStyle name="Финансовый 4 6 2" xfId="2277"/>
    <cellStyle name="Финансовый 4 7" xfId="2278"/>
    <cellStyle name="Финансовый 5" xfId="1563"/>
    <cellStyle name="Финансовый 6" xfId="1564"/>
    <cellStyle name="Финансовый 6 2" xfId="2279"/>
    <cellStyle name="Финансовый 6 2 2" xfId="2280"/>
    <cellStyle name="Финансовый 6 3" xfId="2281"/>
    <cellStyle name="Финансовый 7" xfId="2256"/>
    <cellStyle name="Формула" xfId="1073"/>
    <cellStyle name="Хвост" xfId="1074"/>
    <cellStyle name="Хороший 2" xfId="1075"/>
    <cellStyle name="Хороший 2 2" xfId="1076"/>
    <cellStyle name="Хороший 2 3" xfId="1077"/>
    <cellStyle name="Хороший 2 4" xfId="1078"/>
    <cellStyle name="Хороший 2 5" xfId="1079"/>
    <cellStyle name="Хороший 2 6" xfId="1080"/>
    <cellStyle name="Хороший 3" xfId="1081"/>
    <cellStyle name="Хороший 4" xfId="1082"/>
    <cellStyle name="Хороший 5" xfId="1083"/>
    <cellStyle name="Хороший 6" xfId="1084"/>
    <cellStyle name="Хороший 7" xfId="1085"/>
    <cellStyle name="Цена" xfId="1086"/>
    <cellStyle name="Ценник" xfId="1103"/>
    <cellStyle name="Ценник 2" xfId="1659"/>
    <cellStyle name="Џђћ–…ќ’ќ›‰" xfId="1087"/>
    <cellStyle name="Экспертиза" xfId="1088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Temp1_&#1060;&#1086;&#1088;&#1084;&#1072;%208%20&#1089;%20&#1087;&#1088;&#1080;&#1083;&#1086;&#1078;&#1077;&#1085;&#1080;&#1103;&#1084;&#1080;.zip/&#1060;&#1086;&#1088;&#1084;&#1072;%208%20&#1089;%20&#1087;&#1088;&#1080;&#1083;&#1086;&#1078;&#1077;&#1085;&#1080;&#1103;&#1084;&#1080;/&#1060;&#1086;&#1088;&#1084;&#1072;%208.1%20&#1089;%20&#1087;&#1088;&#1080;&#1083;&#1086;&#1078;&#1077;&#1085;&#1080;&#1103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. 1 к ф. 8.1"/>
      <sheetName val="прил. №2 к ф.8"/>
      <sheetName val="прил. 3 к ф. 8.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75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C3" sqref="C3:W3"/>
    </sheetView>
  </sheetViews>
  <sheetFormatPr defaultColWidth="8.85546875" defaultRowHeight="12.75" x14ac:dyDescent="0.2"/>
  <cols>
    <col min="1" max="1" width="13.5703125" style="33" customWidth="1"/>
    <col min="2" max="2" width="49" style="33" customWidth="1"/>
    <col min="3" max="3" width="10.5703125" style="33" customWidth="1"/>
    <col min="4" max="4" width="11.140625" style="33" customWidth="1"/>
    <col min="5" max="5" width="11" style="33" customWidth="1"/>
    <col min="6" max="6" width="13.42578125" style="33" customWidth="1"/>
    <col min="7" max="7" width="11.7109375" style="33" customWidth="1"/>
    <col min="8" max="8" width="11.28515625" style="33" customWidth="1"/>
    <col min="9" max="9" width="10.85546875" style="33" customWidth="1"/>
    <col min="10" max="10" width="11.28515625" style="33" customWidth="1"/>
    <col min="11" max="11" width="14.42578125" style="33" customWidth="1"/>
    <col min="12" max="12" width="14.7109375" style="33" customWidth="1"/>
    <col min="13" max="13" width="12.42578125" style="33" customWidth="1"/>
    <col min="14" max="14" width="14" style="9" customWidth="1"/>
    <col min="15" max="15" width="12.7109375" style="9" customWidth="1"/>
    <col min="16" max="17" width="13.5703125" style="9" customWidth="1"/>
    <col min="18" max="18" width="11.140625" style="9" customWidth="1"/>
    <col min="19" max="19" width="13" style="9" customWidth="1"/>
    <col min="20" max="20" width="13.7109375" style="33" customWidth="1"/>
    <col min="21" max="21" width="10.7109375" style="9" customWidth="1"/>
    <col min="22" max="22" width="11.28515625" style="33" customWidth="1"/>
    <col min="23" max="23" width="18.85546875" style="33" customWidth="1"/>
    <col min="24" max="24" width="17.85546875" style="33" customWidth="1"/>
    <col min="25" max="25" width="10.140625" style="33" bestFit="1" customWidth="1"/>
    <col min="26" max="16384" width="8.85546875" style="1"/>
  </cols>
  <sheetData>
    <row r="1" spans="1:25" ht="13.5" x14ac:dyDescent="0.2">
      <c r="B1" s="34" t="s">
        <v>27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  <c r="U1" s="36"/>
      <c r="V1" s="35"/>
      <c r="W1" s="37" t="s">
        <v>60</v>
      </c>
    </row>
    <row r="2" spans="1:25" ht="13.5" customHeight="1" x14ac:dyDescent="0.2">
      <c r="B2" s="2" t="s">
        <v>18</v>
      </c>
      <c r="C2" s="623" t="s">
        <v>1028</v>
      </c>
      <c r="D2" s="623"/>
      <c r="E2" s="623"/>
      <c r="F2" s="623"/>
      <c r="G2" s="623"/>
      <c r="H2" s="623"/>
      <c r="I2" s="623"/>
      <c r="J2" s="623"/>
      <c r="K2" s="623"/>
      <c r="L2" s="623"/>
      <c r="M2" s="623"/>
      <c r="N2" s="623"/>
      <c r="O2" s="623"/>
      <c r="P2" s="623"/>
      <c r="Q2" s="623"/>
      <c r="R2" s="623"/>
      <c r="S2" s="623"/>
      <c r="T2" s="623"/>
      <c r="U2" s="623"/>
      <c r="V2" s="623"/>
      <c r="W2" s="623"/>
      <c r="X2" s="194"/>
    </row>
    <row r="3" spans="1:25" x14ac:dyDescent="0.2">
      <c r="B3" s="2" t="s">
        <v>19</v>
      </c>
      <c r="C3" s="624" t="s">
        <v>118</v>
      </c>
      <c r="D3" s="625"/>
      <c r="E3" s="625"/>
      <c r="F3" s="625"/>
      <c r="G3" s="625"/>
      <c r="H3" s="625"/>
      <c r="I3" s="625"/>
      <c r="J3" s="625"/>
      <c r="K3" s="625"/>
      <c r="L3" s="625"/>
      <c r="M3" s="625"/>
      <c r="N3" s="625"/>
      <c r="O3" s="625"/>
      <c r="P3" s="625"/>
      <c r="Q3" s="625"/>
      <c r="R3" s="625"/>
      <c r="S3" s="625"/>
      <c r="T3" s="625"/>
      <c r="U3" s="625"/>
      <c r="V3" s="625"/>
      <c r="W3" s="625"/>
      <c r="X3" s="195"/>
    </row>
    <row r="4" spans="1:25" x14ac:dyDescent="0.2">
      <c r="B4" s="2" t="s">
        <v>116</v>
      </c>
      <c r="C4" s="364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</row>
    <row r="5" spans="1:25" ht="13.5" thickBot="1" x14ac:dyDescent="0.25">
      <c r="B5" s="2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</row>
    <row r="6" spans="1:25" ht="12.75" customHeight="1" thickBot="1" x14ac:dyDescent="0.25">
      <c r="A6" s="620" t="s">
        <v>1</v>
      </c>
      <c r="B6" s="620" t="s">
        <v>28</v>
      </c>
      <c r="C6" s="645" t="s">
        <v>29</v>
      </c>
      <c r="D6" s="646"/>
      <c r="E6" s="646"/>
      <c r="F6" s="646"/>
      <c r="G6" s="646"/>
      <c r="H6" s="646"/>
      <c r="I6" s="646"/>
      <c r="J6" s="646"/>
      <c r="K6" s="646"/>
      <c r="L6" s="647"/>
      <c r="M6" s="637" t="s">
        <v>2</v>
      </c>
      <c r="N6" s="638"/>
      <c r="O6" s="638"/>
      <c r="P6" s="638"/>
      <c r="Q6" s="638"/>
      <c r="R6" s="638"/>
      <c r="S6" s="638"/>
      <c r="T6" s="638"/>
      <c r="U6" s="638"/>
      <c r="V6" s="638"/>
      <c r="W6" s="639"/>
      <c r="Y6" s="1"/>
    </row>
    <row r="7" spans="1:25" ht="12.75" customHeight="1" x14ac:dyDescent="0.2">
      <c r="A7" s="621"/>
      <c r="B7" s="621"/>
      <c r="C7" s="604" t="s">
        <v>72</v>
      </c>
      <c r="D7" s="643" t="s">
        <v>3</v>
      </c>
      <c r="E7" s="644"/>
      <c r="F7" s="644"/>
      <c r="G7" s="644"/>
      <c r="H7" s="644"/>
      <c r="I7" s="644"/>
      <c r="J7" s="644"/>
      <c r="K7" s="640" t="s">
        <v>74</v>
      </c>
      <c r="L7" s="628" t="s">
        <v>76</v>
      </c>
      <c r="M7" s="626" t="s">
        <v>73</v>
      </c>
      <c r="N7" s="615" t="s">
        <v>3</v>
      </c>
      <c r="O7" s="616"/>
      <c r="P7" s="616"/>
      <c r="Q7" s="617"/>
      <c r="R7" s="618" t="s">
        <v>52</v>
      </c>
      <c r="S7" s="631" t="s">
        <v>82</v>
      </c>
      <c r="T7" s="631" t="s">
        <v>75</v>
      </c>
      <c r="U7" s="631" t="s">
        <v>53</v>
      </c>
      <c r="V7" s="635" t="s">
        <v>54</v>
      </c>
      <c r="W7" s="633" t="s">
        <v>77</v>
      </c>
      <c r="Y7" s="1"/>
    </row>
    <row r="8" spans="1:25" ht="44.25" customHeight="1" x14ac:dyDescent="0.2">
      <c r="A8" s="621"/>
      <c r="B8" s="621"/>
      <c r="C8" s="605"/>
      <c r="D8" s="607" t="s">
        <v>55</v>
      </c>
      <c r="E8" s="602" t="s">
        <v>78</v>
      </c>
      <c r="F8" s="602" t="s">
        <v>79</v>
      </c>
      <c r="G8" s="602" t="s">
        <v>83</v>
      </c>
      <c r="H8" s="602" t="s">
        <v>30</v>
      </c>
      <c r="I8" s="602" t="s">
        <v>53</v>
      </c>
      <c r="J8" s="602" t="s">
        <v>54</v>
      </c>
      <c r="K8" s="641"/>
      <c r="L8" s="629"/>
      <c r="M8" s="627"/>
      <c r="N8" s="612" t="s">
        <v>31</v>
      </c>
      <c r="O8" s="613"/>
      <c r="P8" s="613" t="s">
        <v>32</v>
      </c>
      <c r="Q8" s="614"/>
      <c r="R8" s="619"/>
      <c r="S8" s="632"/>
      <c r="T8" s="632"/>
      <c r="U8" s="632"/>
      <c r="V8" s="636"/>
      <c r="W8" s="634"/>
      <c r="Y8" s="1"/>
    </row>
    <row r="9" spans="1:25" ht="83.25" customHeight="1" thickBot="1" x14ac:dyDescent="0.25">
      <c r="A9" s="622"/>
      <c r="B9" s="622"/>
      <c r="C9" s="606"/>
      <c r="D9" s="608"/>
      <c r="E9" s="603"/>
      <c r="F9" s="603"/>
      <c r="G9" s="603"/>
      <c r="H9" s="603"/>
      <c r="I9" s="603"/>
      <c r="J9" s="603"/>
      <c r="K9" s="642"/>
      <c r="L9" s="630"/>
      <c r="M9" s="627"/>
      <c r="N9" s="297" t="s">
        <v>80</v>
      </c>
      <c r="O9" s="298" t="s">
        <v>81</v>
      </c>
      <c r="P9" s="298" t="s">
        <v>80</v>
      </c>
      <c r="Q9" s="299" t="s">
        <v>81</v>
      </c>
      <c r="R9" s="619"/>
      <c r="S9" s="632"/>
      <c r="T9" s="632"/>
      <c r="U9" s="632"/>
      <c r="V9" s="636"/>
      <c r="W9" s="634"/>
      <c r="Y9" s="1"/>
    </row>
    <row r="10" spans="1:25" ht="13.5" thickBot="1" x14ac:dyDescent="0.25">
      <c r="A10" s="300">
        <v>1</v>
      </c>
      <c r="B10" s="301">
        <v>2</v>
      </c>
      <c r="C10" s="300">
        <v>5</v>
      </c>
      <c r="D10" s="302">
        <v>6</v>
      </c>
      <c r="E10" s="303">
        <v>7</v>
      </c>
      <c r="F10" s="304">
        <v>8</v>
      </c>
      <c r="G10" s="303">
        <v>9</v>
      </c>
      <c r="H10" s="304">
        <v>10</v>
      </c>
      <c r="I10" s="303">
        <v>11</v>
      </c>
      <c r="J10" s="304">
        <v>12</v>
      </c>
      <c r="K10" s="303">
        <v>13</v>
      </c>
      <c r="L10" s="305">
        <v>14</v>
      </c>
      <c r="M10" s="300">
        <v>15</v>
      </c>
      <c r="N10" s="302">
        <v>16</v>
      </c>
      <c r="O10" s="303">
        <v>17</v>
      </c>
      <c r="P10" s="304">
        <v>18</v>
      </c>
      <c r="Q10" s="306">
        <v>19</v>
      </c>
      <c r="R10" s="302">
        <v>20</v>
      </c>
      <c r="S10" s="303">
        <v>21</v>
      </c>
      <c r="T10" s="304">
        <v>22</v>
      </c>
      <c r="U10" s="303">
        <v>23</v>
      </c>
      <c r="V10" s="307">
        <v>24</v>
      </c>
      <c r="W10" s="308">
        <v>25</v>
      </c>
      <c r="Y10" s="1"/>
    </row>
    <row r="11" spans="1:25" ht="13.5" thickBot="1" x14ac:dyDescent="0.25">
      <c r="A11" s="609" t="s">
        <v>97</v>
      </c>
      <c r="B11" s="610"/>
      <c r="C11" s="610"/>
      <c r="D11" s="610"/>
      <c r="E11" s="610"/>
      <c r="F11" s="610"/>
      <c r="G11" s="610"/>
      <c r="H11" s="610"/>
      <c r="I11" s="610"/>
      <c r="J11" s="610"/>
      <c r="K11" s="610"/>
      <c r="L11" s="610"/>
      <c r="M11" s="610"/>
      <c r="N11" s="610"/>
      <c r="O11" s="610"/>
      <c r="P11" s="610"/>
      <c r="Q11" s="610"/>
      <c r="R11" s="610"/>
      <c r="S11" s="610"/>
      <c r="T11" s="610"/>
      <c r="U11" s="610"/>
      <c r="V11" s="610"/>
      <c r="W11" s="611"/>
      <c r="Y11" s="1"/>
    </row>
    <row r="12" spans="1:25" ht="14.25" x14ac:dyDescent="0.2">
      <c r="A12" s="296" t="s">
        <v>961</v>
      </c>
      <c r="B12" s="296" t="s">
        <v>990</v>
      </c>
      <c r="C12" s="242">
        <f>D12+E12+G12+I12+J12</f>
        <v>393457</v>
      </c>
      <c r="D12" s="146">
        <v>67721</v>
      </c>
      <c r="E12" s="92">
        <v>161741</v>
      </c>
      <c r="F12" s="93">
        <v>27048</v>
      </c>
      <c r="G12" s="93">
        <v>0</v>
      </c>
      <c r="H12" s="92">
        <v>0</v>
      </c>
      <c r="I12" s="92">
        <v>100506</v>
      </c>
      <c r="J12" s="111">
        <v>63489</v>
      </c>
      <c r="K12" s="95">
        <v>2405.6</v>
      </c>
      <c r="L12" s="126">
        <v>859.4</v>
      </c>
      <c r="M12" s="242"/>
      <c r="N12" s="141"/>
      <c r="O12" s="94"/>
      <c r="P12" s="94"/>
      <c r="Q12" s="134"/>
      <c r="R12" s="192"/>
      <c r="S12" s="149"/>
      <c r="T12" s="149"/>
      <c r="U12" s="149"/>
      <c r="V12" s="150"/>
      <c r="W12" s="357"/>
      <c r="Y12" s="1"/>
    </row>
    <row r="13" spans="1:25" ht="14.25" x14ac:dyDescent="0.2">
      <c r="A13" s="296" t="s">
        <v>962</v>
      </c>
      <c r="B13" s="296" t="s">
        <v>991</v>
      </c>
      <c r="C13" s="242">
        <f t="shared" ref="C13:C39" si="0">D13+E13+G13+I13+J13</f>
        <v>99872</v>
      </c>
      <c r="D13" s="146">
        <v>25850</v>
      </c>
      <c r="E13" s="92">
        <v>31580</v>
      </c>
      <c r="F13" s="93">
        <v>3624</v>
      </c>
      <c r="G13" s="93">
        <v>0</v>
      </c>
      <c r="H13" s="92">
        <v>0</v>
      </c>
      <c r="I13" s="92">
        <v>24758</v>
      </c>
      <c r="J13" s="111">
        <v>17684</v>
      </c>
      <c r="K13" s="95">
        <v>841.57</v>
      </c>
      <c r="L13" s="126">
        <v>86.73</v>
      </c>
      <c r="M13" s="242"/>
      <c r="N13" s="141"/>
      <c r="O13" s="94"/>
      <c r="P13" s="94"/>
      <c r="Q13" s="134"/>
      <c r="R13" s="192"/>
      <c r="S13" s="149"/>
      <c r="T13" s="149"/>
      <c r="U13" s="149"/>
      <c r="V13" s="150"/>
      <c r="W13" s="357"/>
      <c r="Y13" s="1"/>
    </row>
    <row r="14" spans="1:25" ht="14.25" x14ac:dyDescent="0.2">
      <c r="A14" s="296" t="s">
        <v>963</v>
      </c>
      <c r="B14" s="296" t="s">
        <v>992</v>
      </c>
      <c r="C14" s="242">
        <f t="shared" si="0"/>
        <v>393413</v>
      </c>
      <c r="D14" s="146">
        <v>32889</v>
      </c>
      <c r="E14" s="92">
        <v>42806</v>
      </c>
      <c r="F14" s="93">
        <v>5354</v>
      </c>
      <c r="G14" s="93">
        <v>252509</v>
      </c>
      <c r="H14" s="92">
        <v>0</v>
      </c>
      <c r="I14" s="92">
        <v>39447</v>
      </c>
      <c r="J14" s="111">
        <v>25762</v>
      </c>
      <c r="K14" s="95">
        <v>1137.97</v>
      </c>
      <c r="L14" s="126">
        <v>130.5</v>
      </c>
      <c r="M14" s="242"/>
      <c r="N14" s="141"/>
      <c r="O14" s="94"/>
      <c r="P14" s="94"/>
      <c r="Q14" s="134"/>
      <c r="R14" s="192"/>
      <c r="S14" s="149"/>
      <c r="T14" s="149"/>
      <c r="U14" s="149"/>
      <c r="V14" s="150"/>
      <c r="W14" s="357"/>
      <c r="Y14" s="1"/>
    </row>
    <row r="15" spans="1:25" ht="15.75" customHeight="1" x14ac:dyDescent="0.2">
      <c r="A15" s="296" t="s">
        <v>964</v>
      </c>
      <c r="B15" s="296" t="s">
        <v>993</v>
      </c>
      <c r="C15" s="242">
        <f t="shared" si="0"/>
        <v>27325</v>
      </c>
      <c r="D15" s="146">
        <v>2993</v>
      </c>
      <c r="E15" s="92">
        <v>3802</v>
      </c>
      <c r="F15" s="93">
        <v>467</v>
      </c>
      <c r="G15" s="93">
        <v>14768</v>
      </c>
      <c r="H15" s="92">
        <v>0</v>
      </c>
      <c r="I15" s="92">
        <v>3446</v>
      </c>
      <c r="J15" s="111">
        <v>2316</v>
      </c>
      <c r="K15" s="95">
        <v>104.65</v>
      </c>
      <c r="L15" s="126">
        <v>11.25</v>
      </c>
      <c r="M15" s="242"/>
      <c r="N15" s="141"/>
      <c r="O15" s="94"/>
      <c r="P15" s="94"/>
      <c r="Q15" s="134"/>
      <c r="R15" s="192"/>
      <c r="S15" s="149"/>
      <c r="T15" s="149"/>
      <c r="U15" s="149"/>
      <c r="V15" s="150"/>
      <c r="W15" s="357"/>
      <c r="Y15" s="1"/>
    </row>
    <row r="16" spans="1:25" ht="14.25" x14ac:dyDescent="0.2">
      <c r="A16" s="296" t="s">
        <v>965</v>
      </c>
      <c r="B16" s="296" t="s">
        <v>994</v>
      </c>
      <c r="C16" s="242">
        <f t="shared" si="0"/>
        <v>62523</v>
      </c>
      <c r="D16" s="146">
        <v>3668</v>
      </c>
      <c r="E16" s="92">
        <v>1645</v>
      </c>
      <c r="F16" s="93">
        <v>248</v>
      </c>
      <c r="G16" s="93">
        <v>50560</v>
      </c>
      <c r="H16" s="92">
        <v>0</v>
      </c>
      <c r="I16" s="92">
        <v>3798</v>
      </c>
      <c r="J16" s="111">
        <v>2852</v>
      </c>
      <c r="K16" s="95">
        <v>133.38</v>
      </c>
      <c r="L16" s="126">
        <v>5.78</v>
      </c>
      <c r="M16" s="242"/>
      <c r="N16" s="141"/>
      <c r="O16" s="94"/>
      <c r="P16" s="94"/>
      <c r="Q16" s="134"/>
      <c r="R16" s="192"/>
      <c r="S16" s="149"/>
      <c r="T16" s="149"/>
      <c r="U16" s="149"/>
      <c r="V16" s="150"/>
      <c r="W16" s="357"/>
      <c r="Y16" s="1"/>
    </row>
    <row r="17" spans="1:25" ht="14.25" x14ac:dyDescent="0.2">
      <c r="A17" s="296" t="s">
        <v>966</v>
      </c>
      <c r="B17" s="296" t="s">
        <v>995</v>
      </c>
      <c r="C17" s="242">
        <f t="shared" si="0"/>
        <v>66500</v>
      </c>
      <c r="D17" s="146">
        <v>12446</v>
      </c>
      <c r="E17" s="92">
        <v>19560</v>
      </c>
      <c r="F17" s="93">
        <v>2306</v>
      </c>
      <c r="G17" s="93">
        <v>12743</v>
      </c>
      <c r="H17" s="92">
        <v>0</v>
      </c>
      <c r="I17" s="92">
        <v>12720</v>
      </c>
      <c r="J17" s="111">
        <v>9031</v>
      </c>
      <c r="K17" s="95">
        <v>418.88</v>
      </c>
      <c r="L17" s="126">
        <v>53.34</v>
      </c>
      <c r="M17" s="242"/>
      <c r="N17" s="141"/>
      <c r="O17" s="94"/>
      <c r="P17" s="94"/>
      <c r="Q17" s="134"/>
      <c r="R17" s="192"/>
      <c r="S17" s="149"/>
      <c r="T17" s="149"/>
      <c r="U17" s="149"/>
      <c r="V17" s="150"/>
      <c r="W17" s="357"/>
      <c r="Y17" s="1"/>
    </row>
    <row r="18" spans="1:25" ht="14.25" x14ac:dyDescent="0.2">
      <c r="A18" s="296" t="s">
        <v>967</v>
      </c>
      <c r="B18" s="296" t="s">
        <v>996</v>
      </c>
      <c r="C18" s="242">
        <f t="shared" si="0"/>
        <v>264938</v>
      </c>
      <c r="D18" s="146">
        <v>31792</v>
      </c>
      <c r="E18" s="92">
        <v>58934</v>
      </c>
      <c r="F18" s="93">
        <v>7543</v>
      </c>
      <c r="G18" s="93">
        <v>112141</v>
      </c>
      <c r="H18" s="92">
        <v>0</v>
      </c>
      <c r="I18" s="92">
        <v>37177</v>
      </c>
      <c r="J18" s="111">
        <v>24894</v>
      </c>
      <c r="K18" s="95">
        <v>1061.1199999999999</v>
      </c>
      <c r="L18" s="126">
        <v>203.6</v>
      </c>
      <c r="M18" s="242"/>
      <c r="N18" s="141"/>
      <c r="O18" s="94"/>
      <c r="P18" s="94"/>
      <c r="Q18" s="134"/>
      <c r="R18" s="192"/>
      <c r="S18" s="149"/>
      <c r="T18" s="149"/>
      <c r="U18" s="149"/>
      <c r="V18" s="150"/>
      <c r="W18" s="357"/>
      <c r="Y18" s="1"/>
    </row>
    <row r="19" spans="1:25" ht="14.25" x14ac:dyDescent="0.2">
      <c r="A19" s="296" t="s">
        <v>968</v>
      </c>
      <c r="B19" s="296" t="s">
        <v>997</v>
      </c>
      <c r="C19" s="242">
        <f t="shared" si="0"/>
        <v>374479</v>
      </c>
      <c r="D19" s="146">
        <v>39635</v>
      </c>
      <c r="E19" s="92">
        <v>155545</v>
      </c>
      <c r="F19" s="93">
        <v>17654</v>
      </c>
      <c r="G19" s="93">
        <v>77516</v>
      </c>
      <c r="H19" s="92">
        <v>0</v>
      </c>
      <c r="I19" s="92">
        <v>67370</v>
      </c>
      <c r="J19" s="111">
        <v>34413</v>
      </c>
      <c r="K19" s="95">
        <v>1215.28</v>
      </c>
      <c r="L19" s="126">
        <v>504.79</v>
      </c>
      <c r="M19" s="242"/>
      <c r="N19" s="141"/>
      <c r="O19" s="94"/>
      <c r="P19" s="94"/>
      <c r="Q19" s="134"/>
      <c r="R19" s="192"/>
      <c r="S19" s="149"/>
      <c r="T19" s="149"/>
      <c r="U19" s="149"/>
      <c r="V19" s="150"/>
      <c r="W19" s="357"/>
      <c r="Y19" s="1"/>
    </row>
    <row r="20" spans="1:25" ht="14.25" x14ac:dyDescent="0.2">
      <c r="A20" s="296" t="s">
        <v>969</v>
      </c>
      <c r="B20" s="296" t="s">
        <v>998</v>
      </c>
      <c r="C20" s="242">
        <f t="shared" si="0"/>
        <v>256846</v>
      </c>
      <c r="D20" s="146">
        <v>30961</v>
      </c>
      <c r="E20" s="92">
        <v>49016</v>
      </c>
      <c r="F20" s="93">
        <v>6039</v>
      </c>
      <c r="G20" s="93">
        <v>115819</v>
      </c>
      <c r="H20" s="92">
        <v>0</v>
      </c>
      <c r="I20" s="92">
        <v>37000</v>
      </c>
      <c r="J20" s="111">
        <v>24050</v>
      </c>
      <c r="K20" s="95">
        <v>1024.1600000000001</v>
      </c>
      <c r="L20" s="126">
        <v>168.93</v>
      </c>
      <c r="M20" s="242"/>
      <c r="N20" s="141"/>
      <c r="O20" s="94"/>
      <c r="P20" s="94"/>
      <c r="Q20" s="134"/>
      <c r="R20" s="192"/>
      <c r="S20" s="149"/>
      <c r="T20" s="149"/>
      <c r="U20" s="149"/>
      <c r="V20" s="150"/>
      <c r="W20" s="357"/>
      <c r="Y20" s="1"/>
    </row>
    <row r="21" spans="1:25" ht="14.25" x14ac:dyDescent="0.2">
      <c r="A21" s="296" t="s">
        <v>970</v>
      </c>
      <c r="B21" s="296" t="s">
        <v>999</v>
      </c>
      <c r="C21" s="242">
        <f t="shared" si="0"/>
        <v>54389</v>
      </c>
      <c r="D21" s="146">
        <v>5457</v>
      </c>
      <c r="E21" s="92">
        <v>9547</v>
      </c>
      <c r="F21" s="93">
        <v>1491</v>
      </c>
      <c r="G21" s="93">
        <v>27921</v>
      </c>
      <c r="H21" s="92">
        <v>0</v>
      </c>
      <c r="I21" s="92">
        <v>6948</v>
      </c>
      <c r="J21" s="111">
        <v>4516</v>
      </c>
      <c r="K21" s="95">
        <v>181.71</v>
      </c>
      <c r="L21" s="126">
        <v>42.46</v>
      </c>
      <c r="M21" s="242"/>
      <c r="N21" s="141"/>
      <c r="O21" s="94"/>
      <c r="P21" s="94"/>
      <c r="Q21" s="134"/>
      <c r="R21" s="192"/>
      <c r="S21" s="149"/>
      <c r="T21" s="149"/>
      <c r="U21" s="149"/>
      <c r="V21" s="150"/>
      <c r="W21" s="357"/>
      <c r="Y21" s="1"/>
    </row>
    <row r="22" spans="1:25" ht="14.25" x14ac:dyDescent="0.2">
      <c r="A22" s="296" t="s">
        <v>971</v>
      </c>
      <c r="B22" s="296" t="s">
        <v>1000</v>
      </c>
      <c r="C22" s="242">
        <f t="shared" si="0"/>
        <v>43768</v>
      </c>
      <c r="D22" s="146">
        <v>3735</v>
      </c>
      <c r="E22" s="92">
        <v>5844</v>
      </c>
      <c r="F22" s="93">
        <v>694</v>
      </c>
      <c r="G22" s="93">
        <v>27774</v>
      </c>
      <c r="H22" s="92">
        <v>0</v>
      </c>
      <c r="I22" s="92">
        <v>3735</v>
      </c>
      <c r="J22" s="111">
        <v>2680</v>
      </c>
      <c r="K22" s="95">
        <v>120.11</v>
      </c>
      <c r="L22" s="126">
        <v>17.670000000000002</v>
      </c>
      <c r="M22" s="242"/>
      <c r="N22" s="141"/>
      <c r="O22" s="94"/>
      <c r="P22" s="94"/>
      <c r="Q22" s="134"/>
      <c r="R22" s="192"/>
      <c r="S22" s="149"/>
      <c r="T22" s="149"/>
      <c r="U22" s="149"/>
      <c r="V22" s="150"/>
      <c r="W22" s="357"/>
      <c r="Y22" s="1"/>
    </row>
    <row r="23" spans="1:25" ht="14.25" x14ac:dyDescent="0.2">
      <c r="A23" s="296" t="s">
        <v>972</v>
      </c>
      <c r="B23" s="296" t="s">
        <v>1001</v>
      </c>
      <c r="C23" s="242">
        <f t="shared" si="0"/>
        <v>112991</v>
      </c>
      <c r="D23" s="146">
        <v>20057</v>
      </c>
      <c r="E23" s="92">
        <v>4135</v>
      </c>
      <c r="F23" s="93">
        <v>0</v>
      </c>
      <c r="G23" s="93">
        <v>53699</v>
      </c>
      <c r="H23" s="92">
        <v>0</v>
      </c>
      <c r="I23" s="92">
        <v>21060</v>
      </c>
      <c r="J23" s="111">
        <v>14040</v>
      </c>
      <c r="K23" s="95">
        <v>642.16999999999996</v>
      </c>
      <c r="L23" s="126">
        <v>0</v>
      </c>
      <c r="M23" s="242"/>
      <c r="N23" s="141"/>
      <c r="O23" s="94"/>
      <c r="P23" s="94"/>
      <c r="Q23" s="134"/>
      <c r="R23" s="192"/>
      <c r="S23" s="149"/>
      <c r="T23" s="149"/>
      <c r="U23" s="149"/>
      <c r="V23" s="150"/>
      <c r="W23" s="357"/>
      <c r="Y23" s="1"/>
    </row>
    <row r="24" spans="1:25" ht="14.25" x14ac:dyDescent="0.2">
      <c r="A24" s="296" t="s">
        <v>973</v>
      </c>
      <c r="B24" s="296" t="s">
        <v>1002</v>
      </c>
      <c r="C24" s="242">
        <f t="shared" si="0"/>
        <v>539143</v>
      </c>
      <c r="D24" s="146">
        <v>27763</v>
      </c>
      <c r="E24" s="92">
        <v>35104</v>
      </c>
      <c r="F24" s="93">
        <v>4595</v>
      </c>
      <c r="G24" s="93">
        <v>420042</v>
      </c>
      <c r="H24" s="92">
        <v>0</v>
      </c>
      <c r="I24" s="92">
        <v>33385</v>
      </c>
      <c r="J24" s="111">
        <v>22849</v>
      </c>
      <c r="K24" s="95">
        <v>984.75</v>
      </c>
      <c r="L24" s="126">
        <v>109.76</v>
      </c>
      <c r="M24" s="242"/>
      <c r="N24" s="141"/>
      <c r="O24" s="94"/>
      <c r="P24" s="94"/>
      <c r="Q24" s="134"/>
      <c r="R24" s="192"/>
      <c r="S24" s="149"/>
      <c r="T24" s="149"/>
      <c r="U24" s="149"/>
      <c r="V24" s="150"/>
      <c r="W24" s="357"/>
      <c r="Y24" s="1"/>
    </row>
    <row r="25" spans="1:25" ht="14.25" x14ac:dyDescent="0.2">
      <c r="A25" s="296" t="s">
        <v>974</v>
      </c>
      <c r="B25" s="296" t="s">
        <v>1003</v>
      </c>
      <c r="C25" s="242">
        <f t="shared" si="0"/>
        <v>822342</v>
      </c>
      <c r="D25" s="146">
        <v>61082</v>
      </c>
      <c r="E25" s="92">
        <v>198052</v>
      </c>
      <c r="F25" s="93">
        <v>23511</v>
      </c>
      <c r="G25" s="93">
        <v>420115</v>
      </c>
      <c r="H25" s="92">
        <v>0</v>
      </c>
      <c r="I25" s="92">
        <v>92117</v>
      </c>
      <c r="J25" s="111">
        <v>50976</v>
      </c>
      <c r="K25" s="95">
        <v>1931.9</v>
      </c>
      <c r="L25" s="126">
        <v>660.69</v>
      </c>
      <c r="M25" s="242"/>
      <c r="N25" s="141"/>
      <c r="O25" s="94"/>
      <c r="P25" s="94"/>
      <c r="Q25" s="134"/>
      <c r="R25" s="192"/>
      <c r="S25" s="149"/>
      <c r="T25" s="149"/>
      <c r="U25" s="149"/>
      <c r="V25" s="150"/>
      <c r="W25" s="357"/>
      <c r="Y25" s="1"/>
    </row>
    <row r="26" spans="1:25" ht="14.25" x14ac:dyDescent="0.2">
      <c r="A26" s="296" t="s">
        <v>975</v>
      </c>
      <c r="B26" s="296" t="s">
        <v>1001</v>
      </c>
      <c r="C26" s="242">
        <f t="shared" si="0"/>
        <v>503045</v>
      </c>
      <c r="D26" s="146">
        <v>95924</v>
      </c>
      <c r="E26" s="92">
        <v>17666</v>
      </c>
      <c r="F26" s="93">
        <v>0</v>
      </c>
      <c r="G26" s="93">
        <v>221588</v>
      </c>
      <c r="H26" s="92">
        <v>0</v>
      </c>
      <c r="I26" s="92">
        <v>100720</v>
      </c>
      <c r="J26" s="111">
        <v>67147</v>
      </c>
      <c r="K26" s="95">
        <v>3122.22</v>
      </c>
      <c r="L26" s="126">
        <v>0</v>
      </c>
      <c r="M26" s="242"/>
      <c r="N26" s="141"/>
      <c r="O26" s="94"/>
      <c r="P26" s="94"/>
      <c r="Q26" s="134"/>
      <c r="R26" s="192"/>
      <c r="S26" s="149"/>
      <c r="T26" s="149"/>
      <c r="U26" s="149"/>
      <c r="V26" s="150"/>
      <c r="W26" s="357"/>
      <c r="Y26" s="1"/>
    </row>
    <row r="27" spans="1:25" ht="24.75" customHeight="1" x14ac:dyDescent="0.2">
      <c r="A27" s="296" t="s">
        <v>976</v>
      </c>
      <c r="B27" s="296" t="s">
        <v>1004</v>
      </c>
      <c r="C27" s="242">
        <f t="shared" si="0"/>
        <v>399436</v>
      </c>
      <c r="D27" s="146">
        <v>46569</v>
      </c>
      <c r="E27" s="92">
        <v>72965</v>
      </c>
      <c r="F27" s="93">
        <v>8947</v>
      </c>
      <c r="G27" s="93">
        <v>188301</v>
      </c>
      <c r="H27" s="92">
        <v>0</v>
      </c>
      <c r="I27" s="92">
        <v>55516</v>
      </c>
      <c r="J27" s="111">
        <v>36085</v>
      </c>
      <c r="K27" s="95">
        <v>1540.48</v>
      </c>
      <c r="L27" s="126">
        <v>250.2</v>
      </c>
      <c r="M27" s="242"/>
      <c r="N27" s="141"/>
      <c r="O27" s="94"/>
      <c r="P27" s="94"/>
      <c r="Q27" s="134"/>
      <c r="R27" s="192"/>
      <c r="S27" s="149"/>
      <c r="T27" s="149"/>
      <c r="U27" s="149"/>
      <c r="V27" s="150"/>
      <c r="W27" s="357"/>
      <c r="Y27" s="1"/>
    </row>
    <row r="28" spans="1:25" ht="15.75" customHeight="1" x14ac:dyDescent="0.2">
      <c r="A28" s="296" t="s">
        <v>977</v>
      </c>
      <c r="B28" s="296" t="s">
        <v>1005</v>
      </c>
      <c r="C28" s="242">
        <f t="shared" si="0"/>
        <v>226826</v>
      </c>
      <c r="D28" s="146">
        <v>27021</v>
      </c>
      <c r="E28" s="92">
        <v>39612</v>
      </c>
      <c r="F28" s="93">
        <v>4698</v>
      </c>
      <c r="G28" s="93">
        <v>107857</v>
      </c>
      <c r="H28" s="92">
        <v>0</v>
      </c>
      <c r="I28" s="92">
        <v>31719</v>
      </c>
      <c r="J28" s="111">
        <v>20617</v>
      </c>
      <c r="K28" s="95">
        <v>893.85</v>
      </c>
      <c r="L28" s="126">
        <v>131.04</v>
      </c>
      <c r="M28" s="242"/>
      <c r="N28" s="141"/>
      <c r="O28" s="94"/>
      <c r="P28" s="94"/>
      <c r="Q28" s="134"/>
      <c r="R28" s="192"/>
      <c r="S28" s="149"/>
      <c r="T28" s="149"/>
      <c r="U28" s="149"/>
      <c r="V28" s="150"/>
      <c r="W28" s="357"/>
      <c r="Y28" s="1"/>
    </row>
    <row r="29" spans="1:25" ht="14.25" x14ac:dyDescent="0.2">
      <c r="A29" s="296" t="s">
        <v>978</v>
      </c>
      <c r="B29" s="296" t="s">
        <v>1006</v>
      </c>
      <c r="C29" s="242">
        <f t="shared" si="0"/>
        <v>44864</v>
      </c>
      <c r="D29" s="146">
        <v>5084</v>
      </c>
      <c r="E29" s="92">
        <v>8313</v>
      </c>
      <c r="F29" s="93">
        <v>1036</v>
      </c>
      <c r="G29" s="93">
        <v>21369</v>
      </c>
      <c r="H29" s="92">
        <v>0</v>
      </c>
      <c r="I29" s="92">
        <v>6120</v>
      </c>
      <c r="J29" s="111">
        <v>3978</v>
      </c>
      <c r="K29" s="95">
        <v>168.16</v>
      </c>
      <c r="L29" s="126">
        <v>28.99</v>
      </c>
      <c r="M29" s="242"/>
      <c r="N29" s="141"/>
      <c r="O29" s="94"/>
      <c r="P29" s="94"/>
      <c r="Q29" s="134"/>
      <c r="R29" s="192"/>
      <c r="S29" s="149"/>
      <c r="T29" s="149"/>
      <c r="U29" s="149"/>
      <c r="V29" s="150"/>
      <c r="W29" s="357"/>
      <c r="Y29" s="1"/>
    </row>
    <row r="30" spans="1:25" ht="14.25" x14ac:dyDescent="0.2">
      <c r="A30" s="296" t="s">
        <v>979</v>
      </c>
      <c r="B30" s="296" t="s">
        <v>1007</v>
      </c>
      <c r="C30" s="242">
        <f t="shared" si="0"/>
        <v>241808</v>
      </c>
      <c r="D30" s="146">
        <v>6056</v>
      </c>
      <c r="E30" s="92">
        <v>17515</v>
      </c>
      <c r="F30" s="93">
        <v>2592</v>
      </c>
      <c r="G30" s="93">
        <v>203968</v>
      </c>
      <c r="H30" s="92">
        <v>0</v>
      </c>
      <c r="I30" s="92">
        <v>8648</v>
      </c>
      <c r="J30" s="111">
        <v>5621</v>
      </c>
      <c r="K30" s="95">
        <v>199.08</v>
      </c>
      <c r="L30" s="126">
        <v>68.42</v>
      </c>
      <c r="M30" s="242"/>
      <c r="N30" s="141"/>
      <c r="O30" s="94"/>
      <c r="P30" s="94"/>
      <c r="Q30" s="134"/>
      <c r="R30" s="192"/>
      <c r="S30" s="149"/>
      <c r="T30" s="149"/>
      <c r="U30" s="149"/>
      <c r="V30" s="150"/>
      <c r="W30" s="357"/>
      <c r="Y30" s="1"/>
    </row>
    <row r="31" spans="1:25" ht="14.25" x14ac:dyDescent="0.2">
      <c r="A31" s="296" t="s">
        <v>980</v>
      </c>
      <c r="B31" s="296" t="s">
        <v>1008</v>
      </c>
      <c r="C31" s="242">
        <f t="shared" si="0"/>
        <v>2836</v>
      </c>
      <c r="D31" s="146">
        <v>284</v>
      </c>
      <c r="E31" s="92">
        <v>1248</v>
      </c>
      <c r="F31" s="93">
        <v>129</v>
      </c>
      <c r="G31" s="93">
        <v>600</v>
      </c>
      <c r="H31" s="92">
        <v>0</v>
      </c>
      <c r="I31" s="92">
        <v>449</v>
      </c>
      <c r="J31" s="111">
        <v>255</v>
      </c>
      <c r="K31" s="95">
        <v>10.17</v>
      </c>
      <c r="L31" s="126">
        <v>4.2699999999999996</v>
      </c>
      <c r="M31" s="242"/>
      <c r="N31" s="141"/>
      <c r="O31" s="94"/>
      <c r="P31" s="94"/>
      <c r="Q31" s="134"/>
      <c r="R31" s="192"/>
      <c r="S31" s="149"/>
      <c r="T31" s="149"/>
      <c r="U31" s="149"/>
      <c r="V31" s="150"/>
      <c r="W31" s="357"/>
      <c r="Y31" s="1"/>
    </row>
    <row r="32" spans="1:25" ht="15.75" customHeight="1" x14ac:dyDescent="0.2">
      <c r="A32" s="296" t="s">
        <v>981</v>
      </c>
      <c r="B32" s="296" t="s">
        <v>1009</v>
      </c>
      <c r="C32" s="242">
        <f t="shared" si="0"/>
        <v>21310</v>
      </c>
      <c r="D32" s="146">
        <v>1275</v>
      </c>
      <c r="E32" s="92">
        <v>1205</v>
      </c>
      <c r="F32" s="93">
        <v>154</v>
      </c>
      <c r="G32" s="93">
        <v>16284</v>
      </c>
      <c r="H32" s="92">
        <v>0</v>
      </c>
      <c r="I32" s="92">
        <v>1478</v>
      </c>
      <c r="J32" s="111">
        <v>1068</v>
      </c>
      <c r="K32" s="95">
        <v>46.36</v>
      </c>
      <c r="L32" s="126">
        <v>3.61</v>
      </c>
      <c r="M32" s="242"/>
      <c r="N32" s="141"/>
      <c r="O32" s="94"/>
      <c r="P32" s="94"/>
      <c r="Q32" s="134"/>
      <c r="R32" s="192"/>
      <c r="S32" s="149"/>
      <c r="T32" s="149"/>
      <c r="U32" s="149"/>
      <c r="V32" s="150"/>
      <c r="W32" s="357"/>
      <c r="Y32" s="1"/>
    </row>
    <row r="33" spans="1:25" ht="15.75" customHeight="1" x14ac:dyDescent="0.2">
      <c r="A33" s="296" t="s">
        <v>982</v>
      </c>
      <c r="B33" s="296" t="s">
        <v>1010</v>
      </c>
      <c r="C33" s="242">
        <f t="shared" si="0"/>
        <v>71524</v>
      </c>
      <c r="D33" s="146">
        <v>4319</v>
      </c>
      <c r="E33" s="92">
        <v>4104</v>
      </c>
      <c r="F33" s="93">
        <v>519</v>
      </c>
      <c r="G33" s="93">
        <v>54482</v>
      </c>
      <c r="H33" s="92">
        <v>0</v>
      </c>
      <c r="I33" s="92">
        <v>5020</v>
      </c>
      <c r="J33" s="111">
        <v>3599</v>
      </c>
      <c r="K33" s="95">
        <v>156.96</v>
      </c>
      <c r="L33" s="126">
        <v>12.27</v>
      </c>
      <c r="M33" s="242"/>
      <c r="N33" s="141"/>
      <c r="O33" s="94"/>
      <c r="P33" s="94"/>
      <c r="Q33" s="134"/>
      <c r="R33" s="192"/>
      <c r="S33" s="149"/>
      <c r="T33" s="149"/>
      <c r="U33" s="149"/>
      <c r="V33" s="150"/>
      <c r="W33" s="357"/>
      <c r="Y33" s="1"/>
    </row>
    <row r="34" spans="1:25" ht="14.25" x14ac:dyDescent="0.2">
      <c r="A34" s="296" t="s">
        <v>983</v>
      </c>
      <c r="B34" s="296" t="s">
        <v>1011</v>
      </c>
      <c r="C34" s="242">
        <f t="shared" si="0"/>
        <v>549127</v>
      </c>
      <c r="D34" s="146">
        <v>53029</v>
      </c>
      <c r="E34" s="92">
        <v>110097</v>
      </c>
      <c r="F34" s="93">
        <v>14743</v>
      </c>
      <c r="G34" s="93">
        <v>274177</v>
      </c>
      <c r="H34" s="92">
        <v>0</v>
      </c>
      <c r="I34" s="92">
        <v>67772</v>
      </c>
      <c r="J34" s="111">
        <v>44052</v>
      </c>
      <c r="K34" s="95">
        <v>1756.27</v>
      </c>
      <c r="L34" s="126">
        <v>419.59</v>
      </c>
      <c r="M34" s="242"/>
      <c r="N34" s="141"/>
      <c r="O34" s="94"/>
      <c r="P34" s="94"/>
      <c r="Q34" s="134"/>
      <c r="R34" s="192"/>
      <c r="S34" s="149"/>
      <c r="T34" s="149"/>
      <c r="U34" s="149"/>
      <c r="V34" s="150"/>
      <c r="W34" s="357"/>
      <c r="Y34" s="1"/>
    </row>
    <row r="35" spans="1:25" ht="14.25" x14ac:dyDescent="0.2">
      <c r="A35" s="296" t="s">
        <v>984</v>
      </c>
      <c r="B35" s="296" t="s">
        <v>1012</v>
      </c>
      <c r="C35" s="242">
        <f t="shared" si="0"/>
        <v>120657</v>
      </c>
      <c r="D35" s="146">
        <v>12760</v>
      </c>
      <c r="E35" s="92">
        <v>25324</v>
      </c>
      <c r="F35" s="93">
        <v>3440</v>
      </c>
      <c r="G35" s="93">
        <v>56063</v>
      </c>
      <c r="H35" s="92">
        <v>0</v>
      </c>
      <c r="I35" s="92">
        <v>16032</v>
      </c>
      <c r="J35" s="111">
        <v>10478</v>
      </c>
      <c r="K35" s="95">
        <v>420.45</v>
      </c>
      <c r="L35" s="126">
        <v>97.96</v>
      </c>
      <c r="M35" s="242"/>
      <c r="N35" s="141"/>
      <c r="O35" s="94"/>
      <c r="P35" s="94"/>
      <c r="Q35" s="134"/>
      <c r="R35" s="192"/>
      <c r="S35" s="149"/>
      <c r="T35" s="149"/>
      <c r="U35" s="149"/>
      <c r="V35" s="150"/>
      <c r="W35" s="357"/>
      <c r="Y35" s="1"/>
    </row>
    <row r="36" spans="1:25" ht="14.25" x14ac:dyDescent="0.2">
      <c r="A36" s="296" t="s">
        <v>985</v>
      </c>
      <c r="B36" s="296" t="s">
        <v>1013</v>
      </c>
      <c r="C36" s="242">
        <f t="shared" si="0"/>
        <v>196654</v>
      </c>
      <c r="D36" s="146">
        <v>26225</v>
      </c>
      <c r="E36" s="92">
        <v>35930</v>
      </c>
      <c r="F36" s="93">
        <v>4599</v>
      </c>
      <c r="G36" s="93">
        <v>89744</v>
      </c>
      <c r="H36" s="92">
        <f>1950+51+15</f>
        <v>2016</v>
      </c>
      <c r="I36" s="92">
        <v>27292</v>
      </c>
      <c r="J36" s="111">
        <v>17463</v>
      </c>
      <c r="K36" s="95">
        <v>907.79</v>
      </c>
      <c r="L36" s="126">
        <v>128.33000000000001</v>
      </c>
      <c r="M36" s="242"/>
      <c r="N36" s="141"/>
      <c r="O36" s="94"/>
      <c r="P36" s="94"/>
      <c r="Q36" s="134"/>
      <c r="R36" s="192"/>
      <c r="S36" s="149"/>
      <c r="T36" s="149"/>
      <c r="U36" s="149"/>
      <c r="V36" s="150"/>
      <c r="W36" s="357"/>
      <c r="Y36" s="1"/>
    </row>
    <row r="37" spans="1:25" ht="14.25" x14ac:dyDescent="0.2">
      <c r="A37" s="296" t="s">
        <v>986</v>
      </c>
      <c r="B37" s="296" t="s">
        <v>1014</v>
      </c>
      <c r="C37" s="242">
        <f t="shared" si="0"/>
        <v>464120</v>
      </c>
      <c r="D37" s="146">
        <v>46100</v>
      </c>
      <c r="E37" s="92">
        <v>38330</v>
      </c>
      <c r="F37" s="93">
        <v>11213</v>
      </c>
      <c r="G37" s="93">
        <v>287613</v>
      </c>
      <c r="H37" s="92">
        <v>0</v>
      </c>
      <c r="I37" s="92">
        <v>55416</v>
      </c>
      <c r="J37" s="111">
        <v>36661</v>
      </c>
      <c r="K37" s="95">
        <v>1507.3</v>
      </c>
      <c r="L37" s="126">
        <v>312</v>
      </c>
      <c r="M37" s="242"/>
      <c r="N37" s="141"/>
      <c r="O37" s="94"/>
      <c r="P37" s="94"/>
      <c r="Q37" s="134"/>
      <c r="R37" s="192"/>
      <c r="S37" s="149"/>
      <c r="T37" s="149"/>
      <c r="U37" s="149"/>
      <c r="V37" s="150"/>
      <c r="W37" s="357"/>
      <c r="Y37" s="1"/>
    </row>
    <row r="38" spans="1:25" ht="14.25" x14ac:dyDescent="0.2">
      <c r="A38" s="296" t="s">
        <v>987</v>
      </c>
      <c r="B38" s="296" t="s">
        <v>1015</v>
      </c>
      <c r="C38" s="242">
        <f t="shared" si="0"/>
        <v>148791</v>
      </c>
      <c r="D38" s="146">
        <v>12254</v>
      </c>
      <c r="E38" s="92">
        <v>18372</v>
      </c>
      <c r="F38" s="93">
        <v>4494</v>
      </c>
      <c r="G38" s="93">
        <v>90531</v>
      </c>
      <c r="H38" s="92">
        <v>0</v>
      </c>
      <c r="I38" s="92">
        <v>16748</v>
      </c>
      <c r="J38" s="111">
        <v>10886</v>
      </c>
      <c r="K38" s="95">
        <v>405.65</v>
      </c>
      <c r="L38" s="126">
        <v>124.4</v>
      </c>
      <c r="M38" s="242"/>
      <c r="N38" s="141"/>
      <c r="O38" s="94"/>
      <c r="P38" s="94"/>
      <c r="Q38" s="134"/>
      <c r="R38" s="192"/>
      <c r="S38" s="149"/>
      <c r="T38" s="149"/>
      <c r="U38" s="149"/>
      <c r="V38" s="150"/>
      <c r="W38" s="357"/>
      <c r="Y38" s="1"/>
    </row>
    <row r="39" spans="1:25" ht="14.25" x14ac:dyDescent="0.2">
      <c r="A39" s="296" t="s">
        <v>988</v>
      </c>
      <c r="B39" s="296" t="s">
        <v>1016</v>
      </c>
      <c r="C39" s="242">
        <f t="shared" si="0"/>
        <v>178586</v>
      </c>
      <c r="D39" s="146">
        <v>13016</v>
      </c>
      <c r="E39" s="92">
        <v>26931</v>
      </c>
      <c r="F39" s="93">
        <v>6768</v>
      </c>
      <c r="G39" s="93">
        <v>106092</v>
      </c>
      <c r="H39" s="92">
        <v>0</v>
      </c>
      <c r="I39" s="92">
        <v>19708</v>
      </c>
      <c r="J39" s="111">
        <v>12839</v>
      </c>
      <c r="K39" s="95">
        <v>433.3</v>
      </c>
      <c r="L39" s="126">
        <v>189.68</v>
      </c>
      <c r="M39" s="242"/>
      <c r="N39" s="141"/>
      <c r="O39" s="94"/>
      <c r="P39" s="94"/>
      <c r="Q39" s="134"/>
      <c r="R39" s="192"/>
      <c r="S39" s="149"/>
      <c r="T39" s="149"/>
      <c r="U39" s="149"/>
      <c r="V39" s="150"/>
      <c r="W39" s="357"/>
      <c r="Y39" s="1"/>
    </row>
    <row r="40" spans="1:25" ht="15" thickBot="1" x14ac:dyDescent="0.25">
      <c r="A40" s="296" t="s">
        <v>989</v>
      </c>
      <c r="B40" s="296" t="s">
        <v>1017</v>
      </c>
      <c r="C40" s="243">
        <f t="shared" ref="C40" si="1">G40+D40+E40+I40+J40</f>
        <v>667675</v>
      </c>
      <c r="D40" s="147">
        <v>46124</v>
      </c>
      <c r="E40" s="6">
        <v>75947</v>
      </c>
      <c r="F40" s="6">
        <v>19111</v>
      </c>
      <c r="G40" s="6">
        <v>439166</v>
      </c>
      <c r="H40" s="6">
        <v>0</v>
      </c>
      <c r="I40" s="6">
        <v>64318</v>
      </c>
      <c r="J40" s="112">
        <v>42120</v>
      </c>
      <c r="K40" s="8">
        <v>1538.57</v>
      </c>
      <c r="L40" s="127">
        <v>536.35</v>
      </c>
      <c r="M40" s="243"/>
      <c r="N40" s="142"/>
      <c r="O40" s="7"/>
      <c r="P40" s="7"/>
      <c r="Q40" s="135"/>
      <c r="R40" s="193"/>
      <c r="S40" s="152"/>
      <c r="T40" s="152"/>
      <c r="U40" s="152"/>
      <c r="V40" s="153"/>
      <c r="W40" s="358"/>
      <c r="Y40" s="1"/>
    </row>
    <row r="41" spans="1:25" ht="21" customHeight="1" thickBot="1" x14ac:dyDescent="0.25">
      <c r="A41" s="347"/>
      <c r="B41" s="348" t="s">
        <v>89</v>
      </c>
      <c r="C41" s="349">
        <f t="shared" ref="C41:L41" si="2">SUM(C12:C40)</f>
        <v>7349245</v>
      </c>
      <c r="D41" s="350">
        <f t="shared" si="2"/>
        <v>762089</v>
      </c>
      <c r="E41" s="351">
        <f t="shared" si="2"/>
        <v>1270870</v>
      </c>
      <c r="F41" s="351">
        <f t="shared" si="2"/>
        <v>183017</v>
      </c>
      <c r="G41" s="351">
        <f t="shared" si="2"/>
        <v>3743442</v>
      </c>
      <c r="H41" s="351">
        <f t="shared" si="2"/>
        <v>2016</v>
      </c>
      <c r="I41" s="351">
        <f t="shared" si="2"/>
        <v>960423</v>
      </c>
      <c r="J41" s="352">
        <f t="shared" si="2"/>
        <v>612421</v>
      </c>
      <c r="K41" s="353">
        <f t="shared" si="2"/>
        <v>25309.86</v>
      </c>
      <c r="L41" s="354">
        <f t="shared" si="2"/>
        <v>5162.01</v>
      </c>
      <c r="M41" s="349">
        <v>15329780</v>
      </c>
      <c r="N41" s="350">
        <v>0</v>
      </c>
      <c r="O41" s="351">
        <v>5336160</v>
      </c>
      <c r="P41" s="351">
        <v>0</v>
      </c>
      <c r="Q41" s="355">
        <v>9993620</v>
      </c>
      <c r="R41" s="351"/>
      <c r="S41" s="351"/>
      <c r="T41" s="351"/>
      <c r="U41" s="351"/>
      <c r="V41" s="351"/>
      <c r="W41" s="356"/>
      <c r="Y41" s="1"/>
    </row>
    <row r="42" spans="1:25" ht="38.25" x14ac:dyDescent="0.2">
      <c r="A42" s="102"/>
      <c r="B42" s="113" t="s">
        <v>117</v>
      </c>
      <c r="C42" s="309"/>
      <c r="D42" s="104"/>
      <c r="E42" s="99"/>
      <c r="F42" s="99"/>
      <c r="G42" s="99"/>
      <c r="H42" s="99"/>
      <c r="I42" s="99"/>
      <c r="J42" s="99"/>
      <c r="K42" s="99"/>
      <c r="L42" s="128"/>
      <c r="M42" s="113"/>
      <c r="N42" s="143"/>
      <c r="O42" s="100"/>
      <c r="P42" s="101"/>
      <c r="Q42" s="136"/>
      <c r="R42" s="131"/>
      <c r="S42" s="101"/>
      <c r="T42" s="97"/>
      <c r="U42" s="101"/>
      <c r="V42" s="97"/>
      <c r="W42" s="357"/>
    </row>
    <row r="43" spans="1:25" ht="15" x14ac:dyDescent="0.2">
      <c r="A43" s="103"/>
      <c r="B43" s="106" t="s">
        <v>4</v>
      </c>
      <c r="C43" s="243"/>
      <c r="D43" s="105"/>
      <c r="E43" s="38"/>
      <c r="F43" s="38"/>
      <c r="G43" s="38"/>
      <c r="H43" s="38"/>
      <c r="I43" s="38"/>
      <c r="J43" s="38"/>
      <c r="K43" s="38"/>
      <c r="L43" s="129"/>
      <c r="M43" s="107"/>
      <c r="N43" s="144"/>
      <c r="O43" s="39"/>
      <c r="P43" s="40"/>
      <c r="Q43" s="137"/>
      <c r="R43" s="132"/>
      <c r="S43" s="40"/>
      <c r="T43" s="96"/>
      <c r="U43" s="40"/>
      <c r="V43" s="96"/>
      <c r="W43" s="359"/>
    </row>
    <row r="44" spans="1:25" ht="14.25" x14ac:dyDescent="0.2">
      <c r="A44" s="103"/>
      <c r="B44" s="107" t="s">
        <v>113</v>
      </c>
      <c r="C44" s="243"/>
      <c r="D44" s="105"/>
      <c r="E44" s="38"/>
      <c r="F44" s="38"/>
      <c r="G44" s="38"/>
      <c r="H44" s="38"/>
      <c r="I44" s="38"/>
      <c r="J44" s="38"/>
      <c r="K44" s="38"/>
      <c r="L44" s="129"/>
      <c r="M44" s="107"/>
      <c r="N44" s="144"/>
      <c r="O44" s="39"/>
      <c r="P44" s="40"/>
      <c r="Q44" s="137"/>
      <c r="R44" s="132"/>
      <c r="S44" s="40"/>
      <c r="T44" s="96"/>
      <c r="U44" s="40"/>
      <c r="V44" s="96"/>
      <c r="W44" s="360"/>
    </row>
    <row r="45" spans="1:25" ht="14.25" x14ac:dyDescent="0.2">
      <c r="A45" s="103"/>
      <c r="B45" s="108" t="s">
        <v>84</v>
      </c>
      <c r="C45" s="243"/>
      <c r="D45" s="105"/>
      <c r="E45" s="38"/>
      <c r="F45" s="38"/>
      <c r="G45" s="38"/>
      <c r="H45" s="38"/>
      <c r="I45" s="38"/>
      <c r="J45" s="38"/>
      <c r="K45" s="38"/>
      <c r="L45" s="129"/>
      <c r="M45" s="107"/>
      <c r="N45" s="144"/>
      <c r="O45" s="41"/>
      <c r="P45" s="40"/>
      <c r="Q45" s="138"/>
      <c r="R45" s="132"/>
      <c r="S45" s="40"/>
      <c r="T45" s="96"/>
      <c r="U45" s="40"/>
      <c r="V45" s="96"/>
      <c r="W45" s="358"/>
    </row>
    <row r="46" spans="1:25" ht="15" x14ac:dyDescent="0.2">
      <c r="A46" s="103"/>
      <c r="B46" s="106" t="s">
        <v>85</v>
      </c>
      <c r="C46" s="310">
        <f>C41*D70</f>
        <v>466677</v>
      </c>
      <c r="D46" s="105"/>
      <c r="E46" s="38"/>
      <c r="F46" s="38"/>
      <c r="G46" s="38"/>
      <c r="H46" s="38"/>
      <c r="I46" s="38"/>
      <c r="J46" s="38"/>
      <c r="K46" s="38"/>
      <c r="L46" s="129"/>
      <c r="M46" s="107"/>
      <c r="N46" s="144"/>
      <c r="O46" s="42"/>
      <c r="P46" s="40"/>
      <c r="Q46" s="139"/>
      <c r="R46" s="132"/>
      <c r="S46" s="40"/>
      <c r="T46" s="96"/>
      <c r="U46" s="40"/>
      <c r="V46" s="96"/>
      <c r="W46" s="359"/>
    </row>
    <row r="47" spans="1:25" ht="28.5" customHeight="1" x14ac:dyDescent="0.2">
      <c r="A47" s="103"/>
      <c r="B47" s="109" t="s">
        <v>86</v>
      </c>
      <c r="C47" s="243"/>
      <c r="D47" s="105"/>
      <c r="E47" s="38"/>
      <c r="F47" s="38"/>
      <c r="G47" s="38"/>
      <c r="H47" s="38"/>
      <c r="I47" s="38"/>
      <c r="J47" s="38"/>
      <c r="K47" s="38"/>
      <c r="L47" s="129"/>
      <c r="M47" s="107"/>
      <c r="N47" s="144"/>
      <c r="O47" s="42"/>
      <c r="P47" s="40"/>
      <c r="Q47" s="139"/>
      <c r="R47" s="132"/>
      <c r="S47" s="40"/>
      <c r="T47" s="96"/>
      <c r="U47" s="40"/>
      <c r="V47" s="96"/>
      <c r="W47" s="359"/>
    </row>
    <row r="48" spans="1:25" ht="15" x14ac:dyDescent="0.2">
      <c r="A48" s="103"/>
      <c r="B48" s="109" t="s">
        <v>87</v>
      </c>
      <c r="C48" s="243"/>
      <c r="D48" s="105"/>
      <c r="E48" s="38"/>
      <c r="F48" s="38"/>
      <c r="G48" s="38"/>
      <c r="H48" s="38"/>
      <c r="I48" s="38"/>
      <c r="J48" s="38"/>
      <c r="K48" s="38"/>
      <c r="L48" s="129"/>
      <c r="M48" s="107"/>
      <c r="N48" s="144"/>
      <c r="O48" s="42"/>
      <c r="P48" s="40"/>
      <c r="Q48" s="139"/>
      <c r="R48" s="132"/>
      <c r="S48" s="40"/>
      <c r="T48" s="96"/>
      <c r="U48" s="40"/>
      <c r="V48" s="96"/>
      <c r="W48" s="361"/>
    </row>
    <row r="49" spans="1:25" ht="15" x14ac:dyDescent="0.2">
      <c r="A49" s="103"/>
      <c r="B49" s="110" t="s">
        <v>88</v>
      </c>
      <c r="C49" s="243"/>
      <c r="D49" s="105"/>
      <c r="E49" s="38"/>
      <c r="F49" s="38"/>
      <c r="G49" s="38"/>
      <c r="H49" s="38"/>
      <c r="I49" s="38"/>
      <c r="J49" s="38"/>
      <c r="K49" s="38"/>
      <c r="L49" s="129"/>
      <c r="M49" s="107"/>
      <c r="N49" s="144"/>
      <c r="O49" s="42"/>
      <c r="P49" s="40"/>
      <c r="Q49" s="139"/>
      <c r="R49" s="132"/>
      <c r="S49" s="40"/>
      <c r="T49" s="96"/>
      <c r="U49" s="40"/>
      <c r="V49" s="96"/>
      <c r="W49" s="361"/>
    </row>
    <row r="50" spans="1:25" ht="51" hidden="1" x14ac:dyDescent="0.2">
      <c r="A50" s="103"/>
      <c r="B50" s="110" t="s">
        <v>112</v>
      </c>
      <c r="C50" s="243"/>
      <c r="D50" s="105"/>
      <c r="E50" s="38"/>
      <c r="F50" s="38"/>
      <c r="G50" s="38"/>
      <c r="H50" s="38"/>
      <c r="I50" s="38"/>
      <c r="J50" s="38"/>
      <c r="K50" s="38"/>
      <c r="L50" s="129"/>
      <c r="M50" s="107"/>
      <c r="N50" s="144"/>
      <c r="O50" s="42"/>
      <c r="P50" s="40"/>
      <c r="Q50" s="139"/>
      <c r="R50" s="132"/>
      <c r="S50" s="40"/>
      <c r="T50" s="96"/>
      <c r="U50" s="40"/>
      <c r="V50" s="96"/>
      <c r="W50" s="361"/>
    </row>
    <row r="51" spans="1:25" ht="15" x14ac:dyDescent="0.2">
      <c r="A51" s="103"/>
      <c r="B51" s="110" t="s">
        <v>114</v>
      </c>
      <c r="C51" s="243"/>
      <c r="D51" s="105"/>
      <c r="E51" s="38"/>
      <c r="F51" s="38"/>
      <c r="G51" s="38"/>
      <c r="H51" s="38"/>
      <c r="I51" s="38"/>
      <c r="J51" s="38"/>
      <c r="K51" s="38"/>
      <c r="L51" s="129"/>
      <c r="M51" s="107"/>
      <c r="N51" s="144"/>
      <c r="O51" s="42"/>
      <c r="P51" s="40"/>
      <c r="Q51" s="139"/>
      <c r="R51" s="132"/>
      <c r="S51" s="40"/>
      <c r="T51" s="96"/>
      <c r="U51" s="40"/>
      <c r="V51" s="96"/>
      <c r="W51" s="361"/>
    </row>
    <row r="52" spans="1:25" ht="14.25" x14ac:dyDescent="0.2">
      <c r="A52" s="103"/>
      <c r="B52" s="107" t="s">
        <v>6</v>
      </c>
      <c r="C52" s="243">
        <f>C41+C46</f>
        <v>7815922</v>
      </c>
      <c r="D52" s="105"/>
      <c r="E52" s="38"/>
      <c r="F52" s="38"/>
      <c r="G52" s="38"/>
      <c r="H52" s="38"/>
      <c r="I52" s="38"/>
      <c r="J52" s="38"/>
      <c r="K52" s="38"/>
      <c r="L52" s="129"/>
      <c r="M52" s="107"/>
      <c r="N52" s="144"/>
      <c r="O52" s="39"/>
      <c r="P52" s="40"/>
      <c r="Q52" s="137"/>
      <c r="R52" s="132"/>
      <c r="S52" s="40"/>
      <c r="T52" s="96"/>
      <c r="U52" s="40"/>
      <c r="V52" s="96"/>
      <c r="W52" s="358"/>
    </row>
    <row r="53" spans="1:25" ht="15.75" thickBot="1" x14ac:dyDescent="0.25">
      <c r="A53" s="114"/>
      <c r="B53" s="125" t="s">
        <v>7</v>
      </c>
      <c r="C53" s="179"/>
      <c r="D53" s="120"/>
      <c r="E53" s="116"/>
      <c r="F53" s="116"/>
      <c r="G53" s="116"/>
      <c r="H53" s="116"/>
      <c r="I53" s="116"/>
      <c r="J53" s="116"/>
      <c r="K53" s="116"/>
      <c r="L53" s="130"/>
      <c r="M53" s="115"/>
      <c r="N53" s="145"/>
      <c r="O53" s="117"/>
      <c r="P53" s="118"/>
      <c r="Q53" s="140"/>
      <c r="R53" s="133"/>
      <c r="S53" s="118"/>
      <c r="T53" s="119"/>
      <c r="U53" s="118"/>
      <c r="V53" s="119"/>
      <c r="W53" s="362"/>
    </row>
    <row r="54" spans="1:25" ht="14.25" x14ac:dyDescent="0.2">
      <c r="A54" s="155"/>
      <c r="B54" s="246" t="s">
        <v>8</v>
      </c>
      <c r="C54" s="157"/>
      <c r="D54" s="158"/>
      <c r="E54" s="159"/>
      <c r="F54" s="159"/>
      <c r="G54" s="159"/>
      <c r="H54" s="159"/>
      <c r="I54" s="159"/>
      <c r="J54" s="159"/>
      <c r="K54" s="159"/>
      <c r="L54" s="160"/>
      <c r="M54" s="156"/>
      <c r="N54" s="161"/>
      <c r="O54" s="162"/>
      <c r="P54" s="163"/>
      <c r="Q54" s="164"/>
      <c r="R54" s="165"/>
      <c r="S54" s="163"/>
      <c r="T54" s="166"/>
      <c r="U54" s="163"/>
      <c r="V54" s="166"/>
      <c r="W54" s="363"/>
    </row>
    <row r="55" spans="1:25" ht="14.25" x14ac:dyDescent="0.2">
      <c r="A55" s="167"/>
      <c r="B55" s="247" t="s">
        <v>9</v>
      </c>
      <c r="C55" s="168"/>
      <c r="D55" s="169"/>
      <c r="E55" s="170"/>
      <c r="F55" s="170"/>
      <c r="G55" s="170"/>
      <c r="H55" s="170"/>
      <c r="I55" s="170"/>
      <c r="J55" s="170"/>
      <c r="K55" s="170"/>
      <c r="L55" s="171"/>
      <c r="M55" s="172"/>
      <c r="N55" s="173"/>
      <c r="O55" s="174"/>
      <c r="P55" s="174"/>
      <c r="Q55" s="175"/>
      <c r="R55" s="176"/>
      <c r="S55" s="174"/>
      <c r="T55" s="177"/>
      <c r="U55" s="174"/>
      <c r="V55" s="178">
        <v>0.18</v>
      </c>
      <c r="W55" s="358"/>
    </row>
    <row r="56" spans="1:25" ht="15" thickBot="1" x14ac:dyDescent="0.25">
      <c r="A56" s="368"/>
      <c r="B56" s="369" t="s">
        <v>10</v>
      </c>
      <c r="C56" s="370"/>
      <c r="D56" s="371"/>
      <c r="E56" s="372"/>
      <c r="F56" s="372"/>
      <c r="G56" s="372"/>
      <c r="H56" s="372"/>
      <c r="I56" s="372"/>
      <c r="J56" s="372"/>
      <c r="K56" s="372"/>
      <c r="L56" s="373"/>
      <c r="M56" s="374"/>
      <c r="N56" s="375"/>
      <c r="O56" s="376"/>
      <c r="P56" s="377"/>
      <c r="Q56" s="378"/>
      <c r="R56" s="379"/>
      <c r="S56" s="377"/>
      <c r="T56" s="380"/>
      <c r="U56" s="377"/>
      <c r="V56" s="380"/>
      <c r="W56" s="381"/>
    </row>
    <row r="57" spans="1:25" x14ac:dyDescent="0.2">
      <c r="A57" s="43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366"/>
      <c r="N57" s="366"/>
      <c r="O57" s="366"/>
      <c r="P57" s="366"/>
      <c r="Q57" s="366"/>
      <c r="R57" s="366"/>
      <c r="S57" s="366"/>
      <c r="T57" s="366"/>
      <c r="U57" s="366"/>
      <c r="V57" s="366"/>
      <c r="W57" s="367"/>
    </row>
    <row r="58" spans="1:25" ht="25.5" customHeight="1" x14ac:dyDescent="0.2">
      <c r="B58" s="594"/>
      <c r="C58" s="595"/>
      <c r="D58" s="598" t="s">
        <v>33</v>
      </c>
      <c r="E58" s="593" t="s">
        <v>20</v>
      </c>
      <c r="F58" s="45"/>
      <c r="G58" s="45"/>
      <c r="K58" s="9"/>
      <c r="L58" s="9"/>
      <c r="M58" s="9"/>
      <c r="T58" s="9"/>
      <c r="V58" s="10"/>
      <c r="X58" s="1"/>
      <c r="Y58" s="1"/>
    </row>
    <row r="59" spans="1:25" ht="12.75" customHeight="1" x14ac:dyDescent="0.2">
      <c r="B59" s="596"/>
      <c r="C59" s="597"/>
      <c r="D59" s="599"/>
      <c r="E59" s="3">
        <v>2016</v>
      </c>
      <c r="F59" s="98"/>
      <c r="G59" s="98"/>
      <c r="H59" s="98"/>
      <c r="I59" s="98"/>
      <c r="J59" s="98"/>
      <c r="K59" s="9"/>
      <c r="L59" s="9"/>
      <c r="M59" s="9"/>
      <c r="T59" s="9"/>
      <c r="V59" s="9"/>
      <c r="X59" s="1"/>
      <c r="Y59" s="1"/>
    </row>
    <row r="60" spans="1:25" ht="13.5" customHeight="1" x14ac:dyDescent="0.2">
      <c r="B60" s="600" t="s">
        <v>34</v>
      </c>
      <c r="C60" s="601"/>
      <c r="D60" s="46"/>
      <c r="E60" s="47"/>
      <c r="F60" s="48"/>
      <c r="G60" s="48"/>
      <c r="H60" s="48"/>
      <c r="I60" s="48"/>
      <c r="J60" s="48"/>
      <c r="K60" s="48"/>
      <c r="L60" s="50"/>
      <c r="M60" s="50"/>
      <c r="N60" s="51"/>
      <c r="O60" s="50"/>
      <c r="P60" s="50"/>
      <c r="R60" s="33"/>
      <c r="U60" s="33"/>
      <c r="X60" s="1"/>
      <c r="Y60" s="1"/>
    </row>
    <row r="61" spans="1:25" ht="13.5" x14ac:dyDescent="0.2">
      <c r="A61" s="43"/>
      <c r="B61" s="52"/>
      <c r="C61" s="5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54"/>
      <c r="O61" s="54"/>
      <c r="P61" s="54"/>
      <c r="Q61" s="54"/>
      <c r="R61" s="55"/>
      <c r="S61" s="51"/>
      <c r="T61" s="56"/>
      <c r="U61" s="51"/>
      <c r="V61" s="49"/>
      <c r="W61" s="57"/>
    </row>
    <row r="62" spans="1:25" ht="13.5" x14ac:dyDescent="0.2">
      <c r="A62" s="58" t="s">
        <v>21</v>
      </c>
      <c r="B62" s="58"/>
      <c r="C62" s="58"/>
      <c r="D62" s="43"/>
      <c r="E62" s="43"/>
      <c r="F62" s="43"/>
      <c r="G62" s="43"/>
      <c r="H62" s="43"/>
      <c r="I62" s="43"/>
      <c r="J62" s="43"/>
      <c r="K62" s="43"/>
      <c r="L62" s="573"/>
      <c r="M62" s="59"/>
      <c r="N62" s="60"/>
      <c r="O62" s="60"/>
      <c r="P62" s="54"/>
      <c r="Q62" s="54"/>
      <c r="R62" s="55"/>
      <c r="S62" s="51"/>
      <c r="T62" s="56"/>
      <c r="U62" s="51"/>
      <c r="V62" s="49"/>
      <c r="W62" s="57"/>
    </row>
    <row r="63" spans="1:25" ht="14.25" thickBot="1" x14ac:dyDescent="0.25">
      <c r="A63" s="58"/>
      <c r="B63" s="58"/>
      <c r="C63" s="58"/>
      <c r="D63" s="86" t="s">
        <v>90</v>
      </c>
      <c r="E63" s="86" t="s">
        <v>91</v>
      </c>
      <c r="F63" s="43"/>
      <c r="G63" s="43"/>
      <c r="H63" s="43"/>
      <c r="I63" s="43"/>
      <c r="J63" s="43"/>
      <c r="K63" s="43"/>
      <c r="L63" s="43"/>
      <c r="M63" s="59"/>
      <c r="N63" s="60"/>
      <c r="O63" s="60"/>
      <c r="P63" s="54"/>
      <c r="Q63" s="54"/>
      <c r="R63" s="55"/>
      <c r="S63" s="51"/>
      <c r="T63" s="56"/>
      <c r="U63" s="51"/>
      <c r="V63" s="49"/>
      <c r="W63" s="57"/>
    </row>
    <row r="64" spans="1:25" ht="14.25" thickBot="1" x14ac:dyDescent="0.25">
      <c r="A64" s="335" t="s">
        <v>15</v>
      </c>
      <c r="B64" s="336" t="s">
        <v>58</v>
      </c>
      <c r="C64" s="336" t="s">
        <v>98</v>
      </c>
      <c r="D64" s="180" t="s">
        <v>11</v>
      </c>
      <c r="E64" s="183" t="s">
        <v>11</v>
      </c>
      <c r="F64" s="121"/>
      <c r="G64" s="121"/>
      <c r="H64" s="121"/>
      <c r="I64" s="121"/>
      <c r="J64" s="121"/>
      <c r="K64" s="98"/>
      <c r="L64" s="98"/>
      <c r="M64" s="59"/>
      <c r="N64" s="60"/>
      <c r="O64" s="61"/>
      <c r="P64" s="62"/>
      <c r="Q64" s="55"/>
    </row>
    <row r="65" spans="1:24" ht="13.5" x14ac:dyDescent="0.2">
      <c r="A65" s="337">
        <v>1</v>
      </c>
      <c r="B65" s="338" t="s">
        <v>94</v>
      </c>
      <c r="C65" s="339" t="s">
        <v>96</v>
      </c>
      <c r="D65" s="181" t="s">
        <v>93</v>
      </c>
      <c r="E65" s="148"/>
      <c r="F65" s="98"/>
      <c r="G65" s="98"/>
      <c r="H65" s="98"/>
      <c r="I65" s="98"/>
      <c r="J65" s="98"/>
      <c r="K65" s="98"/>
      <c r="L65" s="98"/>
      <c r="M65" s="59"/>
      <c r="N65" s="60"/>
      <c r="O65" s="61"/>
      <c r="P65" s="62"/>
      <c r="Q65" s="55"/>
    </row>
    <row r="66" spans="1:24" ht="13.5" x14ac:dyDescent="0.2">
      <c r="A66" s="340">
        <v>2</v>
      </c>
      <c r="B66" s="341" t="s">
        <v>95</v>
      </c>
      <c r="C66" s="342"/>
      <c r="D66" s="182" t="s">
        <v>93</v>
      </c>
      <c r="E66" s="184"/>
      <c r="F66" s="98"/>
      <c r="G66" s="98"/>
      <c r="H66" s="98"/>
      <c r="I66" s="98"/>
      <c r="J66" s="98"/>
      <c r="K66" s="98"/>
      <c r="L66" s="98"/>
      <c r="M66" s="59"/>
      <c r="N66" s="60"/>
      <c r="O66" s="61"/>
      <c r="P66" s="62"/>
      <c r="Q66" s="55"/>
    </row>
    <row r="67" spans="1:24" ht="13.5" x14ac:dyDescent="0.2">
      <c r="A67" s="340">
        <v>3</v>
      </c>
      <c r="B67" s="341" t="s">
        <v>12</v>
      </c>
      <c r="C67" s="342"/>
      <c r="D67" s="123"/>
      <c r="E67" s="365" t="s">
        <v>93</v>
      </c>
      <c r="F67" s="122"/>
      <c r="G67" s="122"/>
      <c r="H67" s="122"/>
      <c r="I67" s="122"/>
      <c r="J67" s="4"/>
      <c r="K67" s="4"/>
      <c r="L67" s="4"/>
      <c r="M67" s="59"/>
      <c r="N67" s="60"/>
      <c r="O67" s="61"/>
      <c r="P67" s="62"/>
      <c r="Q67" s="55"/>
    </row>
    <row r="68" spans="1:24" ht="13.5" x14ac:dyDescent="0.2">
      <c r="A68" s="340">
        <v>4</v>
      </c>
      <c r="B68" s="341" t="s">
        <v>35</v>
      </c>
      <c r="C68" s="342"/>
      <c r="D68" s="124"/>
      <c r="E68" s="365" t="s">
        <v>93</v>
      </c>
      <c r="F68" s="122"/>
      <c r="G68" s="122"/>
      <c r="H68" s="122"/>
      <c r="I68" s="122"/>
      <c r="J68" s="56"/>
      <c r="K68" s="56"/>
      <c r="L68" s="56"/>
      <c r="M68" s="59"/>
      <c r="N68" s="60"/>
      <c r="O68" s="61"/>
      <c r="P68" s="62"/>
      <c r="Q68" s="55"/>
    </row>
    <row r="69" spans="1:24" ht="13.5" x14ac:dyDescent="0.2">
      <c r="A69" s="340">
        <v>5</v>
      </c>
      <c r="B69" s="341" t="s">
        <v>4</v>
      </c>
      <c r="C69" s="342" t="s">
        <v>0</v>
      </c>
      <c r="D69" s="188">
        <v>3.5000000000000003E-2</v>
      </c>
      <c r="E69" s="185" t="s">
        <v>93</v>
      </c>
      <c r="F69" s="56"/>
      <c r="G69" s="56"/>
      <c r="H69" s="56"/>
      <c r="N69" s="33"/>
      <c r="O69" s="61"/>
      <c r="P69" s="62"/>
      <c r="Q69" s="55"/>
    </row>
    <row r="70" spans="1:24" ht="13.5" x14ac:dyDescent="0.2">
      <c r="A70" s="340">
        <v>6</v>
      </c>
      <c r="B70" s="341" t="s">
        <v>5</v>
      </c>
      <c r="C70" s="342" t="s">
        <v>0</v>
      </c>
      <c r="D70" s="189">
        <v>6.3500000000000001E-2</v>
      </c>
      <c r="E70" s="185" t="s">
        <v>93</v>
      </c>
      <c r="F70" s="56"/>
      <c r="G70" s="56"/>
      <c r="H70" s="56"/>
      <c r="N70" s="33"/>
      <c r="O70" s="55"/>
      <c r="P70" s="62"/>
      <c r="Q70" s="55"/>
    </row>
    <row r="71" spans="1:24" ht="25.5" x14ac:dyDescent="0.2">
      <c r="A71" s="340">
        <v>7</v>
      </c>
      <c r="B71" s="343" t="s">
        <v>36</v>
      </c>
      <c r="C71" s="342" t="s">
        <v>0</v>
      </c>
      <c r="D71" s="188">
        <v>1.4999999999999999E-2</v>
      </c>
      <c r="E71" s="186">
        <v>1.4999999999999999E-2</v>
      </c>
      <c r="F71" s="56"/>
      <c r="G71" s="56"/>
      <c r="H71" s="56"/>
      <c r="N71" s="33"/>
      <c r="O71" s="55"/>
      <c r="P71" s="62"/>
      <c r="Q71" s="55"/>
    </row>
    <row r="72" spans="1:24" ht="13.5" x14ac:dyDescent="0.2">
      <c r="A72" s="340">
        <v>8</v>
      </c>
      <c r="B72" s="343" t="s">
        <v>57</v>
      </c>
      <c r="C72" s="342" t="s">
        <v>0</v>
      </c>
      <c r="D72" s="188" t="s">
        <v>93</v>
      </c>
      <c r="E72" s="186">
        <v>1.4999999999999999E-2</v>
      </c>
      <c r="F72" s="56"/>
      <c r="G72" s="56"/>
      <c r="H72" s="56"/>
      <c r="I72" s="56"/>
      <c r="J72" s="56"/>
      <c r="K72" s="56"/>
      <c r="L72" s="56"/>
      <c r="M72" s="56"/>
      <c r="N72" s="51"/>
      <c r="O72" s="55"/>
      <c r="P72" s="62"/>
      <c r="Q72" s="55"/>
    </row>
    <row r="73" spans="1:24" ht="13.5" x14ac:dyDescent="0.2">
      <c r="A73" s="340">
        <v>9</v>
      </c>
      <c r="B73" s="341" t="s">
        <v>7</v>
      </c>
      <c r="C73" s="342" t="s">
        <v>0</v>
      </c>
      <c r="D73" s="188">
        <v>1.4999999999999999E-2</v>
      </c>
      <c r="E73" s="186">
        <v>1.4999999999999999E-2</v>
      </c>
      <c r="F73" s="122"/>
      <c r="G73" s="122"/>
      <c r="H73" s="122"/>
      <c r="I73" s="122"/>
      <c r="J73" s="56"/>
      <c r="K73" s="56"/>
      <c r="L73" s="56"/>
      <c r="M73" s="56"/>
      <c r="N73" s="51"/>
      <c r="O73" s="55"/>
      <c r="P73" s="62"/>
      <c r="Q73" s="55"/>
    </row>
    <row r="74" spans="1:24" ht="13.5" x14ac:dyDescent="0.2">
      <c r="A74" s="340">
        <v>10</v>
      </c>
      <c r="B74" s="341" t="s">
        <v>13</v>
      </c>
      <c r="C74" s="342" t="s">
        <v>0</v>
      </c>
      <c r="D74" s="190">
        <f>(I41/(D41+F41))*0.85</f>
        <v>0.86380000000000001</v>
      </c>
      <c r="E74" s="187">
        <f>ПНР!D32</f>
        <v>0.57799999999999996</v>
      </c>
      <c r="F74" s="122"/>
      <c r="G74" s="122"/>
      <c r="H74" s="122"/>
      <c r="I74" s="122"/>
      <c r="J74" s="56"/>
      <c r="K74" s="56"/>
      <c r="L74" s="56"/>
      <c r="M74" s="56"/>
      <c r="N74" s="51"/>
      <c r="O74" s="55"/>
      <c r="P74" s="62"/>
      <c r="Q74" s="55"/>
    </row>
    <row r="75" spans="1:24" ht="14.25" thickBot="1" x14ac:dyDescent="0.25">
      <c r="A75" s="344">
        <v>11</v>
      </c>
      <c r="B75" s="345" t="s">
        <v>14</v>
      </c>
      <c r="C75" s="346" t="s">
        <v>0</v>
      </c>
      <c r="D75" s="191">
        <f>IF(J41*0.8/(D41+F41)&gt;=0.5,0.5,J41*0.8/(D41+F41))</f>
        <v>0.5</v>
      </c>
      <c r="E75" s="735">
        <f>ПНР!D33</f>
        <v>0.32</v>
      </c>
      <c r="Q75" s="54"/>
      <c r="R75" s="55"/>
      <c r="S75" s="55"/>
      <c r="T75" s="56"/>
      <c r="U75" s="51"/>
      <c r="V75" s="56"/>
      <c r="W75" s="56"/>
      <c r="X75" s="49"/>
    </row>
  </sheetData>
  <sheetProtection insertRows="0" deleteRows="0"/>
  <protectedRanges>
    <protectedRange sqref="A82:X86" name="Диапазон1"/>
    <protectedRange sqref="F61:G63 U58:V60 K41:L41 W57 A2:S5 I72:N81 W48:W51 D67:D68 E69:E71 E64:X68 E73:E75 A76:E81 F69:H81 O69:X81 F58:T60 F57:G57 N12:Q41 H57:V57 H61:V63 W61:X63" name="Диапазон1_1"/>
  </protectedRanges>
  <mergeCells count="31">
    <mergeCell ref="C2:W2"/>
    <mergeCell ref="C3:W3"/>
    <mergeCell ref="M7:M9"/>
    <mergeCell ref="L7:L9"/>
    <mergeCell ref="S7:S9"/>
    <mergeCell ref="W7:W9"/>
    <mergeCell ref="T7:T9"/>
    <mergeCell ref="H8:H9"/>
    <mergeCell ref="U7:U9"/>
    <mergeCell ref="V7:V9"/>
    <mergeCell ref="M6:W6"/>
    <mergeCell ref="K7:K9"/>
    <mergeCell ref="I8:I9"/>
    <mergeCell ref="J8:J9"/>
    <mergeCell ref="D7:J7"/>
    <mergeCell ref="C6:L6"/>
    <mergeCell ref="B58:C59"/>
    <mergeCell ref="D58:D59"/>
    <mergeCell ref="B60:C60"/>
    <mergeCell ref="E8:E9"/>
    <mergeCell ref="C7:C9"/>
    <mergeCell ref="D8:D9"/>
    <mergeCell ref="A11:W11"/>
    <mergeCell ref="N8:O8"/>
    <mergeCell ref="P8:Q8"/>
    <mergeCell ref="N7:Q7"/>
    <mergeCell ref="R7:R9"/>
    <mergeCell ref="G8:G9"/>
    <mergeCell ref="A6:A9"/>
    <mergeCell ref="B6:B9"/>
    <mergeCell ref="F8:F9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7"/>
  <sheetViews>
    <sheetView showGridLines="0" view="pageBreakPreview" zoomScale="70" zoomScaleNormal="70" zoomScaleSheetLayoutView="70" workbookViewId="0">
      <selection activeCell="J40" sqref="J40"/>
    </sheetView>
  </sheetViews>
  <sheetFormatPr defaultColWidth="8.85546875" defaultRowHeight="12.75" x14ac:dyDescent="0.2"/>
  <cols>
    <col min="1" max="1" width="12.85546875" style="197" customWidth="1"/>
    <col min="2" max="2" width="43.28515625" style="197" customWidth="1"/>
    <col min="3" max="3" width="14.42578125" style="197" customWidth="1"/>
    <col min="4" max="4" width="12.85546875" style="197" customWidth="1"/>
    <col min="5" max="5" width="13.140625" style="197" customWidth="1"/>
    <col min="6" max="7" width="12.7109375" style="197" customWidth="1"/>
    <col min="8" max="8" width="13.42578125" style="197" customWidth="1"/>
    <col min="9" max="9" width="14.42578125" style="197" customWidth="1"/>
    <col min="10" max="10" width="11.7109375" style="197" customWidth="1"/>
    <col min="11" max="11" width="13.85546875" style="197" customWidth="1"/>
    <col min="12" max="13" width="11.7109375" style="197" customWidth="1"/>
    <col min="14" max="14" width="10.140625" style="197" bestFit="1" customWidth="1"/>
    <col min="15" max="16384" width="8.85546875" style="197"/>
  </cols>
  <sheetData>
    <row r="1" spans="1:20" ht="15.75" x14ac:dyDescent="0.25">
      <c r="A1" s="196"/>
      <c r="J1" s="721" t="s">
        <v>111</v>
      </c>
      <c r="K1" s="721"/>
    </row>
    <row r="2" spans="1:20" x14ac:dyDescent="0.2">
      <c r="A2" s="2" t="s">
        <v>18</v>
      </c>
      <c r="B2" s="715" t="s">
        <v>1028</v>
      </c>
      <c r="C2" s="715"/>
      <c r="D2" s="715"/>
      <c r="E2" s="715"/>
      <c r="F2" s="715"/>
      <c r="G2" s="715"/>
      <c r="H2" s="715"/>
      <c r="I2" s="715"/>
      <c r="J2" s="715"/>
      <c r="K2" s="715"/>
      <c r="L2" s="214"/>
      <c r="M2" s="214"/>
      <c r="N2" s="214"/>
      <c r="O2" s="214"/>
      <c r="P2" s="214"/>
      <c r="Q2" s="214"/>
      <c r="R2" s="214"/>
      <c r="S2" s="214"/>
      <c r="T2" s="214"/>
    </row>
    <row r="3" spans="1:20" ht="13.5" thickBot="1" x14ac:dyDescent="0.25">
      <c r="A3" s="2" t="s">
        <v>19</v>
      </c>
      <c r="B3" s="624" t="s">
        <v>118</v>
      </c>
      <c r="C3" s="625"/>
      <c r="D3" s="625"/>
      <c r="E3" s="625"/>
      <c r="F3" s="625"/>
      <c r="G3" s="625"/>
      <c r="H3" s="625"/>
      <c r="I3" s="625"/>
      <c r="J3" s="625"/>
      <c r="K3" s="625"/>
      <c r="L3" s="215"/>
      <c r="M3" s="215"/>
      <c r="N3" s="215"/>
      <c r="O3" s="215"/>
      <c r="P3" s="215"/>
      <c r="Q3" s="215"/>
      <c r="R3" s="215"/>
      <c r="S3" s="215"/>
      <c r="T3" s="215"/>
    </row>
    <row r="4" spans="1:20" ht="12.75" customHeight="1" x14ac:dyDescent="0.2">
      <c r="A4" s="620" t="s">
        <v>1</v>
      </c>
      <c r="B4" s="620" t="s">
        <v>99</v>
      </c>
      <c r="C4" s="731" t="s">
        <v>100</v>
      </c>
      <c r="D4" s="724"/>
      <c r="E4" s="724"/>
      <c r="F4" s="724"/>
      <c r="G4" s="725"/>
      <c r="H4" s="723" t="s">
        <v>2</v>
      </c>
      <c r="I4" s="724"/>
      <c r="J4" s="724"/>
      <c r="K4" s="725"/>
    </row>
    <row r="5" spans="1:20" ht="12.75" customHeight="1" x14ac:dyDescent="0.2">
      <c r="A5" s="621"/>
      <c r="B5" s="621"/>
      <c r="C5" s="726" t="s">
        <v>101</v>
      </c>
      <c r="D5" s="728" t="s">
        <v>3</v>
      </c>
      <c r="E5" s="728"/>
      <c r="F5" s="728"/>
      <c r="G5" s="732" t="s">
        <v>103</v>
      </c>
      <c r="H5" s="729" t="s">
        <v>52</v>
      </c>
      <c r="I5" s="716" t="s">
        <v>53</v>
      </c>
      <c r="J5" s="716" t="s">
        <v>54</v>
      </c>
      <c r="K5" s="718" t="s">
        <v>102</v>
      </c>
    </row>
    <row r="6" spans="1:20" ht="15" customHeight="1" x14ac:dyDescent="0.2">
      <c r="A6" s="621"/>
      <c r="B6" s="621"/>
      <c r="C6" s="726"/>
      <c r="D6" s="602" t="s">
        <v>55</v>
      </c>
      <c r="E6" s="602" t="s">
        <v>53</v>
      </c>
      <c r="F6" s="602" t="s">
        <v>54</v>
      </c>
      <c r="G6" s="732"/>
      <c r="H6" s="729"/>
      <c r="I6" s="716"/>
      <c r="J6" s="716"/>
      <c r="K6" s="718"/>
    </row>
    <row r="7" spans="1:20" ht="91.5" customHeight="1" thickBot="1" x14ac:dyDescent="0.25">
      <c r="A7" s="722"/>
      <c r="B7" s="722"/>
      <c r="C7" s="727"/>
      <c r="D7" s="720"/>
      <c r="E7" s="720"/>
      <c r="F7" s="720"/>
      <c r="G7" s="733"/>
      <c r="H7" s="730"/>
      <c r="I7" s="717"/>
      <c r="J7" s="717"/>
      <c r="K7" s="719"/>
    </row>
    <row r="8" spans="1:20" ht="13.5" thickBot="1" x14ac:dyDescent="0.25">
      <c r="A8" s="312">
        <v>1</v>
      </c>
      <c r="B8" s="313">
        <v>2</v>
      </c>
      <c r="C8" s="314">
        <v>3</v>
      </c>
      <c r="D8" s="315">
        <v>4</v>
      </c>
      <c r="E8" s="315">
        <v>5</v>
      </c>
      <c r="F8" s="315">
        <v>6</v>
      </c>
      <c r="G8" s="316">
        <v>7</v>
      </c>
      <c r="H8" s="317">
        <v>8</v>
      </c>
      <c r="I8" s="318">
        <v>9</v>
      </c>
      <c r="J8" s="318">
        <v>10</v>
      </c>
      <c r="K8" s="319">
        <v>11</v>
      </c>
    </row>
    <row r="9" spans="1:20" ht="14.25" thickBot="1" x14ac:dyDescent="0.3">
      <c r="A9" s="711" t="s">
        <v>56</v>
      </c>
      <c r="B9" s="712"/>
      <c r="C9" s="712"/>
      <c r="D9" s="712"/>
      <c r="E9" s="712"/>
      <c r="F9" s="712"/>
      <c r="G9" s="712"/>
      <c r="H9" s="712"/>
      <c r="I9" s="712"/>
      <c r="J9" s="712"/>
      <c r="K9" s="713"/>
    </row>
    <row r="10" spans="1:20" ht="15" customHeight="1" x14ac:dyDescent="0.2">
      <c r="A10" s="563" t="s">
        <v>1018</v>
      </c>
      <c r="B10" s="574" t="s">
        <v>1023</v>
      </c>
      <c r="C10" s="580">
        <f>D10+E10+F10</f>
        <v>186560</v>
      </c>
      <c r="D10" s="577">
        <v>89692</v>
      </c>
      <c r="E10" s="248">
        <v>60991</v>
      </c>
      <c r="F10" s="248">
        <v>35877</v>
      </c>
      <c r="G10" s="569">
        <v>1752.75</v>
      </c>
      <c r="H10" s="566"/>
      <c r="I10" s="311"/>
      <c r="J10" s="311"/>
      <c r="K10" s="415"/>
    </row>
    <row r="11" spans="1:20" ht="15" customHeight="1" x14ac:dyDescent="0.2">
      <c r="A11" s="564" t="s">
        <v>1019</v>
      </c>
      <c r="B11" s="575" t="s">
        <v>1024</v>
      </c>
      <c r="C11" s="581">
        <f t="shared" ref="C11:C14" si="0">D11+E11+F11</f>
        <v>103813</v>
      </c>
      <c r="D11" s="578">
        <v>49910</v>
      </c>
      <c r="E11" s="413">
        <v>33939</v>
      </c>
      <c r="F11" s="413">
        <v>19964</v>
      </c>
      <c r="G11" s="570">
        <v>1120.06</v>
      </c>
      <c r="H11" s="567"/>
      <c r="I11" s="414"/>
      <c r="J11" s="414"/>
      <c r="K11" s="416"/>
    </row>
    <row r="12" spans="1:20" ht="15" customHeight="1" x14ac:dyDescent="0.2">
      <c r="A12" s="564" t="s">
        <v>1020</v>
      </c>
      <c r="B12" s="575" t="s">
        <v>1025</v>
      </c>
      <c r="C12" s="581">
        <f t="shared" si="0"/>
        <v>12773</v>
      </c>
      <c r="D12" s="578">
        <v>6141</v>
      </c>
      <c r="E12" s="413">
        <v>4176</v>
      </c>
      <c r="F12" s="413">
        <v>2456</v>
      </c>
      <c r="G12" s="570">
        <v>132.05000000000001</v>
      </c>
      <c r="H12" s="567"/>
      <c r="I12" s="414"/>
      <c r="J12" s="414"/>
      <c r="K12" s="416"/>
    </row>
    <row r="13" spans="1:20" ht="15" customHeight="1" x14ac:dyDescent="0.2">
      <c r="A13" s="564" t="s">
        <v>1021</v>
      </c>
      <c r="B13" s="575" t="s">
        <v>1026</v>
      </c>
      <c r="C13" s="581">
        <f t="shared" si="0"/>
        <v>226364</v>
      </c>
      <c r="D13" s="578">
        <v>108829</v>
      </c>
      <c r="E13" s="413">
        <v>74004</v>
      </c>
      <c r="F13" s="413">
        <v>43531</v>
      </c>
      <c r="G13" s="570">
        <v>2398.3000000000002</v>
      </c>
      <c r="H13" s="567"/>
      <c r="I13" s="414"/>
      <c r="J13" s="414"/>
      <c r="K13" s="416"/>
    </row>
    <row r="14" spans="1:20" ht="15" customHeight="1" thickBot="1" x14ac:dyDescent="0.25">
      <c r="A14" s="565" t="s">
        <v>1022</v>
      </c>
      <c r="B14" s="576" t="s">
        <v>1027</v>
      </c>
      <c r="C14" s="582">
        <f t="shared" si="0"/>
        <v>268969</v>
      </c>
      <c r="D14" s="579">
        <v>129312</v>
      </c>
      <c r="E14" s="417">
        <v>87932</v>
      </c>
      <c r="F14" s="417">
        <v>51725</v>
      </c>
      <c r="G14" s="571">
        <v>3740.26</v>
      </c>
      <c r="H14" s="568"/>
      <c r="I14" s="418"/>
      <c r="J14" s="418"/>
      <c r="K14" s="419"/>
    </row>
    <row r="15" spans="1:20" ht="15" customHeight="1" thickBot="1" x14ac:dyDescent="0.25">
      <c r="A15" s="404"/>
      <c r="B15" s="405" t="s">
        <v>104</v>
      </c>
      <c r="C15" s="406">
        <f>SUM(C10:C14)</f>
        <v>798479</v>
      </c>
      <c r="D15" s="407">
        <f>SUM(D10:D14)</f>
        <v>383884</v>
      </c>
      <c r="E15" s="407">
        <f t="shared" ref="E15:G15" si="1">SUM(E10:E14)</f>
        <v>261042</v>
      </c>
      <c r="F15" s="407">
        <f t="shared" si="1"/>
        <v>153553</v>
      </c>
      <c r="G15" s="408">
        <f t="shared" si="1"/>
        <v>9143.42</v>
      </c>
      <c r="H15" s="409"/>
      <c r="I15" s="410"/>
      <c r="J15" s="411"/>
      <c r="K15" s="412"/>
    </row>
    <row r="16" spans="1:20" ht="15" customHeight="1" x14ac:dyDescent="0.2">
      <c r="A16" s="249"/>
      <c r="B16" s="250" t="s">
        <v>84</v>
      </c>
      <c r="C16" s="151">
        <f>C17</f>
        <v>11977</v>
      </c>
      <c r="D16" s="221"/>
      <c r="E16" s="219"/>
      <c r="F16" s="219"/>
      <c r="G16" s="223"/>
      <c r="H16" s="225"/>
      <c r="I16" s="220"/>
      <c r="J16" s="233"/>
      <c r="K16" s="235"/>
    </row>
    <row r="17" spans="1:13" ht="15" customHeight="1" x14ac:dyDescent="0.2">
      <c r="A17" s="251"/>
      <c r="B17" s="253" t="s">
        <v>92</v>
      </c>
      <c r="C17" s="245">
        <f>C15*D30</f>
        <v>11977</v>
      </c>
      <c r="D17" s="222"/>
      <c r="E17" s="217"/>
      <c r="F17" s="217"/>
      <c r="G17" s="224"/>
      <c r="H17" s="226"/>
      <c r="I17" s="218"/>
      <c r="J17" s="234"/>
      <c r="K17" s="236"/>
    </row>
    <row r="18" spans="1:13" ht="15" customHeight="1" x14ac:dyDescent="0.2">
      <c r="A18" s="251"/>
      <c r="B18" s="254" t="s">
        <v>6</v>
      </c>
      <c r="C18" s="154">
        <f>C15+C16</f>
        <v>810456</v>
      </c>
      <c r="D18" s="255"/>
      <c r="E18" s="256"/>
      <c r="F18" s="256"/>
      <c r="G18" s="257"/>
      <c r="H18" s="258"/>
      <c r="I18" s="259"/>
      <c r="J18" s="260"/>
      <c r="K18" s="237"/>
    </row>
    <row r="19" spans="1:13" ht="38.25" x14ac:dyDescent="0.2">
      <c r="A19" s="251"/>
      <c r="B19" s="252" t="s">
        <v>86</v>
      </c>
      <c r="C19" s="245"/>
      <c r="D19" s="222"/>
      <c r="E19" s="217"/>
      <c r="F19" s="217"/>
      <c r="G19" s="224"/>
      <c r="H19" s="226"/>
      <c r="I19" s="218"/>
      <c r="J19" s="234"/>
      <c r="K19" s="236"/>
    </row>
    <row r="20" spans="1:13" ht="15" customHeight="1" x14ac:dyDescent="0.2">
      <c r="A20" s="251"/>
      <c r="B20" s="254" t="s">
        <v>6</v>
      </c>
      <c r="C20" s="154"/>
      <c r="D20" s="255"/>
      <c r="E20" s="256"/>
      <c r="F20" s="256"/>
      <c r="G20" s="257"/>
      <c r="H20" s="258"/>
      <c r="I20" s="259"/>
      <c r="J20" s="260"/>
      <c r="K20" s="237"/>
    </row>
    <row r="21" spans="1:13" ht="15" customHeight="1" thickBot="1" x14ac:dyDescent="0.25">
      <c r="A21" s="261"/>
      <c r="B21" s="262" t="s">
        <v>7</v>
      </c>
      <c r="C21" s="244"/>
      <c r="D21" s="263"/>
      <c r="E21" s="264"/>
      <c r="F21" s="264"/>
      <c r="G21" s="265"/>
      <c r="H21" s="266"/>
      <c r="I21" s="267"/>
      <c r="J21" s="268"/>
      <c r="K21" s="238"/>
    </row>
    <row r="22" spans="1:13" x14ac:dyDescent="0.2">
      <c r="A22" s="293"/>
      <c r="B22" s="290" t="s">
        <v>8</v>
      </c>
      <c r="C22" s="228"/>
      <c r="D22" s="270"/>
      <c r="E22" s="271"/>
      <c r="F22" s="271"/>
      <c r="G22" s="269"/>
      <c r="H22" s="272"/>
      <c r="I22" s="273"/>
      <c r="J22" s="274"/>
      <c r="K22" s="239"/>
    </row>
    <row r="23" spans="1:13" x14ac:dyDescent="0.2">
      <c r="A23" s="294"/>
      <c r="B23" s="291" t="s">
        <v>9</v>
      </c>
      <c r="C23" s="232">
        <v>0.18</v>
      </c>
      <c r="D23" s="275"/>
      <c r="E23" s="276"/>
      <c r="F23" s="276"/>
      <c r="G23" s="277"/>
      <c r="H23" s="258"/>
      <c r="I23" s="259"/>
      <c r="J23" s="278"/>
      <c r="K23" s="240"/>
    </row>
    <row r="24" spans="1:13" ht="13.5" thickBot="1" x14ac:dyDescent="0.25">
      <c r="A24" s="295"/>
      <c r="B24" s="292" t="s">
        <v>10</v>
      </c>
      <c r="C24" s="227"/>
      <c r="D24" s="280"/>
      <c r="E24" s="281"/>
      <c r="F24" s="281"/>
      <c r="G24" s="279"/>
      <c r="H24" s="282"/>
      <c r="I24" s="283"/>
      <c r="J24" s="284"/>
      <c r="K24" s="241"/>
    </row>
    <row r="25" spans="1:13" ht="13.5" thickBot="1" x14ac:dyDescent="0.25">
      <c r="A25" s="198"/>
      <c r="B25" s="198"/>
      <c r="C25" s="198"/>
      <c r="D25" s="285"/>
      <c r="E25" s="286"/>
      <c r="F25" s="286"/>
      <c r="G25" s="286"/>
      <c r="H25" s="286"/>
      <c r="I25" s="286"/>
      <c r="J25" s="286"/>
      <c r="K25" s="201"/>
      <c r="L25" s="202"/>
      <c r="M25" s="201"/>
    </row>
    <row r="26" spans="1:13" ht="13.5" thickBot="1" x14ac:dyDescent="0.25">
      <c r="A26" s="320" t="s">
        <v>106</v>
      </c>
      <c r="B26" s="321" t="s">
        <v>58</v>
      </c>
      <c r="C26" s="321" t="s">
        <v>107</v>
      </c>
      <c r="D26" s="322" t="s">
        <v>11</v>
      </c>
      <c r="E26" s="714"/>
      <c r="F26" s="714"/>
      <c r="G26" s="287"/>
      <c r="H26" s="286"/>
      <c r="I26" s="288"/>
      <c r="J26" s="288"/>
    </row>
    <row r="27" spans="1:13" ht="12.75" customHeight="1" x14ac:dyDescent="0.2">
      <c r="A27" s="323">
        <v>1</v>
      </c>
      <c r="B27" s="324" t="s">
        <v>108</v>
      </c>
      <c r="C27" s="325" t="s">
        <v>109</v>
      </c>
      <c r="D27" s="289"/>
      <c r="E27" s="203"/>
      <c r="F27" s="203"/>
      <c r="G27" s="204"/>
      <c r="H27" s="200"/>
    </row>
    <row r="28" spans="1:13" x14ac:dyDescent="0.2">
      <c r="A28" s="326">
        <v>2</v>
      </c>
      <c r="B28" s="327" t="s">
        <v>110</v>
      </c>
      <c r="C28" s="328"/>
      <c r="D28" s="229"/>
      <c r="E28" s="205"/>
      <c r="F28" s="206"/>
      <c r="G28" s="207"/>
      <c r="H28" s="200"/>
    </row>
    <row r="29" spans="1:13" x14ac:dyDescent="0.2">
      <c r="A29" s="329">
        <v>3</v>
      </c>
      <c r="B29" s="330" t="s">
        <v>105</v>
      </c>
      <c r="C29" s="328" t="s">
        <v>0</v>
      </c>
      <c r="D29" s="230">
        <v>1.4999999999999999E-2</v>
      </c>
      <c r="F29" s="208"/>
    </row>
    <row r="30" spans="1:13" ht="12" customHeight="1" x14ac:dyDescent="0.2">
      <c r="A30" s="326">
        <v>4</v>
      </c>
      <c r="B30" s="330" t="s">
        <v>57</v>
      </c>
      <c r="C30" s="328" t="s">
        <v>0</v>
      </c>
      <c r="D30" s="230">
        <v>1.4999999999999999E-2</v>
      </c>
      <c r="F30" s="208"/>
    </row>
    <row r="31" spans="1:13" ht="13.5" customHeight="1" x14ac:dyDescent="0.2">
      <c r="A31" s="329">
        <v>5</v>
      </c>
      <c r="B31" s="331" t="s">
        <v>7</v>
      </c>
      <c r="C31" s="328" t="s">
        <v>0</v>
      </c>
      <c r="D31" s="230">
        <v>1.4999999999999999E-2</v>
      </c>
      <c r="F31" s="208"/>
    </row>
    <row r="32" spans="1:13" x14ac:dyDescent="0.2">
      <c r="A32" s="326">
        <v>6</v>
      </c>
      <c r="B32" s="327" t="s">
        <v>13</v>
      </c>
      <c r="C32" s="328" t="s">
        <v>0</v>
      </c>
      <c r="D32" s="231">
        <f>(E15/D15)*0.85</f>
        <v>0.57799999999999996</v>
      </c>
    </row>
    <row r="33" spans="1:11" ht="13.5" thickBot="1" x14ac:dyDescent="0.25">
      <c r="A33" s="332">
        <v>7</v>
      </c>
      <c r="B33" s="333" t="s">
        <v>14</v>
      </c>
      <c r="C33" s="334" t="s">
        <v>0</v>
      </c>
      <c r="D33" s="734">
        <f>F15/D15*0.8</f>
        <v>0.32</v>
      </c>
      <c r="J33" s="209"/>
      <c r="K33" s="209"/>
    </row>
    <row r="34" spans="1:11" ht="19.5" customHeight="1" x14ac:dyDescent="0.2">
      <c r="B34" s="210"/>
      <c r="G34" s="209"/>
      <c r="H34" s="209"/>
      <c r="J34" s="209"/>
      <c r="K34" s="209"/>
    </row>
    <row r="35" spans="1:11" ht="13.5" x14ac:dyDescent="0.25">
      <c r="B35" s="199"/>
      <c r="C35" s="199"/>
      <c r="D35" s="199"/>
      <c r="E35" s="199"/>
      <c r="F35" s="211"/>
      <c r="J35" s="212"/>
      <c r="K35" s="213"/>
    </row>
    <row r="36" spans="1:11" x14ac:dyDescent="0.2">
      <c r="B36" s="199"/>
      <c r="C36" s="199"/>
      <c r="D36" s="199"/>
      <c r="E36" s="199"/>
      <c r="F36" s="199"/>
      <c r="J36" s="209"/>
      <c r="K36" s="209"/>
    </row>
    <row r="37" spans="1:11" x14ac:dyDescent="0.2">
      <c r="J37" s="209"/>
      <c r="K37" s="209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9">
    <mergeCell ref="J1:K1"/>
    <mergeCell ref="A4:A7"/>
    <mergeCell ref="B4:B7"/>
    <mergeCell ref="H4:K4"/>
    <mergeCell ref="C5:C7"/>
    <mergeCell ref="D5:F5"/>
    <mergeCell ref="H5:H7"/>
    <mergeCell ref="C4:G4"/>
    <mergeCell ref="G5:G7"/>
    <mergeCell ref="A9:K9"/>
    <mergeCell ref="E26:F26"/>
    <mergeCell ref="B2:K2"/>
    <mergeCell ref="B3:K3"/>
    <mergeCell ref="I5:I7"/>
    <mergeCell ref="J5:J7"/>
    <mergeCell ref="K5:K7"/>
    <mergeCell ref="D6:D7"/>
    <mergeCell ref="E6:E7"/>
    <mergeCell ref="F6:F7"/>
  </mergeCells>
  <pageMargins left="0" right="0" top="0" bottom="0" header="0" footer="0"/>
  <pageSetup paperSize="9" scale="8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4"/>
  <sheetViews>
    <sheetView view="pageBreakPreview" zoomScaleNormal="100" zoomScaleSheetLayoutView="100" workbookViewId="0">
      <selection activeCell="L11" sqref="L11"/>
    </sheetView>
  </sheetViews>
  <sheetFormatPr defaultRowHeight="12.75" x14ac:dyDescent="0.2"/>
  <cols>
    <col min="1" max="1" width="29.7109375" style="742" customWidth="1"/>
    <col min="2" max="2" width="25.140625" style="742" customWidth="1"/>
    <col min="3" max="3" width="7.140625" style="742" customWidth="1"/>
    <col min="4" max="4" width="10.7109375" style="742" customWidth="1"/>
    <col min="5" max="5" width="9.7109375" style="742" customWidth="1"/>
    <col min="6" max="6" width="8.28515625" style="742" customWidth="1"/>
    <col min="7" max="7" width="8.42578125" style="742" customWidth="1"/>
    <col min="8" max="9" width="9.42578125" style="742" customWidth="1"/>
    <col min="10" max="10" width="11.7109375" style="742" customWidth="1"/>
    <col min="11" max="16384" width="9.140625" style="742"/>
  </cols>
  <sheetData>
    <row r="1" spans="1:16" s="737" customFormat="1" ht="12" x14ac:dyDescent="0.2">
      <c r="A1" s="736" t="s">
        <v>1032</v>
      </c>
      <c r="B1" s="736"/>
      <c r="C1" s="736"/>
      <c r="D1" s="736"/>
      <c r="E1" s="736"/>
      <c r="I1" s="738" t="s">
        <v>1033</v>
      </c>
      <c r="J1" s="738"/>
    </row>
    <row r="2" spans="1:16" s="740" customFormat="1" x14ac:dyDescent="0.2">
      <c r="A2" s="739" t="s">
        <v>1034</v>
      </c>
    </row>
    <row r="3" spans="1:16" x14ac:dyDescent="0.2">
      <c r="A3" s="741" t="s">
        <v>1035</v>
      </c>
      <c r="B3" s="741"/>
      <c r="C3" s="741"/>
      <c r="D3" s="741"/>
      <c r="E3" s="741"/>
      <c r="F3" s="741"/>
      <c r="G3" s="741"/>
      <c r="H3" s="741"/>
      <c r="I3" s="741"/>
      <c r="J3" s="741"/>
    </row>
    <row r="4" spans="1:16" ht="15" customHeight="1" x14ac:dyDescent="0.2">
      <c r="A4" s="743" t="s">
        <v>1029</v>
      </c>
      <c r="B4" s="743"/>
      <c r="C4" s="743"/>
      <c r="D4" s="743"/>
      <c r="E4" s="743"/>
      <c r="F4" s="743"/>
      <c r="G4" s="743"/>
      <c r="H4" s="743"/>
      <c r="I4" s="743"/>
      <c r="J4" s="743"/>
      <c r="K4" s="744"/>
      <c r="L4" s="744"/>
      <c r="M4" s="744"/>
      <c r="N4" s="745"/>
      <c r="O4" s="745"/>
      <c r="P4" s="745"/>
    </row>
    <row r="5" spans="1:16" ht="15" customHeight="1" thickBot="1" x14ac:dyDescent="0.25">
      <c r="A5" s="743" t="s">
        <v>246</v>
      </c>
      <c r="B5" s="743"/>
      <c r="C5" s="743"/>
      <c r="D5" s="743"/>
      <c r="E5" s="743"/>
      <c r="F5" s="743"/>
      <c r="G5" s="743"/>
      <c r="H5" s="743"/>
      <c r="I5" s="743"/>
      <c r="J5" s="743"/>
      <c r="K5" s="744"/>
      <c r="L5" s="744"/>
      <c r="M5" s="744"/>
    </row>
    <row r="6" spans="1:16" ht="20.25" customHeight="1" x14ac:dyDescent="0.2">
      <c r="A6" s="746" t="s">
        <v>1036</v>
      </c>
      <c r="B6" s="746" t="s">
        <v>1037</v>
      </c>
      <c r="C6" s="746" t="s">
        <v>1038</v>
      </c>
      <c r="D6" s="746" t="s">
        <v>1039</v>
      </c>
      <c r="E6" s="746" t="s">
        <v>1040</v>
      </c>
      <c r="F6" s="746" t="s">
        <v>1041</v>
      </c>
      <c r="G6" s="747" t="s">
        <v>1042</v>
      </c>
      <c r="H6" s="746" t="s">
        <v>44</v>
      </c>
      <c r="I6" s="746" t="s">
        <v>1043</v>
      </c>
      <c r="J6" s="746" t="s">
        <v>77</v>
      </c>
    </row>
    <row r="7" spans="1:16" ht="68.25" customHeight="1" thickBot="1" x14ac:dyDescent="0.25">
      <c r="A7" s="748"/>
      <c r="B7" s="748"/>
      <c r="C7" s="748"/>
      <c r="D7" s="748"/>
      <c r="E7" s="748"/>
      <c r="F7" s="748"/>
      <c r="G7" s="749"/>
      <c r="H7" s="748"/>
      <c r="I7" s="748"/>
      <c r="J7" s="748"/>
    </row>
    <row r="8" spans="1:16" x14ac:dyDescent="0.2">
      <c r="A8" s="750"/>
      <c r="B8" s="751"/>
      <c r="C8" s="752"/>
      <c r="D8" s="752"/>
      <c r="E8" s="752"/>
      <c r="F8" s="753"/>
      <c r="G8" s="752"/>
      <c r="H8" s="753"/>
      <c r="I8" s="752"/>
      <c r="J8" s="754"/>
    </row>
    <row r="9" spans="1:16" s="737" customFormat="1" x14ac:dyDescent="0.2">
      <c r="A9" s="750"/>
      <c r="B9" s="751"/>
      <c r="C9" s="752"/>
      <c r="D9" s="752"/>
      <c r="E9" s="752"/>
      <c r="F9" s="753"/>
      <c r="G9" s="752"/>
      <c r="H9" s="753"/>
      <c r="I9" s="752"/>
      <c r="J9" s="754"/>
    </row>
    <row r="10" spans="1:16" s="737" customFormat="1" ht="26.25" customHeight="1" x14ac:dyDescent="0.2">
      <c r="A10" s="755"/>
      <c r="B10" s="756"/>
      <c r="C10" s="752"/>
      <c r="D10" s="752"/>
      <c r="E10" s="752"/>
      <c r="F10" s="753"/>
      <c r="G10" s="757"/>
      <c r="H10" s="753"/>
      <c r="I10" s="752"/>
      <c r="J10" s="754"/>
    </row>
    <row r="11" spans="1:16" s="737" customFormat="1" ht="26.25" customHeight="1" thickBot="1" x14ac:dyDescent="0.25">
      <c r="A11" s="758"/>
      <c r="B11" s="759"/>
      <c r="C11" s="760"/>
      <c r="D11" s="760"/>
      <c r="E11" s="760"/>
      <c r="F11" s="761"/>
      <c r="G11" s="762"/>
      <c r="H11" s="761"/>
      <c r="I11" s="760"/>
      <c r="J11" s="763"/>
    </row>
    <row r="12" spans="1:16" ht="13.5" thickBot="1" x14ac:dyDescent="0.25">
      <c r="A12" s="764" t="s">
        <v>1044</v>
      </c>
      <c r="B12" s="765"/>
      <c r="C12" s="765"/>
      <c r="D12" s="765"/>
      <c r="E12" s="765"/>
      <c r="F12" s="765"/>
      <c r="G12" s="765"/>
      <c r="H12" s="765"/>
      <c r="I12" s="766"/>
      <c r="J12" s="767">
        <f>SUM(J8:J11)</f>
        <v>0</v>
      </c>
    </row>
    <row r="15" spans="1:16" ht="12.75" customHeight="1" x14ac:dyDescent="0.2">
      <c r="A15" s="768" t="s">
        <v>245</v>
      </c>
      <c r="B15" s="197"/>
      <c r="C15" s="769" t="s">
        <v>1045</v>
      </c>
      <c r="D15" s="769"/>
      <c r="E15" s="197"/>
      <c r="F15" s="769" t="s">
        <v>1046</v>
      </c>
      <c r="G15" s="769"/>
      <c r="H15" s="769"/>
    </row>
    <row r="16" spans="1:16" x14ac:dyDescent="0.2">
      <c r="A16" s="197"/>
      <c r="B16" s="197"/>
      <c r="C16" s="197"/>
      <c r="D16" s="197"/>
      <c r="E16" s="197"/>
      <c r="F16" s="770" t="s">
        <v>1047</v>
      </c>
      <c r="G16" s="770"/>
      <c r="H16" s="770"/>
    </row>
    <row r="17" spans="7:7" x14ac:dyDescent="0.2">
      <c r="G17" s="771"/>
    </row>
    <row r="18" spans="7:7" x14ac:dyDescent="0.2">
      <c r="G18" s="771"/>
    </row>
    <row r="19" spans="7:7" x14ac:dyDescent="0.2">
      <c r="G19" s="771"/>
    </row>
    <row r="20" spans="7:7" x14ac:dyDescent="0.2">
      <c r="G20" s="771"/>
    </row>
    <row r="21" spans="7:7" x14ac:dyDescent="0.2">
      <c r="G21" s="771"/>
    </row>
    <row r="22" spans="7:7" x14ac:dyDescent="0.2">
      <c r="G22" s="771"/>
    </row>
    <row r="23" spans="7:7" x14ac:dyDescent="0.2">
      <c r="G23" s="771"/>
    </row>
    <row r="24" spans="7:7" x14ac:dyDescent="0.2">
      <c r="G24" s="772"/>
    </row>
  </sheetData>
  <mergeCells count="18">
    <mergeCell ref="F16:H16"/>
    <mergeCell ref="G6:G7"/>
    <mergeCell ref="H6:H7"/>
    <mergeCell ref="I6:I7"/>
    <mergeCell ref="J6:J7"/>
    <mergeCell ref="A12:I12"/>
    <mergeCell ref="C15:D15"/>
    <mergeCell ref="F15:H15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1"/>
  <sheetViews>
    <sheetView zoomScale="90" zoomScaleNormal="90" workbookViewId="0">
      <selection activeCell="A2" sqref="A2:N2"/>
    </sheetView>
  </sheetViews>
  <sheetFormatPr defaultRowHeight="12.75" x14ac:dyDescent="0.2"/>
  <cols>
    <col min="1" max="1" width="3.5703125" style="420" customWidth="1"/>
    <col min="2" max="2" width="27.5703125" style="420" customWidth="1"/>
    <col min="3" max="3" width="6.42578125" style="421" customWidth="1"/>
    <col min="4" max="4" width="9.28515625" style="421" customWidth="1"/>
    <col min="5" max="5" width="10.5703125" style="420" customWidth="1"/>
    <col min="6" max="6" width="10.85546875" style="420" customWidth="1"/>
    <col min="7" max="7" width="11" style="420" customWidth="1"/>
    <col min="8" max="8" width="8.7109375" style="420" customWidth="1"/>
    <col min="9" max="9" width="11.85546875" style="420" customWidth="1"/>
    <col min="10" max="10" width="10.140625" style="420" customWidth="1"/>
    <col min="11" max="11" width="9.140625" style="420" customWidth="1"/>
    <col min="12" max="12" width="14" style="420" customWidth="1"/>
    <col min="13" max="13" width="9.5703125" style="420" customWidth="1"/>
    <col min="14" max="14" width="15" style="420" customWidth="1"/>
    <col min="15" max="15" width="9.140625" style="423"/>
    <col min="16" max="16" width="13.42578125" style="423" customWidth="1"/>
    <col min="17" max="17" width="10.85546875" style="423" customWidth="1"/>
    <col min="18" max="263" width="9.140625" style="423"/>
    <col min="264" max="264" width="17.140625" style="423" customWidth="1"/>
    <col min="265" max="265" width="35.140625" style="423" customWidth="1"/>
    <col min="266" max="266" width="12.85546875" style="423" customWidth="1"/>
    <col min="267" max="268" width="18.140625" style="423" customWidth="1"/>
    <col min="269" max="269" width="19.140625" style="423" customWidth="1"/>
    <col min="270" max="270" width="21.85546875" style="423" customWidth="1"/>
    <col min="271" max="519" width="9.140625" style="423"/>
    <col min="520" max="520" width="17.140625" style="423" customWidth="1"/>
    <col min="521" max="521" width="35.140625" style="423" customWidth="1"/>
    <col min="522" max="522" width="12.85546875" style="423" customWidth="1"/>
    <col min="523" max="524" width="18.140625" style="423" customWidth="1"/>
    <col min="525" max="525" width="19.140625" style="423" customWidth="1"/>
    <col min="526" max="526" width="21.85546875" style="423" customWidth="1"/>
    <col min="527" max="775" width="9.140625" style="423"/>
    <col min="776" max="776" width="17.140625" style="423" customWidth="1"/>
    <col min="777" max="777" width="35.140625" style="423" customWidth="1"/>
    <col min="778" max="778" width="12.85546875" style="423" customWidth="1"/>
    <col min="779" max="780" width="18.140625" style="423" customWidth="1"/>
    <col min="781" max="781" width="19.140625" style="423" customWidth="1"/>
    <col min="782" max="782" width="21.85546875" style="423" customWidth="1"/>
    <col min="783" max="1031" width="9.140625" style="423"/>
    <col min="1032" max="1032" width="17.140625" style="423" customWidth="1"/>
    <col min="1033" max="1033" width="35.140625" style="423" customWidth="1"/>
    <col min="1034" max="1034" width="12.85546875" style="423" customWidth="1"/>
    <col min="1035" max="1036" width="18.140625" style="423" customWidth="1"/>
    <col min="1037" max="1037" width="19.140625" style="423" customWidth="1"/>
    <col min="1038" max="1038" width="21.85546875" style="423" customWidth="1"/>
    <col min="1039" max="1287" width="9.140625" style="423"/>
    <col min="1288" max="1288" width="17.140625" style="423" customWidth="1"/>
    <col min="1289" max="1289" width="35.140625" style="423" customWidth="1"/>
    <col min="1290" max="1290" width="12.85546875" style="423" customWidth="1"/>
    <col min="1291" max="1292" width="18.140625" style="423" customWidth="1"/>
    <col min="1293" max="1293" width="19.140625" style="423" customWidth="1"/>
    <col min="1294" max="1294" width="21.85546875" style="423" customWidth="1"/>
    <col min="1295" max="1543" width="9.140625" style="423"/>
    <col min="1544" max="1544" width="17.140625" style="423" customWidth="1"/>
    <col min="1545" max="1545" width="35.140625" style="423" customWidth="1"/>
    <col min="1546" max="1546" width="12.85546875" style="423" customWidth="1"/>
    <col min="1547" max="1548" width="18.140625" style="423" customWidth="1"/>
    <col min="1549" max="1549" width="19.140625" style="423" customWidth="1"/>
    <col min="1550" max="1550" width="21.85546875" style="423" customWidth="1"/>
    <col min="1551" max="1799" width="9.140625" style="423"/>
    <col min="1800" max="1800" width="17.140625" style="423" customWidth="1"/>
    <col min="1801" max="1801" width="35.140625" style="423" customWidth="1"/>
    <col min="1802" max="1802" width="12.85546875" style="423" customWidth="1"/>
    <col min="1803" max="1804" width="18.140625" style="423" customWidth="1"/>
    <col min="1805" max="1805" width="19.140625" style="423" customWidth="1"/>
    <col min="1806" max="1806" width="21.85546875" style="423" customWidth="1"/>
    <col min="1807" max="2055" width="9.140625" style="423"/>
    <col min="2056" max="2056" width="17.140625" style="423" customWidth="1"/>
    <col min="2057" max="2057" width="35.140625" style="423" customWidth="1"/>
    <col min="2058" max="2058" width="12.85546875" style="423" customWidth="1"/>
    <col min="2059" max="2060" width="18.140625" style="423" customWidth="1"/>
    <col min="2061" max="2061" width="19.140625" style="423" customWidth="1"/>
    <col min="2062" max="2062" width="21.85546875" style="423" customWidth="1"/>
    <col min="2063" max="2311" width="9.140625" style="423"/>
    <col min="2312" max="2312" width="17.140625" style="423" customWidth="1"/>
    <col min="2313" max="2313" width="35.140625" style="423" customWidth="1"/>
    <col min="2314" max="2314" width="12.85546875" style="423" customWidth="1"/>
    <col min="2315" max="2316" width="18.140625" style="423" customWidth="1"/>
    <col min="2317" max="2317" width="19.140625" style="423" customWidth="1"/>
    <col min="2318" max="2318" width="21.85546875" style="423" customWidth="1"/>
    <col min="2319" max="2567" width="9.140625" style="423"/>
    <col min="2568" max="2568" width="17.140625" style="423" customWidth="1"/>
    <col min="2569" max="2569" width="35.140625" style="423" customWidth="1"/>
    <col min="2570" max="2570" width="12.85546875" style="423" customWidth="1"/>
    <col min="2571" max="2572" width="18.140625" style="423" customWidth="1"/>
    <col min="2573" max="2573" width="19.140625" style="423" customWidth="1"/>
    <col min="2574" max="2574" width="21.85546875" style="423" customWidth="1"/>
    <col min="2575" max="2823" width="9.140625" style="423"/>
    <col min="2824" max="2824" width="17.140625" style="423" customWidth="1"/>
    <col min="2825" max="2825" width="35.140625" style="423" customWidth="1"/>
    <col min="2826" max="2826" width="12.85546875" style="423" customWidth="1"/>
    <col min="2827" max="2828" width="18.140625" style="423" customWidth="1"/>
    <col min="2829" max="2829" width="19.140625" style="423" customWidth="1"/>
    <col min="2830" max="2830" width="21.85546875" style="423" customWidth="1"/>
    <col min="2831" max="3079" width="9.140625" style="423"/>
    <col min="3080" max="3080" width="17.140625" style="423" customWidth="1"/>
    <col min="3081" max="3081" width="35.140625" style="423" customWidth="1"/>
    <col min="3082" max="3082" width="12.85546875" style="423" customWidth="1"/>
    <col min="3083" max="3084" width="18.140625" style="423" customWidth="1"/>
    <col min="3085" max="3085" width="19.140625" style="423" customWidth="1"/>
    <col min="3086" max="3086" width="21.85546875" style="423" customWidth="1"/>
    <col min="3087" max="3335" width="9.140625" style="423"/>
    <col min="3336" max="3336" width="17.140625" style="423" customWidth="1"/>
    <col min="3337" max="3337" width="35.140625" style="423" customWidth="1"/>
    <col min="3338" max="3338" width="12.85546875" style="423" customWidth="1"/>
    <col min="3339" max="3340" width="18.140625" style="423" customWidth="1"/>
    <col min="3341" max="3341" width="19.140625" style="423" customWidth="1"/>
    <col min="3342" max="3342" width="21.85546875" style="423" customWidth="1"/>
    <col min="3343" max="3591" width="9.140625" style="423"/>
    <col min="3592" max="3592" width="17.140625" style="423" customWidth="1"/>
    <col min="3593" max="3593" width="35.140625" style="423" customWidth="1"/>
    <col min="3594" max="3594" width="12.85546875" style="423" customWidth="1"/>
    <col min="3595" max="3596" width="18.140625" style="423" customWidth="1"/>
    <col min="3597" max="3597" width="19.140625" style="423" customWidth="1"/>
    <col min="3598" max="3598" width="21.85546875" style="423" customWidth="1"/>
    <col min="3599" max="3847" width="9.140625" style="423"/>
    <col min="3848" max="3848" width="17.140625" style="423" customWidth="1"/>
    <col min="3849" max="3849" width="35.140625" style="423" customWidth="1"/>
    <col min="3850" max="3850" width="12.85546875" style="423" customWidth="1"/>
    <col min="3851" max="3852" width="18.140625" style="423" customWidth="1"/>
    <col min="3853" max="3853" width="19.140625" style="423" customWidth="1"/>
    <col min="3854" max="3854" width="21.85546875" style="423" customWidth="1"/>
    <col min="3855" max="4103" width="9.140625" style="423"/>
    <col min="4104" max="4104" width="17.140625" style="423" customWidth="1"/>
    <col min="4105" max="4105" width="35.140625" style="423" customWidth="1"/>
    <col min="4106" max="4106" width="12.85546875" style="423" customWidth="1"/>
    <col min="4107" max="4108" width="18.140625" style="423" customWidth="1"/>
    <col min="4109" max="4109" width="19.140625" style="423" customWidth="1"/>
    <col min="4110" max="4110" width="21.85546875" style="423" customWidth="1"/>
    <col min="4111" max="4359" width="9.140625" style="423"/>
    <col min="4360" max="4360" width="17.140625" style="423" customWidth="1"/>
    <col min="4361" max="4361" width="35.140625" style="423" customWidth="1"/>
    <col min="4362" max="4362" width="12.85546875" style="423" customWidth="1"/>
    <col min="4363" max="4364" width="18.140625" style="423" customWidth="1"/>
    <col min="4365" max="4365" width="19.140625" style="423" customWidth="1"/>
    <col min="4366" max="4366" width="21.85546875" style="423" customWidth="1"/>
    <col min="4367" max="4615" width="9.140625" style="423"/>
    <col min="4616" max="4616" width="17.140625" style="423" customWidth="1"/>
    <col min="4617" max="4617" width="35.140625" style="423" customWidth="1"/>
    <col min="4618" max="4618" width="12.85546875" style="423" customWidth="1"/>
    <col min="4619" max="4620" width="18.140625" style="423" customWidth="1"/>
    <col min="4621" max="4621" width="19.140625" style="423" customWidth="1"/>
    <col min="4622" max="4622" width="21.85546875" style="423" customWidth="1"/>
    <col min="4623" max="4871" width="9.140625" style="423"/>
    <col min="4872" max="4872" width="17.140625" style="423" customWidth="1"/>
    <col min="4873" max="4873" width="35.140625" style="423" customWidth="1"/>
    <col min="4874" max="4874" width="12.85546875" style="423" customWidth="1"/>
    <col min="4875" max="4876" width="18.140625" style="423" customWidth="1"/>
    <col min="4877" max="4877" width="19.140625" style="423" customWidth="1"/>
    <col min="4878" max="4878" width="21.85546875" style="423" customWidth="1"/>
    <col min="4879" max="5127" width="9.140625" style="423"/>
    <col min="5128" max="5128" width="17.140625" style="423" customWidth="1"/>
    <col min="5129" max="5129" width="35.140625" style="423" customWidth="1"/>
    <col min="5130" max="5130" width="12.85546875" style="423" customWidth="1"/>
    <col min="5131" max="5132" width="18.140625" style="423" customWidth="1"/>
    <col min="5133" max="5133" width="19.140625" style="423" customWidth="1"/>
    <col min="5134" max="5134" width="21.85546875" style="423" customWidth="1"/>
    <col min="5135" max="5383" width="9.140625" style="423"/>
    <col min="5384" max="5384" width="17.140625" style="423" customWidth="1"/>
    <col min="5385" max="5385" width="35.140625" style="423" customWidth="1"/>
    <col min="5386" max="5386" width="12.85546875" style="423" customWidth="1"/>
    <col min="5387" max="5388" width="18.140625" style="423" customWidth="1"/>
    <col min="5389" max="5389" width="19.140625" style="423" customWidth="1"/>
    <col min="5390" max="5390" width="21.85546875" style="423" customWidth="1"/>
    <col min="5391" max="5639" width="9.140625" style="423"/>
    <col min="5640" max="5640" width="17.140625" style="423" customWidth="1"/>
    <col min="5641" max="5641" width="35.140625" style="423" customWidth="1"/>
    <col min="5642" max="5642" width="12.85546875" style="423" customWidth="1"/>
    <col min="5643" max="5644" width="18.140625" style="423" customWidth="1"/>
    <col min="5645" max="5645" width="19.140625" style="423" customWidth="1"/>
    <col min="5646" max="5646" width="21.85546875" style="423" customWidth="1"/>
    <col min="5647" max="5895" width="9.140625" style="423"/>
    <col min="5896" max="5896" width="17.140625" style="423" customWidth="1"/>
    <col min="5897" max="5897" width="35.140625" style="423" customWidth="1"/>
    <col min="5898" max="5898" width="12.85546875" style="423" customWidth="1"/>
    <col min="5899" max="5900" width="18.140625" style="423" customWidth="1"/>
    <col min="5901" max="5901" width="19.140625" style="423" customWidth="1"/>
    <col min="5902" max="5902" width="21.85546875" style="423" customWidth="1"/>
    <col min="5903" max="6151" width="9.140625" style="423"/>
    <col min="6152" max="6152" width="17.140625" style="423" customWidth="1"/>
    <col min="6153" max="6153" width="35.140625" style="423" customWidth="1"/>
    <col min="6154" max="6154" width="12.85546875" style="423" customWidth="1"/>
    <col min="6155" max="6156" width="18.140625" style="423" customWidth="1"/>
    <col min="6157" max="6157" width="19.140625" style="423" customWidth="1"/>
    <col min="6158" max="6158" width="21.85546875" style="423" customWidth="1"/>
    <col min="6159" max="6407" width="9.140625" style="423"/>
    <col min="6408" max="6408" width="17.140625" style="423" customWidth="1"/>
    <col min="6409" max="6409" width="35.140625" style="423" customWidth="1"/>
    <col min="6410" max="6410" width="12.85546875" style="423" customWidth="1"/>
    <col min="6411" max="6412" width="18.140625" style="423" customWidth="1"/>
    <col min="6413" max="6413" width="19.140625" style="423" customWidth="1"/>
    <col min="6414" max="6414" width="21.85546875" style="423" customWidth="1"/>
    <col min="6415" max="6663" width="9.140625" style="423"/>
    <col min="6664" max="6664" width="17.140625" style="423" customWidth="1"/>
    <col min="6665" max="6665" width="35.140625" style="423" customWidth="1"/>
    <col min="6666" max="6666" width="12.85546875" style="423" customWidth="1"/>
    <col min="6667" max="6668" width="18.140625" style="423" customWidth="1"/>
    <col min="6669" max="6669" width="19.140625" style="423" customWidth="1"/>
    <col min="6670" max="6670" width="21.85546875" style="423" customWidth="1"/>
    <col min="6671" max="6919" width="9.140625" style="423"/>
    <col min="6920" max="6920" width="17.140625" style="423" customWidth="1"/>
    <col min="6921" max="6921" width="35.140625" style="423" customWidth="1"/>
    <col min="6922" max="6922" width="12.85546875" style="423" customWidth="1"/>
    <col min="6923" max="6924" width="18.140625" style="423" customWidth="1"/>
    <col min="6925" max="6925" width="19.140625" style="423" customWidth="1"/>
    <col min="6926" max="6926" width="21.85546875" style="423" customWidth="1"/>
    <col min="6927" max="7175" width="9.140625" style="423"/>
    <col min="7176" max="7176" width="17.140625" style="423" customWidth="1"/>
    <col min="7177" max="7177" width="35.140625" style="423" customWidth="1"/>
    <col min="7178" max="7178" width="12.85546875" style="423" customWidth="1"/>
    <col min="7179" max="7180" width="18.140625" style="423" customWidth="1"/>
    <col min="7181" max="7181" width="19.140625" style="423" customWidth="1"/>
    <col min="7182" max="7182" width="21.85546875" style="423" customWidth="1"/>
    <col min="7183" max="7431" width="9.140625" style="423"/>
    <col min="7432" max="7432" width="17.140625" style="423" customWidth="1"/>
    <col min="7433" max="7433" width="35.140625" style="423" customWidth="1"/>
    <col min="7434" max="7434" width="12.85546875" style="423" customWidth="1"/>
    <col min="7435" max="7436" width="18.140625" style="423" customWidth="1"/>
    <col min="7437" max="7437" width="19.140625" style="423" customWidth="1"/>
    <col min="7438" max="7438" width="21.85546875" style="423" customWidth="1"/>
    <col min="7439" max="7687" width="9.140625" style="423"/>
    <col min="7688" max="7688" width="17.140625" style="423" customWidth="1"/>
    <col min="7689" max="7689" width="35.140625" style="423" customWidth="1"/>
    <col min="7690" max="7690" width="12.85546875" style="423" customWidth="1"/>
    <col min="7691" max="7692" width="18.140625" style="423" customWidth="1"/>
    <col min="7693" max="7693" width="19.140625" style="423" customWidth="1"/>
    <col min="7694" max="7694" width="21.85546875" style="423" customWidth="1"/>
    <col min="7695" max="7943" width="9.140625" style="423"/>
    <col min="7944" max="7944" width="17.140625" style="423" customWidth="1"/>
    <col min="7945" max="7945" width="35.140625" style="423" customWidth="1"/>
    <col min="7946" max="7946" width="12.85546875" style="423" customWidth="1"/>
    <col min="7947" max="7948" width="18.140625" style="423" customWidth="1"/>
    <col min="7949" max="7949" width="19.140625" style="423" customWidth="1"/>
    <col min="7950" max="7950" width="21.85546875" style="423" customWidth="1"/>
    <col min="7951" max="8199" width="9.140625" style="423"/>
    <col min="8200" max="8200" width="17.140625" style="423" customWidth="1"/>
    <col min="8201" max="8201" width="35.140625" style="423" customWidth="1"/>
    <col min="8202" max="8202" width="12.85546875" style="423" customWidth="1"/>
    <col min="8203" max="8204" width="18.140625" style="423" customWidth="1"/>
    <col min="8205" max="8205" width="19.140625" style="423" customWidth="1"/>
    <col min="8206" max="8206" width="21.85546875" style="423" customWidth="1"/>
    <col min="8207" max="8455" width="9.140625" style="423"/>
    <col min="8456" max="8456" width="17.140625" style="423" customWidth="1"/>
    <col min="8457" max="8457" width="35.140625" style="423" customWidth="1"/>
    <col min="8458" max="8458" width="12.85546875" style="423" customWidth="1"/>
    <col min="8459" max="8460" width="18.140625" style="423" customWidth="1"/>
    <col min="8461" max="8461" width="19.140625" style="423" customWidth="1"/>
    <col min="8462" max="8462" width="21.85546875" style="423" customWidth="1"/>
    <col min="8463" max="8711" width="9.140625" style="423"/>
    <col min="8712" max="8712" width="17.140625" style="423" customWidth="1"/>
    <col min="8713" max="8713" width="35.140625" style="423" customWidth="1"/>
    <col min="8714" max="8714" width="12.85546875" style="423" customWidth="1"/>
    <col min="8715" max="8716" width="18.140625" style="423" customWidth="1"/>
    <col min="8717" max="8717" width="19.140625" style="423" customWidth="1"/>
    <col min="8718" max="8718" width="21.85546875" style="423" customWidth="1"/>
    <col min="8719" max="8967" width="9.140625" style="423"/>
    <col min="8968" max="8968" width="17.140625" style="423" customWidth="1"/>
    <col min="8969" max="8969" width="35.140625" style="423" customWidth="1"/>
    <col min="8970" max="8970" width="12.85546875" style="423" customWidth="1"/>
    <col min="8971" max="8972" width="18.140625" style="423" customWidth="1"/>
    <col min="8973" max="8973" width="19.140625" style="423" customWidth="1"/>
    <col min="8974" max="8974" width="21.85546875" style="423" customWidth="1"/>
    <col min="8975" max="9223" width="9.140625" style="423"/>
    <col min="9224" max="9224" width="17.140625" style="423" customWidth="1"/>
    <col min="9225" max="9225" width="35.140625" style="423" customWidth="1"/>
    <col min="9226" max="9226" width="12.85546875" style="423" customWidth="1"/>
    <col min="9227" max="9228" width="18.140625" style="423" customWidth="1"/>
    <col min="9229" max="9229" width="19.140625" style="423" customWidth="1"/>
    <col min="9230" max="9230" width="21.85546875" style="423" customWidth="1"/>
    <col min="9231" max="9479" width="9.140625" style="423"/>
    <col min="9480" max="9480" width="17.140625" style="423" customWidth="1"/>
    <col min="9481" max="9481" width="35.140625" style="423" customWidth="1"/>
    <col min="9482" max="9482" width="12.85546875" style="423" customWidth="1"/>
    <col min="9483" max="9484" width="18.140625" style="423" customWidth="1"/>
    <col min="9485" max="9485" width="19.140625" style="423" customWidth="1"/>
    <col min="9486" max="9486" width="21.85546875" style="423" customWidth="1"/>
    <col min="9487" max="9735" width="9.140625" style="423"/>
    <col min="9736" max="9736" width="17.140625" style="423" customWidth="1"/>
    <col min="9737" max="9737" width="35.140625" style="423" customWidth="1"/>
    <col min="9738" max="9738" width="12.85546875" style="423" customWidth="1"/>
    <col min="9739" max="9740" width="18.140625" style="423" customWidth="1"/>
    <col min="9741" max="9741" width="19.140625" style="423" customWidth="1"/>
    <col min="9742" max="9742" width="21.85546875" style="423" customWidth="1"/>
    <col min="9743" max="9991" width="9.140625" style="423"/>
    <col min="9992" max="9992" width="17.140625" style="423" customWidth="1"/>
    <col min="9993" max="9993" width="35.140625" style="423" customWidth="1"/>
    <col min="9994" max="9994" width="12.85546875" style="423" customWidth="1"/>
    <col min="9995" max="9996" width="18.140625" style="423" customWidth="1"/>
    <col min="9997" max="9997" width="19.140625" style="423" customWidth="1"/>
    <col min="9998" max="9998" width="21.85546875" style="423" customWidth="1"/>
    <col min="9999" max="10247" width="9.140625" style="423"/>
    <col min="10248" max="10248" width="17.140625" style="423" customWidth="1"/>
    <col min="10249" max="10249" width="35.140625" style="423" customWidth="1"/>
    <col min="10250" max="10250" width="12.85546875" style="423" customWidth="1"/>
    <col min="10251" max="10252" width="18.140625" style="423" customWidth="1"/>
    <col min="10253" max="10253" width="19.140625" style="423" customWidth="1"/>
    <col min="10254" max="10254" width="21.85546875" style="423" customWidth="1"/>
    <col min="10255" max="10503" width="9.140625" style="423"/>
    <col min="10504" max="10504" width="17.140625" style="423" customWidth="1"/>
    <col min="10505" max="10505" width="35.140625" style="423" customWidth="1"/>
    <col min="10506" max="10506" width="12.85546875" style="423" customWidth="1"/>
    <col min="10507" max="10508" width="18.140625" style="423" customWidth="1"/>
    <col min="10509" max="10509" width="19.140625" style="423" customWidth="1"/>
    <col min="10510" max="10510" width="21.85546875" style="423" customWidth="1"/>
    <col min="10511" max="10759" width="9.140625" style="423"/>
    <col min="10760" max="10760" width="17.140625" style="423" customWidth="1"/>
    <col min="10761" max="10761" width="35.140625" style="423" customWidth="1"/>
    <col min="10762" max="10762" width="12.85546875" style="423" customWidth="1"/>
    <col min="10763" max="10764" width="18.140625" style="423" customWidth="1"/>
    <col min="10765" max="10765" width="19.140625" style="423" customWidth="1"/>
    <col min="10766" max="10766" width="21.85546875" style="423" customWidth="1"/>
    <col min="10767" max="11015" width="9.140625" style="423"/>
    <col min="11016" max="11016" width="17.140625" style="423" customWidth="1"/>
    <col min="11017" max="11017" width="35.140625" style="423" customWidth="1"/>
    <col min="11018" max="11018" width="12.85546875" style="423" customWidth="1"/>
    <col min="11019" max="11020" width="18.140625" style="423" customWidth="1"/>
    <col min="11021" max="11021" width="19.140625" style="423" customWidth="1"/>
    <col min="11022" max="11022" width="21.85546875" style="423" customWidth="1"/>
    <col min="11023" max="11271" width="9.140625" style="423"/>
    <col min="11272" max="11272" width="17.140625" style="423" customWidth="1"/>
    <col min="11273" max="11273" width="35.140625" style="423" customWidth="1"/>
    <col min="11274" max="11274" width="12.85546875" style="423" customWidth="1"/>
    <col min="11275" max="11276" width="18.140625" style="423" customWidth="1"/>
    <col min="11277" max="11277" width="19.140625" style="423" customWidth="1"/>
    <col min="11278" max="11278" width="21.85546875" style="423" customWidth="1"/>
    <col min="11279" max="11527" width="9.140625" style="423"/>
    <col min="11528" max="11528" width="17.140625" style="423" customWidth="1"/>
    <col min="11529" max="11529" width="35.140625" style="423" customWidth="1"/>
    <col min="11530" max="11530" width="12.85546875" style="423" customWidth="1"/>
    <col min="11531" max="11532" width="18.140625" style="423" customWidth="1"/>
    <col min="11533" max="11533" width="19.140625" style="423" customWidth="1"/>
    <col min="11534" max="11534" width="21.85546875" style="423" customWidth="1"/>
    <col min="11535" max="11783" width="9.140625" style="423"/>
    <col min="11784" max="11784" width="17.140625" style="423" customWidth="1"/>
    <col min="11785" max="11785" width="35.140625" style="423" customWidth="1"/>
    <col min="11786" max="11786" width="12.85546875" style="423" customWidth="1"/>
    <col min="11787" max="11788" width="18.140625" style="423" customWidth="1"/>
    <col min="11789" max="11789" width="19.140625" style="423" customWidth="1"/>
    <col min="11790" max="11790" width="21.85546875" style="423" customWidth="1"/>
    <col min="11791" max="12039" width="9.140625" style="423"/>
    <col min="12040" max="12040" width="17.140625" style="423" customWidth="1"/>
    <col min="12041" max="12041" width="35.140625" style="423" customWidth="1"/>
    <col min="12042" max="12042" width="12.85546875" style="423" customWidth="1"/>
    <col min="12043" max="12044" width="18.140625" style="423" customWidth="1"/>
    <col min="12045" max="12045" width="19.140625" style="423" customWidth="1"/>
    <col min="12046" max="12046" width="21.85546875" style="423" customWidth="1"/>
    <col min="12047" max="12295" width="9.140625" style="423"/>
    <col min="12296" max="12296" width="17.140625" style="423" customWidth="1"/>
    <col min="12297" max="12297" width="35.140625" style="423" customWidth="1"/>
    <col min="12298" max="12298" width="12.85546875" style="423" customWidth="1"/>
    <col min="12299" max="12300" width="18.140625" style="423" customWidth="1"/>
    <col min="12301" max="12301" width="19.140625" style="423" customWidth="1"/>
    <col min="12302" max="12302" width="21.85546875" style="423" customWidth="1"/>
    <col min="12303" max="12551" width="9.140625" style="423"/>
    <col min="12552" max="12552" width="17.140625" style="423" customWidth="1"/>
    <col min="12553" max="12553" width="35.140625" style="423" customWidth="1"/>
    <col min="12554" max="12554" width="12.85546875" style="423" customWidth="1"/>
    <col min="12555" max="12556" width="18.140625" style="423" customWidth="1"/>
    <col min="12557" max="12557" width="19.140625" style="423" customWidth="1"/>
    <col min="12558" max="12558" width="21.85546875" style="423" customWidth="1"/>
    <col min="12559" max="12807" width="9.140625" style="423"/>
    <col min="12808" max="12808" width="17.140625" style="423" customWidth="1"/>
    <col min="12809" max="12809" width="35.140625" style="423" customWidth="1"/>
    <col min="12810" max="12810" width="12.85546875" style="423" customWidth="1"/>
    <col min="12811" max="12812" width="18.140625" style="423" customWidth="1"/>
    <col min="12813" max="12813" width="19.140625" style="423" customWidth="1"/>
    <col min="12814" max="12814" width="21.85546875" style="423" customWidth="1"/>
    <col min="12815" max="13063" width="9.140625" style="423"/>
    <col min="13064" max="13064" width="17.140625" style="423" customWidth="1"/>
    <col min="13065" max="13065" width="35.140625" style="423" customWidth="1"/>
    <col min="13066" max="13066" width="12.85546875" style="423" customWidth="1"/>
    <col min="13067" max="13068" width="18.140625" style="423" customWidth="1"/>
    <col min="13069" max="13069" width="19.140625" style="423" customWidth="1"/>
    <col min="13070" max="13070" width="21.85546875" style="423" customWidth="1"/>
    <col min="13071" max="13319" width="9.140625" style="423"/>
    <col min="13320" max="13320" width="17.140625" style="423" customWidth="1"/>
    <col min="13321" max="13321" width="35.140625" style="423" customWidth="1"/>
    <col min="13322" max="13322" width="12.85546875" style="423" customWidth="1"/>
    <col min="13323" max="13324" width="18.140625" style="423" customWidth="1"/>
    <col min="13325" max="13325" width="19.140625" style="423" customWidth="1"/>
    <col min="13326" max="13326" width="21.85546875" style="423" customWidth="1"/>
    <col min="13327" max="13575" width="9.140625" style="423"/>
    <col min="13576" max="13576" width="17.140625" style="423" customWidth="1"/>
    <col min="13577" max="13577" width="35.140625" style="423" customWidth="1"/>
    <col min="13578" max="13578" width="12.85546875" style="423" customWidth="1"/>
    <col min="13579" max="13580" width="18.140625" style="423" customWidth="1"/>
    <col min="13581" max="13581" width="19.140625" style="423" customWidth="1"/>
    <col min="13582" max="13582" width="21.85546875" style="423" customWidth="1"/>
    <col min="13583" max="13831" width="9.140625" style="423"/>
    <col min="13832" max="13832" width="17.140625" style="423" customWidth="1"/>
    <col min="13833" max="13833" width="35.140625" style="423" customWidth="1"/>
    <col min="13834" max="13834" width="12.85546875" style="423" customWidth="1"/>
    <col min="13835" max="13836" width="18.140625" style="423" customWidth="1"/>
    <col min="13837" max="13837" width="19.140625" style="423" customWidth="1"/>
    <col min="13838" max="13838" width="21.85546875" style="423" customWidth="1"/>
    <col min="13839" max="14087" width="9.140625" style="423"/>
    <col min="14088" max="14088" width="17.140625" style="423" customWidth="1"/>
    <col min="14089" max="14089" width="35.140625" style="423" customWidth="1"/>
    <col min="14090" max="14090" width="12.85546875" style="423" customWidth="1"/>
    <col min="14091" max="14092" width="18.140625" style="423" customWidth="1"/>
    <col min="14093" max="14093" width="19.140625" style="423" customWidth="1"/>
    <col min="14094" max="14094" width="21.85546875" style="423" customWidth="1"/>
    <col min="14095" max="14343" width="9.140625" style="423"/>
    <col min="14344" max="14344" width="17.140625" style="423" customWidth="1"/>
    <col min="14345" max="14345" width="35.140625" style="423" customWidth="1"/>
    <col min="14346" max="14346" width="12.85546875" style="423" customWidth="1"/>
    <col min="14347" max="14348" width="18.140625" style="423" customWidth="1"/>
    <col min="14349" max="14349" width="19.140625" style="423" customWidth="1"/>
    <col min="14350" max="14350" width="21.85546875" style="423" customWidth="1"/>
    <col min="14351" max="14599" width="9.140625" style="423"/>
    <col min="14600" max="14600" width="17.140625" style="423" customWidth="1"/>
    <col min="14601" max="14601" width="35.140625" style="423" customWidth="1"/>
    <col min="14602" max="14602" width="12.85546875" style="423" customWidth="1"/>
    <col min="14603" max="14604" width="18.140625" style="423" customWidth="1"/>
    <col min="14605" max="14605" width="19.140625" style="423" customWidth="1"/>
    <col min="14606" max="14606" width="21.85546875" style="423" customWidth="1"/>
    <col min="14607" max="14855" width="9.140625" style="423"/>
    <col min="14856" max="14856" width="17.140625" style="423" customWidth="1"/>
    <col min="14857" max="14857" width="35.140625" style="423" customWidth="1"/>
    <col min="14858" max="14858" width="12.85546875" style="423" customWidth="1"/>
    <col min="14859" max="14860" width="18.140625" style="423" customWidth="1"/>
    <col min="14861" max="14861" width="19.140625" style="423" customWidth="1"/>
    <col min="14862" max="14862" width="21.85546875" style="423" customWidth="1"/>
    <col min="14863" max="15111" width="9.140625" style="423"/>
    <col min="15112" max="15112" width="17.140625" style="423" customWidth="1"/>
    <col min="15113" max="15113" width="35.140625" style="423" customWidth="1"/>
    <col min="15114" max="15114" width="12.85546875" style="423" customWidth="1"/>
    <col min="15115" max="15116" width="18.140625" style="423" customWidth="1"/>
    <col min="15117" max="15117" width="19.140625" style="423" customWidth="1"/>
    <col min="15118" max="15118" width="21.85546875" style="423" customWidth="1"/>
    <col min="15119" max="15367" width="9.140625" style="423"/>
    <col min="15368" max="15368" width="17.140625" style="423" customWidth="1"/>
    <col min="15369" max="15369" width="35.140625" style="423" customWidth="1"/>
    <col min="15370" max="15370" width="12.85546875" style="423" customWidth="1"/>
    <col min="15371" max="15372" width="18.140625" style="423" customWidth="1"/>
    <col min="15373" max="15373" width="19.140625" style="423" customWidth="1"/>
    <col min="15374" max="15374" width="21.85546875" style="423" customWidth="1"/>
    <col min="15375" max="15623" width="9.140625" style="423"/>
    <col min="15624" max="15624" width="17.140625" style="423" customWidth="1"/>
    <col min="15625" max="15625" width="35.140625" style="423" customWidth="1"/>
    <col min="15626" max="15626" width="12.85546875" style="423" customWidth="1"/>
    <col min="15627" max="15628" width="18.140625" style="423" customWidth="1"/>
    <col min="15629" max="15629" width="19.140625" style="423" customWidth="1"/>
    <col min="15630" max="15630" width="21.85546875" style="423" customWidth="1"/>
    <col min="15631" max="15879" width="9.140625" style="423"/>
    <col min="15880" max="15880" width="17.140625" style="423" customWidth="1"/>
    <col min="15881" max="15881" width="35.140625" style="423" customWidth="1"/>
    <col min="15882" max="15882" width="12.85546875" style="423" customWidth="1"/>
    <col min="15883" max="15884" width="18.140625" style="423" customWidth="1"/>
    <col min="15885" max="15885" width="19.140625" style="423" customWidth="1"/>
    <col min="15886" max="15886" width="21.85546875" style="423" customWidth="1"/>
    <col min="15887" max="16135" width="9.140625" style="423"/>
    <col min="16136" max="16136" width="17.140625" style="423" customWidth="1"/>
    <col min="16137" max="16137" width="35.140625" style="423" customWidth="1"/>
    <col min="16138" max="16138" width="12.85546875" style="423" customWidth="1"/>
    <col min="16139" max="16140" width="18.140625" style="423" customWidth="1"/>
    <col min="16141" max="16141" width="19.140625" style="423" customWidth="1"/>
    <col min="16142" max="16142" width="21.85546875" style="423" customWidth="1"/>
    <col min="16143" max="16384" width="9.140625" style="423"/>
  </cols>
  <sheetData>
    <row r="1" spans="1:17" x14ac:dyDescent="0.2">
      <c r="N1" s="422" t="s">
        <v>1048</v>
      </c>
    </row>
    <row r="2" spans="1:17" ht="18.75" customHeight="1" x14ac:dyDescent="0.2">
      <c r="A2" s="694" t="s">
        <v>212</v>
      </c>
      <c r="B2" s="694"/>
      <c r="C2" s="694"/>
      <c r="D2" s="694"/>
      <c r="E2" s="694"/>
      <c r="F2" s="694"/>
      <c r="G2" s="694"/>
      <c r="H2" s="694"/>
      <c r="I2" s="694"/>
      <c r="J2" s="694"/>
      <c r="K2" s="694"/>
      <c r="L2" s="694"/>
      <c r="M2" s="694"/>
      <c r="N2" s="694"/>
    </row>
    <row r="3" spans="1:17" s="424" customFormat="1" ht="21.75" customHeight="1" x14ac:dyDescent="0.2">
      <c r="A3" s="695" t="s">
        <v>1029</v>
      </c>
      <c r="B3" s="695"/>
      <c r="C3" s="695"/>
      <c r="D3" s="695"/>
      <c r="E3" s="695"/>
      <c r="F3" s="695"/>
      <c r="G3" s="695"/>
      <c r="H3" s="695"/>
      <c r="I3" s="695"/>
      <c r="J3" s="695"/>
      <c r="K3" s="695"/>
      <c r="L3" s="695"/>
      <c r="M3" s="695"/>
      <c r="N3" s="695"/>
    </row>
    <row r="4" spans="1:17" s="424" customFormat="1" ht="18.75" customHeight="1" x14ac:dyDescent="0.2">
      <c r="A4" s="695" t="s">
        <v>246</v>
      </c>
      <c r="B4" s="695"/>
      <c r="C4" s="695"/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</row>
    <row r="5" spans="1:17" ht="19.5" thickBot="1" x14ac:dyDescent="0.25">
      <c r="A5" s="425"/>
      <c r="B5" s="426" t="s">
        <v>213</v>
      </c>
      <c r="C5" s="427"/>
      <c r="D5" s="427"/>
      <c r="E5" s="425"/>
      <c r="F5" s="425"/>
      <c r="G5" s="428"/>
      <c r="H5" s="428"/>
      <c r="I5" s="428"/>
      <c r="J5" s="428"/>
      <c r="K5" s="428"/>
      <c r="L5" s="428"/>
      <c r="M5" s="428"/>
      <c r="N5" s="429" t="s">
        <v>214</v>
      </c>
    </row>
    <row r="6" spans="1:17" s="430" customFormat="1" ht="18" customHeight="1" thickBot="1" x14ac:dyDescent="0.25">
      <c r="A6" s="696" t="s">
        <v>15</v>
      </c>
      <c r="B6" s="698" t="s">
        <v>215</v>
      </c>
      <c r="C6" s="698" t="s">
        <v>216</v>
      </c>
      <c r="D6" s="700" t="s">
        <v>217</v>
      </c>
      <c r="E6" s="702" t="s">
        <v>218</v>
      </c>
      <c r="F6" s="698" t="s">
        <v>219</v>
      </c>
      <c r="G6" s="700" t="s">
        <v>220</v>
      </c>
      <c r="H6" s="704" t="s">
        <v>221</v>
      </c>
      <c r="I6" s="705"/>
      <c r="J6" s="706"/>
      <c r="K6" s="704" t="s">
        <v>222</v>
      </c>
      <c r="L6" s="705"/>
      <c r="M6" s="706"/>
      <c r="N6" s="698" t="s">
        <v>223</v>
      </c>
    </row>
    <row r="7" spans="1:17" s="430" customFormat="1" ht="76.5" customHeight="1" thickBot="1" x14ac:dyDescent="0.25">
      <c r="A7" s="697"/>
      <c r="B7" s="699"/>
      <c r="C7" s="699"/>
      <c r="D7" s="701"/>
      <c r="E7" s="703"/>
      <c r="F7" s="699"/>
      <c r="G7" s="701"/>
      <c r="H7" s="431" t="s">
        <v>59</v>
      </c>
      <c r="I7" s="431" t="s">
        <v>224</v>
      </c>
      <c r="J7" s="432" t="s">
        <v>225</v>
      </c>
      <c r="K7" s="431" t="s">
        <v>226</v>
      </c>
      <c r="L7" s="431" t="s">
        <v>227</v>
      </c>
      <c r="M7" s="432" t="s">
        <v>228</v>
      </c>
      <c r="N7" s="699"/>
    </row>
    <row r="8" spans="1:17" s="439" customFormat="1" ht="11.25" customHeight="1" thickBot="1" x14ac:dyDescent="0.25">
      <c r="A8" s="433">
        <v>1</v>
      </c>
      <c r="B8" s="434">
        <v>2</v>
      </c>
      <c r="C8" s="435">
        <v>3</v>
      </c>
      <c r="D8" s="434">
        <v>4</v>
      </c>
      <c r="E8" s="436">
        <v>5</v>
      </c>
      <c r="F8" s="435">
        <v>6</v>
      </c>
      <c r="G8" s="434">
        <v>7</v>
      </c>
      <c r="H8" s="434">
        <v>8</v>
      </c>
      <c r="I8" s="437">
        <v>9</v>
      </c>
      <c r="J8" s="437">
        <v>10</v>
      </c>
      <c r="K8" s="434">
        <v>11</v>
      </c>
      <c r="L8" s="437">
        <v>12</v>
      </c>
      <c r="M8" s="437">
        <v>13</v>
      </c>
      <c r="N8" s="438">
        <v>14</v>
      </c>
    </row>
    <row r="9" spans="1:17" s="444" customFormat="1" ht="17.25" customHeight="1" thickBot="1" x14ac:dyDescent="0.25">
      <c r="A9" s="440"/>
      <c r="B9" s="441"/>
      <c r="C9" s="441"/>
      <c r="D9" s="441"/>
      <c r="E9" s="441"/>
      <c r="F9" s="441"/>
      <c r="G9" s="441"/>
      <c r="H9" s="442" t="s">
        <v>229</v>
      </c>
      <c r="I9" s="441"/>
      <c r="J9" s="441"/>
      <c r="K9" s="442"/>
      <c r="L9" s="441"/>
      <c r="M9" s="441"/>
      <c r="N9" s="443"/>
    </row>
    <row r="10" spans="1:17" s="452" customFormat="1" ht="19.5" customHeight="1" x14ac:dyDescent="0.2">
      <c r="A10" s="692">
        <v>1</v>
      </c>
      <c r="B10" s="445" t="s">
        <v>230</v>
      </c>
      <c r="C10" s="446">
        <v>1</v>
      </c>
      <c r="D10" s="447"/>
      <c r="E10" s="448"/>
      <c r="F10" s="446"/>
      <c r="G10" s="447"/>
      <c r="H10" s="449"/>
      <c r="I10" s="450"/>
      <c r="J10" s="450">
        <f>H10-I10</f>
        <v>0</v>
      </c>
      <c r="K10" s="449" t="e">
        <f>G10*H10/F10</f>
        <v>#DIV/0!</v>
      </c>
      <c r="L10" s="450" t="e">
        <f>G10*I10/F10</f>
        <v>#DIV/0!</v>
      </c>
      <c r="M10" s="450" t="e">
        <f>K10-L10</f>
        <v>#DIV/0!</v>
      </c>
      <c r="N10" s="451" t="e">
        <f>E10*M10</f>
        <v>#DIV/0!</v>
      </c>
      <c r="P10" s="453"/>
    </row>
    <row r="11" spans="1:17" s="452" customFormat="1" ht="19.5" customHeight="1" x14ac:dyDescent="0.2">
      <c r="A11" s="692"/>
      <c r="B11" s="454" t="s">
        <v>230</v>
      </c>
      <c r="C11" s="455">
        <v>2</v>
      </c>
      <c r="D11" s="456"/>
      <c r="E11" s="457"/>
      <c r="F11" s="455"/>
      <c r="G11" s="457"/>
      <c r="H11" s="458"/>
      <c r="I11" s="450"/>
      <c r="J11" s="450">
        <f t="shared" ref="J11:J27" si="0">H11-I11</f>
        <v>0</v>
      </c>
      <c r="K11" s="449" t="e">
        <f t="shared" ref="K11:K12" si="1">G11*H11/F11</f>
        <v>#DIV/0!</v>
      </c>
      <c r="L11" s="450" t="e">
        <f t="shared" ref="L11:L12" si="2">G11*I11/F11</f>
        <v>#DIV/0!</v>
      </c>
      <c r="M11" s="450" t="e">
        <f t="shared" ref="M11:M12" si="3">K11-L11</f>
        <v>#DIV/0!</v>
      </c>
      <c r="N11" s="451" t="e">
        <f t="shared" ref="N11:N12" si="4">E11*M11</f>
        <v>#DIV/0!</v>
      </c>
    </row>
    <row r="12" spans="1:17" s="452" customFormat="1" ht="19.5" customHeight="1" thickBot="1" x14ac:dyDescent="0.25">
      <c r="A12" s="693"/>
      <c r="B12" s="459" t="s">
        <v>230</v>
      </c>
      <c r="C12" s="460">
        <v>3</v>
      </c>
      <c r="D12" s="461"/>
      <c r="E12" s="462"/>
      <c r="F12" s="460"/>
      <c r="G12" s="463"/>
      <c r="H12" s="464"/>
      <c r="I12" s="450"/>
      <c r="J12" s="450">
        <f t="shared" si="0"/>
        <v>0</v>
      </c>
      <c r="K12" s="449" t="e">
        <f t="shared" si="1"/>
        <v>#DIV/0!</v>
      </c>
      <c r="L12" s="450" t="e">
        <f t="shared" si="2"/>
        <v>#DIV/0!</v>
      </c>
      <c r="M12" s="450" t="e">
        <f t="shared" si="3"/>
        <v>#DIV/0!</v>
      </c>
      <c r="N12" s="451" t="e">
        <f t="shared" si="4"/>
        <v>#DIV/0!</v>
      </c>
      <c r="Q12" s="465"/>
    </row>
    <row r="13" spans="1:17" s="452" customFormat="1" ht="18" customHeight="1" thickBot="1" x14ac:dyDescent="0.25">
      <c r="A13" s="466"/>
      <c r="B13" s="467" t="s">
        <v>231</v>
      </c>
      <c r="C13" s="468"/>
      <c r="D13" s="469"/>
      <c r="E13" s="470"/>
      <c r="F13" s="468"/>
      <c r="G13" s="471"/>
      <c r="H13" s="472"/>
      <c r="I13" s="473"/>
      <c r="J13" s="473"/>
      <c r="K13" s="472"/>
      <c r="L13" s="473"/>
      <c r="M13" s="473"/>
      <c r="N13" s="474" t="e">
        <f>SUM(N10:N12)</f>
        <v>#DIV/0!</v>
      </c>
    </row>
    <row r="14" spans="1:17" s="452" customFormat="1" ht="18" customHeight="1" thickBot="1" x14ac:dyDescent="0.25">
      <c r="A14" s="475"/>
      <c r="B14" s="476"/>
      <c r="C14" s="476"/>
      <c r="D14" s="476"/>
      <c r="E14" s="476"/>
      <c r="F14" s="476"/>
      <c r="G14" s="476"/>
      <c r="H14" s="477" t="s">
        <v>232</v>
      </c>
      <c r="I14" s="476"/>
      <c r="J14" s="476"/>
      <c r="K14" s="477"/>
      <c r="L14" s="476"/>
      <c r="M14" s="476"/>
      <c r="N14" s="478"/>
    </row>
    <row r="15" spans="1:17" s="452" customFormat="1" ht="19.5" customHeight="1" x14ac:dyDescent="0.2">
      <c r="A15" s="692">
        <v>2</v>
      </c>
      <c r="B15" s="445" t="s">
        <v>233</v>
      </c>
      <c r="C15" s="446">
        <v>1</v>
      </c>
      <c r="D15" s="479"/>
      <c r="E15" s="449"/>
      <c r="F15" s="446"/>
      <c r="G15" s="479"/>
      <c r="H15" s="480"/>
      <c r="I15" s="481"/>
      <c r="J15" s="450">
        <f t="shared" si="0"/>
        <v>0</v>
      </c>
      <c r="K15" s="449" t="e">
        <f>G15*H15/F15</f>
        <v>#DIV/0!</v>
      </c>
      <c r="L15" s="450" t="e">
        <f>G15*I15/F15</f>
        <v>#DIV/0!</v>
      </c>
      <c r="M15" s="450" t="e">
        <f t="shared" ref="M15:M17" si="5">K15-L15</f>
        <v>#DIV/0!</v>
      </c>
      <c r="N15" s="451" t="e">
        <f t="shared" ref="N15:N17" si="6">E15*M15</f>
        <v>#DIV/0!</v>
      </c>
      <c r="Q15" s="465"/>
    </row>
    <row r="16" spans="1:17" s="452" customFormat="1" ht="19.5" customHeight="1" x14ac:dyDescent="0.2">
      <c r="A16" s="692"/>
      <c r="B16" s="454" t="str">
        <f>B15</f>
        <v>Щебень</v>
      </c>
      <c r="C16" s="455">
        <v>2</v>
      </c>
      <c r="D16" s="482"/>
      <c r="E16" s="483"/>
      <c r="F16" s="455"/>
      <c r="G16" s="482"/>
      <c r="H16" s="484"/>
      <c r="I16" s="485"/>
      <c r="J16" s="450">
        <f t="shared" si="0"/>
        <v>0</v>
      </c>
      <c r="K16" s="449" t="e">
        <f t="shared" ref="K16:K17" si="7">G16*H16/F16</f>
        <v>#DIV/0!</v>
      </c>
      <c r="L16" s="450" t="e">
        <f t="shared" ref="L16:L17" si="8">G16*I16/F16</f>
        <v>#DIV/0!</v>
      </c>
      <c r="M16" s="450" t="e">
        <f t="shared" si="5"/>
        <v>#DIV/0!</v>
      </c>
      <c r="N16" s="451" t="e">
        <f t="shared" si="6"/>
        <v>#DIV/0!</v>
      </c>
    </row>
    <row r="17" spans="1:15" s="452" customFormat="1" ht="19.5" customHeight="1" thickBot="1" x14ac:dyDescent="0.25">
      <c r="A17" s="692"/>
      <c r="B17" s="486" t="str">
        <f>B16</f>
        <v>Щебень</v>
      </c>
      <c r="C17" s="487">
        <v>3</v>
      </c>
      <c r="D17" s="488"/>
      <c r="E17" s="489"/>
      <c r="F17" s="487"/>
      <c r="G17" s="488"/>
      <c r="H17" s="490"/>
      <c r="I17" s="491"/>
      <c r="J17" s="450">
        <f t="shared" si="0"/>
        <v>0</v>
      </c>
      <c r="K17" s="449" t="e">
        <f t="shared" si="7"/>
        <v>#DIV/0!</v>
      </c>
      <c r="L17" s="450" t="e">
        <f t="shared" si="8"/>
        <v>#DIV/0!</v>
      </c>
      <c r="M17" s="450" t="e">
        <f t="shared" si="5"/>
        <v>#DIV/0!</v>
      </c>
      <c r="N17" s="451" t="e">
        <f t="shared" si="6"/>
        <v>#DIV/0!</v>
      </c>
    </row>
    <row r="18" spans="1:15" s="452" customFormat="1" ht="18" customHeight="1" thickBot="1" x14ac:dyDescent="0.25">
      <c r="A18" s="492"/>
      <c r="B18" s="467" t="s">
        <v>234</v>
      </c>
      <c r="C18" s="468"/>
      <c r="D18" s="469"/>
      <c r="E18" s="472"/>
      <c r="F18" s="468"/>
      <c r="G18" s="469"/>
      <c r="H18" s="472"/>
      <c r="I18" s="473"/>
      <c r="J18" s="473"/>
      <c r="K18" s="472"/>
      <c r="L18" s="473"/>
      <c r="M18" s="473"/>
      <c r="N18" s="474" t="e">
        <f>SUM(N15:N17)</f>
        <v>#DIV/0!</v>
      </c>
    </row>
    <row r="19" spans="1:15" s="452" customFormat="1" ht="18" customHeight="1" thickBot="1" x14ac:dyDescent="0.25">
      <c r="A19" s="493"/>
      <c r="B19" s="494"/>
      <c r="C19" s="494"/>
      <c r="D19" s="494"/>
      <c r="E19" s="494"/>
      <c r="F19" s="494"/>
      <c r="G19" s="494"/>
      <c r="H19" s="495" t="s">
        <v>235</v>
      </c>
      <c r="I19" s="494"/>
      <c r="J19" s="494"/>
      <c r="K19" s="495"/>
      <c r="L19" s="494"/>
      <c r="M19" s="494"/>
      <c r="N19" s="496"/>
    </row>
    <row r="20" spans="1:15" s="452" customFormat="1" ht="18" customHeight="1" x14ac:dyDescent="0.2">
      <c r="A20" s="692">
        <v>3</v>
      </c>
      <c r="B20" s="445" t="s">
        <v>236</v>
      </c>
      <c r="C20" s="446">
        <v>1</v>
      </c>
      <c r="D20" s="479"/>
      <c r="E20" s="448"/>
      <c r="F20" s="446"/>
      <c r="G20" s="479"/>
      <c r="H20" s="480"/>
      <c r="I20" s="497"/>
      <c r="J20" s="450">
        <f t="shared" si="0"/>
        <v>0</v>
      </c>
      <c r="K20" s="449" t="e">
        <f>G20*H20/F20</f>
        <v>#DIV/0!</v>
      </c>
      <c r="L20" s="450" t="e">
        <f>G20*I20/F20</f>
        <v>#DIV/0!</v>
      </c>
      <c r="M20" s="450" t="e">
        <f t="shared" ref="M20:M22" si="9">K20-L20</f>
        <v>#DIV/0!</v>
      </c>
      <c r="N20" s="451" t="e">
        <f t="shared" ref="N20:N22" si="10">E20*M20</f>
        <v>#DIV/0!</v>
      </c>
    </row>
    <row r="21" spans="1:15" s="452" customFormat="1" ht="18" customHeight="1" x14ac:dyDescent="0.2">
      <c r="A21" s="692"/>
      <c r="B21" s="454" t="str">
        <f>B20</f>
        <v xml:space="preserve">Лесоматериалы </v>
      </c>
      <c r="C21" s="455">
        <v>2</v>
      </c>
      <c r="D21" s="498"/>
      <c r="E21" s="499"/>
      <c r="F21" s="500"/>
      <c r="G21" s="501"/>
      <c r="H21" s="484"/>
      <c r="I21" s="485"/>
      <c r="J21" s="450">
        <f t="shared" si="0"/>
        <v>0</v>
      </c>
      <c r="K21" s="449" t="e">
        <f t="shared" ref="K21:K22" si="11">G21*H21/F21</f>
        <v>#DIV/0!</v>
      </c>
      <c r="L21" s="450" t="e">
        <f t="shared" ref="L21:L22" si="12">G21*I21/F21</f>
        <v>#DIV/0!</v>
      </c>
      <c r="M21" s="450" t="e">
        <f t="shared" si="9"/>
        <v>#DIV/0!</v>
      </c>
      <c r="N21" s="451" t="e">
        <f t="shared" si="10"/>
        <v>#DIV/0!</v>
      </c>
    </row>
    <row r="22" spans="1:15" s="452" customFormat="1" ht="18" customHeight="1" thickBot="1" x14ac:dyDescent="0.25">
      <c r="A22" s="693"/>
      <c r="B22" s="459" t="str">
        <f>B21</f>
        <v xml:space="preserve">Лесоматериалы </v>
      </c>
      <c r="C22" s="460">
        <v>3</v>
      </c>
      <c r="D22" s="502"/>
      <c r="E22" s="503"/>
      <c r="F22" s="504"/>
      <c r="G22" s="501"/>
      <c r="H22" s="464"/>
      <c r="I22" s="505"/>
      <c r="J22" s="450">
        <f t="shared" si="0"/>
        <v>0</v>
      </c>
      <c r="K22" s="449" t="e">
        <f t="shared" si="11"/>
        <v>#DIV/0!</v>
      </c>
      <c r="L22" s="450" t="e">
        <f t="shared" si="12"/>
        <v>#DIV/0!</v>
      </c>
      <c r="M22" s="450" t="e">
        <f t="shared" si="9"/>
        <v>#DIV/0!</v>
      </c>
      <c r="N22" s="451" t="e">
        <f t="shared" si="10"/>
        <v>#DIV/0!</v>
      </c>
    </row>
    <row r="23" spans="1:15" s="452" customFormat="1" ht="19.5" customHeight="1" thickBot="1" x14ac:dyDescent="0.25">
      <c r="A23" s="492"/>
      <c r="B23" s="467" t="s">
        <v>237</v>
      </c>
      <c r="C23" s="468"/>
      <c r="D23" s="469"/>
      <c r="E23" s="470"/>
      <c r="F23" s="468"/>
      <c r="G23" s="469"/>
      <c r="H23" s="506"/>
      <c r="I23" s="507"/>
      <c r="J23" s="507"/>
      <c r="K23" s="506"/>
      <c r="L23" s="507"/>
      <c r="M23" s="507"/>
      <c r="N23" s="474" t="e">
        <f>SUM(N20:N22)</f>
        <v>#DIV/0!</v>
      </c>
    </row>
    <row r="24" spans="1:15" s="452" customFormat="1" ht="19.5" customHeight="1" thickBot="1" x14ac:dyDescent="0.25">
      <c r="A24" s="493"/>
      <c r="B24" s="494"/>
      <c r="C24" s="494"/>
      <c r="D24" s="494"/>
      <c r="E24" s="494"/>
      <c r="F24" s="494"/>
      <c r="G24" s="494"/>
      <c r="H24" s="495" t="s">
        <v>238</v>
      </c>
      <c r="I24" s="494"/>
      <c r="J24" s="494"/>
      <c r="K24" s="495"/>
      <c r="L24" s="494"/>
      <c r="M24" s="494"/>
      <c r="N24" s="496"/>
    </row>
    <row r="25" spans="1:15" s="452" customFormat="1" ht="18.75" customHeight="1" x14ac:dyDescent="0.2">
      <c r="A25" s="692">
        <v>4</v>
      </c>
      <c r="B25" s="445" t="s">
        <v>239</v>
      </c>
      <c r="C25" s="446">
        <v>1</v>
      </c>
      <c r="D25" s="508"/>
      <c r="E25" s="449"/>
      <c r="F25" s="446"/>
      <c r="G25" s="508"/>
      <c r="H25" s="480"/>
      <c r="I25" s="497"/>
      <c r="J25" s="450">
        <f t="shared" si="0"/>
        <v>0</v>
      </c>
      <c r="K25" s="449" t="e">
        <f>G25*H25/F25</f>
        <v>#DIV/0!</v>
      </c>
      <c r="L25" s="450" t="e">
        <f>G25*I25/F25</f>
        <v>#DIV/0!</v>
      </c>
      <c r="M25" s="450" t="e">
        <f t="shared" ref="M25:M27" si="13">K25-L25</f>
        <v>#DIV/0!</v>
      </c>
      <c r="N25" s="451" t="e">
        <f t="shared" ref="N25:N27" si="14">E25*M25</f>
        <v>#DIV/0!</v>
      </c>
    </row>
    <row r="26" spans="1:15" s="452" customFormat="1" ht="18.75" customHeight="1" x14ac:dyDescent="0.2">
      <c r="A26" s="692"/>
      <c r="B26" s="454" t="str">
        <f>B25</f>
        <v>Прочие материалы</v>
      </c>
      <c r="C26" s="455">
        <v>2</v>
      </c>
      <c r="D26" s="482"/>
      <c r="E26" s="483"/>
      <c r="F26" s="455"/>
      <c r="G26" s="482"/>
      <c r="H26" s="458"/>
      <c r="I26" s="509"/>
      <c r="J26" s="450">
        <f t="shared" si="0"/>
        <v>0</v>
      </c>
      <c r="K26" s="449" t="e">
        <f t="shared" ref="K26:K27" si="15">G26*H26/F26</f>
        <v>#DIV/0!</v>
      </c>
      <c r="L26" s="450" t="e">
        <f t="shared" ref="L26:L27" si="16">G26*I26/F26</f>
        <v>#DIV/0!</v>
      </c>
      <c r="M26" s="450" t="e">
        <f t="shared" si="13"/>
        <v>#DIV/0!</v>
      </c>
      <c r="N26" s="451" t="e">
        <f t="shared" si="14"/>
        <v>#DIV/0!</v>
      </c>
    </row>
    <row r="27" spans="1:15" s="452" customFormat="1" ht="18.75" customHeight="1" thickBot="1" x14ac:dyDescent="0.25">
      <c r="A27" s="693"/>
      <c r="B27" s="486" t="str">
        <f>B25</f>
        <v>Прочие материалы</v>
      </c>
      <c r="C27" s="487">
        <v>3</v>
      </c>
      <c r="D27" s="510"/>
      <c r="E27" s="489"/>
      <c r="F27" s="487"/>
      <c r="G27" s="510"/>
      <c r="H27" s="511"/>
      <c r="I27" s="491"/>
      <c r="J27" s="450">
        <f t="shared" si="0"/>
        <v>0</v>
      </c>
      <c r="K27" s="449" t="e">
        <f t="shared" si="15"/>
        <v>#DIV/0!</v>
      </c>
      <c r="L27" s="450" t="e">
        <f t="shared" si="16"/>
        <v>#DIV/0!</v>
      </c>
      <c r="M27" s="450" t="e">
        <f t="shared" si="13"/>
        <v>#DIV/0!</v>
      </c>
      <c r="N27" s="451" t="e">
        <f t="shared" si="14"/>
        <v>#DIV/0!</v>
      </c>
    </row>
    <row r="28" spans="1:15" s="452" customFormat="1" ht="19.5" customHeight="1" thickBot="1" x14ac:dyDescent="0.25">
      <c r="A28" s="492"/>
      <c r="B28" s="467" t="s">
        <v>240</v>
      </c>
      <c r="C28" s="468"/>
      <c r="D28" s="472"/>
      <c r="E28" s="472"/>
      <c r="F28" s="468"/>
      <c r="G28" s="472"/>
      <c r="H28" s="472"/>
      <c r="I28" s="473"/>
      <c r="J28" s="473"/>
      <c r="K28" s="472"/>
      <c r="L28" s="473"/>
      <c r="M28" s="473"/>
      <c r="N28" s="474" t="e">
        <f>SUM(N25:N27)</f>
        <v>#DIV/0!</v>
      </c>
    </row>
    <row r="29" spans="1:15" ht="23.25" customHeight="1" thickBot="1" x14ac:dyDescent="0.25">
      <c r="A29" s="512"/>
      <c r="B29" s="513" t="s">
        <v>241</v>
      </c>
      <c r="C29" s="514"/>
      <c r="D29" s="515"/>
      <c r="E29" s="515">
        <f>E12+E16</f>
        <v>0</v>
      </c>
      <c r="F29" s="514"/>
      <c r="G29" s="515"/>
      <c r="H29" s="515"/>
      <c r="I29" s="516"/>
      <c r="J29" s="516"/>
      <c r="K29" s="515"/>
      <c r="L29" s="516"/>
      <c r="M29" s="516"/>
      <c r="N29" s="517" t="e">
        <f>N13+N18+N23+N28</f>
        <v>#DIV/0!</v>
      </c>
      <c r="O29" s="452"/>
    </row>
    <row r="30" spans="1:15" x14ac:dyDescent="0.2">
      <c r="A30" s="518"/>
      <c r="E30" s="519"/>
      <c r="F30" s="519"/>
      <c r="N30" s="520"/>
      <c r="O30" s="452"/>
    </row>
    <row r="31" spans="1:15" x14ac:dyDescent="0.2">
      <c r="A31" s="521"/>
      <c r="E31" s="519"/>
      <c r="F31" s="519"/>
      <c r="N31" s="520"/>
      <c r="O31" s="452"/>
    </row>
    <row r="32" spans="1:15" ht="27" customHeight="1" x14ac:dyDescent="0.2">
      <c r="A32" s="707" t="s">
        <v>242</v>
      </c>
      <c r="B32" s="707"/>
      <c r="C32" s="707"/>
      <c r="D32" s="707"/>
      <c r="E32" s="707"/>
      <c r="F32" s="707"/>
      <c r="G32" s="707"/>
      <c r="H32" s="707"/>
      <c r="I32" s="707"/>
      <c r="J32" s="707"/>
      <c r="K32" s="707"/>
      <c r="L32" s="707"/>
      <c r="M32" s="707"/>
      <c r="N32" s="707"/>
    </row>
    <row r="33" spans="1:14" ht="28.5" customHeight="1" x14ac:dyDescent="0.2">
      <c r="A33" s="708" t="s">
        <v>243</v>
      </c>
      <c r="B33" s="708"/>
      <c r="C33" s="708"/>
      <c r="D33" s="708"/>
      <c r="E33" s="708"/>
      <c r="F33" s="708"/>
      <c r="G33" s="708"/>
      <c r="H33" s="708"/>
      <c r="I33" s="708"/>
      <c r="J33" s="708"/>
      <c r="K33" s="708"/>
      <c r="L33" s="708"/>
      <c r="M33" s="708"/>
      <c r="N33" s="708"/>
    </row>
    <row r="34" spans="1:14" ht="27.75" customHeight="1" x14ac:dyDescent="0.2">
      <c r="A34" s="709" t="s">
        <v>244</v>
      </c>
      <c r="B34" s="709"/>
      <c r="C34" s="709"/>
      <c r="D34" s="709"/>
      <c r="E34" s="709"/>
      <c r="F34" s="709"/>
      <c r="G34" s="709"/>
      <c r="H34" s="709"/>
      <c r="I34" s="709"/>
      <c r="J34" s="709"/>
      <c r="K34" s="709"/>
      <c r="L34" s="709"/>
      <c r="M34" s="709"/>
      <c r="N34" s="709"/>
    </row>
    <row r="35" spans="1:14" x14ac:dyDescent="0.2">
      <c r="N35" s="422"/>
    </row>
    <row r="36" spans="1:14" s="524" customFormat="1" ht="34.5" customHeight="1" x14ac:dyDescent="0.2">
      <c r="A36" s="710" t="s">
        <v>245</v>
      </c>
      <c r="B36" s="710"/>
      <c r="C36" s="522"/>
      <c r="D36" s="522"/>
      <c r="E36" s="523"/>
      <c r="F36" s="523"/>
      <c r="H36" s="525"/>
      <c r="K36" s="525"/>
    </row>
    <row r="37" spans="1:14" s="524" customFormat="1" x14ac:dyDescent="0.2">
      <c r="A37" s="523"/>
      <c r="B37" s="523"/>
      <c r="C37" s="523"/>
      <c r="D37" s="523"/>
      <c r="E37" s="523"/>
      <c r="F37" s="523"/>
      <c r="H37" s="522"/>
      <c r="K37" s="522"/>
    </row>
    <row r="38" spans="1:14" x14ac:dyDescent="0.2">
      <c r="A38" s="526"/>
      <c r="N38" s="422"/>
    </row>
    <row r="41" spans="1:14" x14ac:dyDescent="0.2">
      <c r="D41" s="527"/>
    </row>
  </sheetData>
  <mergeCells count="21">
    <mergeCell ref="A25:A27"/>
    <mergeCell ref="A32:N32"/>
    <mergeCell ref="A33:N33"/>
    <mergeCell ref="A34:N34"/>
    <mergeCell ref="A36:B36"/>
    <mergeCell ref="A20:A22"/>
    <mergeCell ref="A2:N2"/>
    <mergeCell ref="A3:N3"/>
    <mergeCell ref="A4:N4"/>
    <mergeCell ref="A6:A7"/>
    <mergeCell ref="B6:B7"/>
    <mergeCell ref="C6:C7"/>
    <mergeCell ref="D6:D7"/>
    <mergeCell ref="E6:E7"/>
    <mergeCell ref="F6:F7"/>
    <mergeCell ref="G6:G7"/>
    <mergeCell ref="H6:J6"/>
    <mergeCell ref="K6:M6"/>
    <mergeCell ref="N6:N7"/>
    <mergeCell ref="A10:A12"/>
    <mergeCell ref="A15:A17"/>
  </mergeCells>
  <pageMargins left="0.7" right="0.7" top="0.75" bottom="0.75" header="0.3" footer="0.3"/>
  <pageSetup paperSize="9" scale="6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M433"/>
  <sheetViews>
    <sheetView showGridLines="0" view="pageBreakPreview" zoomScale="70" zoomScaleNormal="100" zoomScaleSheetLayoutView="70" workbookViewId="0">
      <selection activeCell="H406" sqref="H406"/>
    </sheetView>
  </sheetViews>
  <sheetFormatPr defaultRowHeight="16.5" x14ac:dyDescent="0.2"/>
  <cols>
    <col min="1" max="1" width="7.5703125" style="12" customWidth="1"/>
    <col min="2" max="2" width="20.7109375" style="12" customWidth="1"/>
    <col min="3" max="3" width="76" style="73" customWidth="1"/>
    <col min="4" max="4" width="10" style="15" customWidth="1"/>
    <col min="5" max="5" width="12.28515625" style="12" customWidth="1"/>
    <col min="6" max="6" width="13.5703125" style="16" customWidth="1"/>
    <col min="7" max="7" width="13.42578125" style="16" customWidth="1"/>
    <col min="8" max="8" width="12.28515625" style="17" customWidth="1"/>
    <col min="9" max="9" width="13.140625" style="16" customWidth="1"/>
    <col min="10" max="10" width="15" style="18" customWidth="1"/>
    <col min="11" max="11" width="10.7109375" style="64" customWidth="1"/>
    <col min="12" max="16384" width="9.140625" style="5"/>
  </cols>
  <sheetData>
    <row r="1" spans="1:11" x14ac:dyDescent="0.2">
      <c r="B1" s="85"/>
      <c r="J1" s="19" t="s">
        <v>51</v>
      </c>
    </row>
    <row r="2" spans="1:11" x14ac:dyDescent="0.2">
      <c r="A2" s="659" t="s">
        <v>37</v>
      </c>
      <c r="B2" s="659"/>
      <c r="C2" s="659"/>
      <c r="D2" s="659"/>
      <c r="E2" s="659"/>
      <c r="F2" s="659"/>
      <c r="G2" s="659"/>
      <c r="H2" s="659"/>
      <c r="I2" s="659"/>
      <c r="J2" s="659"/>
    </row>
    <row r="3" spans="1:11" ht="16.5" customHeight="1" x14ac:dyDescent="0.2">
      <c r="B3" s="383" t="s">
        <v>18</v>
      </c>
      <c r="C3" s="385" t="s">
        <v>1028</v>
      </c>
      <c r="D3" s="216"/>
      <c r="E3" s="216"/>
      <c r="F3" s="216"/>
      <c r="G3" s="216"/>
      <c r="H3" s="216"/>
      <c r="I3" s="21"/>
      <c r="J3" s="216"/>
    </row>
    <row r="4" spans="1:11" x14ac:dyDescent="0.2">
      <c r="B4" s="386" t="s">
        <v>19</v>
      </c>
      <c r="C4" s="387" t="s">
        <v>118</v>
      </c>
      <c r="D4" s="22"/>
      <c r="E4" s="22"/>
      <c r="F4" s="22"/>
      <c r="G4" s="22"/>
      <c r="H4" s="22"/>
      <c r="I4" s="388"/>
      <c r="J4" s="22"/>
    </row>
    <row r="5" spans="1:11" ht="17.25" thickBot="1" x14ac:dyDescent="0.25"/>
    <row r="6" spans="1:11" ht="17.25" thickBot="1" x14ac:dyDescent="0.25">
      <c r="A6" s="660" t="s">
        <v>15</v>
      </c>
      <c r="B6" s="663" t="s">
        <v>38</v>
      </c>
      <c r="C6" s="666" t="s">
        <v>39</v>
      </c>
      <c r="D6" s="669" t="s">
        <v>23</v>
      </c>
      <c r="E6" s="672" t="s">
        <v>40</v>
      </c>
      <c r="F6" s="673"/>
      <c r="G6" s="673"/>
      <c r="H6" s="663"/>
      <c r="I6" s="663"/>
      <c r="J6" s="674"/>
    </row>
    <row r="7" spans="1:11" x14ac:dyDescent="0.2">
      <c r="A7" s="661"/>
      <c r="B7" s="664"/>
      <c r="C7" s="667"/>
      <c r="D7" s="670"/>
      <c r="E7" s="675" t="s">
        <v>42</v>
      </c>
      <c r="F7" s="663"/>
      <c r="G7" s="674"/>
      <c r="H7" s="676" t="s">
        <v>41</v>
      </c>
      <c r="I7" s="664"/>
      <c r="J7" s="677"/>
    </row>
    <row r="8" spans="1:11" ht="33.75" thickBot="1" x14ac:dyDescent="0.25">
      <c r="A8" s="662"/>
      <c r="B8" s="665"/>
      <c r="C8" s="668"/>
      <c r="D8" s="671"/>
      <c r="E8" s="23" t="s">
        <v>22</v>
      </c>
      <c r="F8" s="384" t="s">
        <v>43</v>
      </c>
      <c r="G8" s="24" t="s">
        <v>44</v>
      </c>
      <c r="H8" s="389" t="s">
        <v>22</v>
      </c>
      <c r="I8" s="384" t="s">
        <v>45</v>
      </c>
      <c r="J8" s="24" t="s">
        <v>44</v>
      </c>
    </row>
    <row r="9" spans="1:11" ht="17.25" thickBot="1" x14ac:dyDescent="0.25">
      <c r="A9" s="382">
        <v>1</v>
      </c>
      <c r="B9" s="25">
        <v>2</v>
      </c>
      <c r="C9" s="390">
        <v>3</v>
      </c>
      <c r="D9" s="26">
        <v>4</v>
      </c>
      <c r="E9" s="27">
        <v>5</v>
      </c>
      <c r="F9" s="25">
        <v>6</v>
      </c>
      <c r="G9" s="28">
        <v>7</v>
      </c>
      <c r="H9" s="391">
        <v>8</v>
      </c>
      <c r="I9" s="25">
        <v>9</v>
      </c>
      <c r="J9" s="28">
        <v>10</v>
      </c>
    </row>
    <row r="10" spans="1:11" ht="19.5" customHeight="1" x14ac:dyDescent="0.2">
      <c r="A10" s="392">
        <v>1</v>
      </c>
      <c r="B10" s="528" t="s">
        <v>50</v>
      </c>
      <c r="C10" s="394" t="s">
        <v>557</v>
      </c>
      <c r="D10" s="395" t="s">
        <v>24</v>
      </c>
      <c r="E10" s="396"/>
      <c r="F10" s="397"/>
      <c r="G10" s="398"/>
      <c r="H10" s="393">
        <v>0.1464</v>
      </c>
      <c r="I10" s="399">
        <v>53101</v>
      </c>
      <c r="J10" s="398">
        <f>H10*I10</f>
        <v>7774</v>
      </c>
      <c r="K10" s="5"/>
    </row>
    <row r="11" spans="1:11" ht="19.5" customHeight="1" x14ac:dyDescent="0.2">
      <c r="A11" s="392">
        <v>2</v>
      </c>
      <c r="B11" s="528" t="s">
        <v>119</v>
      </c>
      <c r="C11" s="394" t="s">
        <v>120</v>
      </c>
      <c r="D11" s="395" t="s">
        <v>24</v>
      </c>
      <c r="E11" s="400"/>
      <c r="F11" s="401"/>
      <c r="G11" s="402"/>
      <c r="H11" s="393">
        <v>3.2000000000000002E-3</v>
      </c>
      <c r="I11" s="399">
        <v>15864.92</v>
      </c>
      <c r="J11" s="402">
        <f>H11*I11</f>
        <v>51</v>
      </c>
      <c r="K11" s="5"/>
    </row>
    <row r="12" spans="1:11" ht="19.5" customHeight="1" x14ac:dyDescent="0.2">
      <c r="A12" s="392">
        <v>3</v>
      </c>
      <c r="B12" s="528" t="s">
        <v>248</v>
      </c>
      <c r="C12" s="394" t="s">
        <v>558</v>
      </c>
      <c r="D12" s="395" t="s">
        <v>24</v>
      </c>
      <c r="E12" s="400"/>
      <c r="F12" s="401"/>
      <c r="G12" s="402"/>
      <c r="H12" s="393">
        <v>3.32E-2</v>
      </c>
      <c r="I12" s="399">
        <v>16416.740000000002</v>
      </c>
      <c r="J12" s="402">
        <f t="shared" ref="J12:J215" si="0">H12*I12</f>
        <v>545</v>
      </c>
      <c r="K12" s="5"/>
    </row>
    <row r="13" spans="1:11" ht="19.5" customHeight="1" x14ac:dyDescent="0.2">
      <c r="A13" s="392">
        <v>4</v>
      </c>
      <c r="B13" s="528" t="s">
        <v>249</v>
      </c>
      <c r="C13" s="394" t="s">
        <v>559</v>
      </c>
      <c r="D13" s="395" t="s">
        <v>24</v>
      </c>
      <c r="E13" s="400"/>
      <c r="F13" s="401"/>
      <c r="G13" s="402"/>
      <c r="H13" s="393">
        <v>1.38E-2</v>
      </c>
      <c r="I13" s="399">
        <v>81089.179999999993</v>
      </c>
      <c r="J13" s="402">
        <f t="shared" si="0"/>
        <v>1119</v>
      </c>
      <c r="K13" s="5"/>
    </row>
    <row r="14" spans="1:11" ht="19.5" customHeight="1" x14ac:dyDescent="0.2">
      <c r="A14" s="392">
        <v>5</v>
      </c>
      <c r="B14" s="528" t="s">
        <v>250</v>
      </c>
      <c r="C14" s="394" t="s">
        <v>560</v>
      </c>
      <c r="D14" s="395" t="s">
        <v>24</v>
      </c>
      <c r="E14" s="400"/>
      <c r="F14" s="401"/>
      <c r="G14" s="402"/>
      <c r="H14" s="393">
        <v>5.1000000000000004E-3</v>
      </c>
      <c r="I14" s="399">
        <v>47000.959999999999</v>
      </c>
      <c r="J14" s="402">
        <f t="shared" si="0"/>
        <v>240</v>
      </c>
      <c r="K14" s="5"/>
    </row>
    <row r="15" spans="1:11" ht="19.5" customHeight="1" x14ac:dyDescent="0.2">
      <c r="A15" s="392">
        <v>6</v>
      </c>
      <c r="B15" s="528" t="s">
        <v>121</v>
      </c>
      <c r="C15" s="394" t="s">
        <v>122</v>
      </c>
      <c r="D15" s="395" t="s">
        <v>24</v>
      </c>
      <c r="E15" s="400"/>
      <c r="F15" s="401"/>
      <c r="G15" s="402"/>
      <c r="H15" s="393">
        <v>2.0999999999999999E-3</v>
      </c>
      <c r="I15" s="399">
        <v>137304.69</v>
      </c>
      <c r="J15" s="402">
        <f t="shared" si="0"/>
        <v>288</v>
      </c>
      <c r="K15" s="5"/>
    </row>
    <row r="16" spans="1:11" ht="19.5" customHeight="1" x14ac:dyDescent="0.2">
      <c r="A16" s="392">
        <v>7</v>
      </c>
      <c r="B16" s="528" t="s">
        <v>123</v>
      </c>
      <c r="C16" s="394" t="s">
        <v>124</v>
      </c>
      <c r="D16" s="395" t="s">
        <v>24</v>
      </c>
      <c r="E16" s="400"/>
      <c r="F16" s="401"/>
      <c r="G16" s="402"/>
      <c r="H16" s="393">
        <v>4.7999999999999996E-3</v>
      </c>
      <c r="I16" s="399">
        <v>31984.74</v>
      </c>
      <c r="J16" s="402">
        <f t="shared" si="0"/>
        <v>154</v>
      </c>
      <c r="K16" s="5"/>
    </row>
    <row r="17" spans="1:11" ht="19.5" customHeight="1" x14ac:dyDescent="0.2">
      <c r="A17" s="392">
        <v>8</v>
      </c>
      <c r="B17" s="528" t="s">
        <v>125</v>
      </c>
      <c r="C17" s="394" t="s">
        <v>561</v>
      </c>
      <c r="D17" s="395" t="s">
        <v>25</v>
      </c>
      <c r="E17" s="400"/>
      <c r="F17" s="401"/>
      <c r="G17" s="402"/>
      <c r="H17" s="393">
        <v>155.0265</v>
      </c>
      <c r="I17" s="399">
        <v>47.09</v>
      </c>
      <c r="J17" s="402">
        <f t="shared" si="0"/>
        <v>7300</v>
      </c>
      <c r="K17" s="5"/>
    </row>
    <row r="18" spans="1:11" ht="33" x14ac:dyDescent="0.2">
      <c r="A18" s="392">
        <v>9</v>
      </c>
      <c r="B18" s="528" t="s">
        <v>126</v>
      </c>
      <c r="C18" s="394" t="s">
        <v>127</v>
      </c>
      <c r="D18" s="395" t="s">
        <v>24</v>
      </c>
      <c r="E18" s="400"/>
      <c r="F18" s="401"/>
      <c r="G18" s="402"/>
      <c r="H18" s="393">
        <v>1E-3</v>
      </c>
      <c r="I18" s="399">
        <v>50658.48</v>
      </c>
      <c r="J18" s="402">
        <f t="shared" si="0"/>
        <v>51</v>
      </c>
      <c r="K18" s="5"/>
    </row>
    <row r="19" spans="1:11" ht="33" x14ac:dyDescent="0.2">
      <c r="A19" s="392">
        <v>10</v>
      </c>
      <c r="B19" s="528" t="s">
        <v>251</v>
      </c>
      <c r="C19" s="394" t="s">
        <v>562</v>
      </c>
      <c r="D19" s="395" t="s">
        <v>24</v>
      </c>
      <c r="E19" s="400"/>
      <c r="F19" s="401"/>
      <c r="G19" s="402"/>
      <c r="H19" s="393">
        <v>1.1000000000000001E-3</v>
      </c>
      <c r="I19" s="399">
        <v>72276.179999999993</v>
      </c>
      <c r="J19" s="402">
        <f t="shared" si="0"/>
        <v>80</v>
      </c>
      <c r="K19" s="5"/>
    </row>
    <row r="20" spans="1:11" x14ac:dyDescent="0.2">
      <c r="A20" s="392">
        <v>11</v>
      </c>
      <c r="B20" s="528" t="s">
        <v>252</v>
      </c>
      <c r="C20" s="394" t="s">
        <v>563</v>
      </c>
      <c r="D20" s="395" t="s">
        <v>24</v>
      </c>
      <c r="E20" s="400"/>
      <c r="F20" s="401"/>
      <c r="G20" s="402"/>
      <c r="H20" s="393">
        <v>2.0000000000000001E-4</v>
      </c>
      <c r="I20" s="399">
        <v>261400.34</v>
      </c>
      <c r="J20" s="402">
        <f t="shared" si="0"/>
        <v>52</v>
      </c>
      <c r="K20" s="5"/>
    </row>
    <row r="21" spans="1:11" ht="33" x14ac:dyDescent="0.2">
      <c r="A21" s="392">
        <v>12</v>
      </c>
      <c r="B21" s="528" t="s">
        <v>253</v>
      </c>
      <c r="C21" s="394" t="s">
        <v>564</v>
      </c>
      <c r="D21" s="395" t="s">
        <v>24</v>
      </c>
      <c r="E21" s="400"/>
      <c r="F21" s="401"/>
      <c r="G21" s="402"/>
      <c r="H21" s="393">
        <v>1.1465000000000001</v>
      </c>
      <c r="I21" s="399">
        <v>27503.38</v>
      </c>
      <c r="J21" s="402">
        <f t="shared" si="0"/>
        <v>31533</v>
      </c>
      <c r="K21" s="5"/>
    </row>
    <row r="22" spans="1:11" ht="24.75" customHeight="1" x14ac:dyDescent="0.2">
      <c r="A22" s="392">
        <v>13</v>
      </c>
      <c r="B22" s="528" t="s">
        <v>128</v>
      </c>
      <c r="C22" s="394" t="s">
        <v>129</v>
      </c>
      <c r="D22" s="395" t="s">
        <v>24</v>
      </c>
      <c r="E22" s="400"/>
      <c r="F22" s="401"/>
      <c r="G22" s="402"/>
      <c r="H22" s="393">
        <v>4.7500000000000001E-2</v>
      </c>
      <c r="I22" s="399">
        <v>18099.8</v>
      </c>
      <c r="J22" s="402">
        <f t="shared" si="0"/>
        <v>860</v>
      </c>
      <c r="K22" s="5"/>
    </row>
    <row r="23" spans="1:11" ht="24.75" customHeight="1" x14ac:dyDescent="0.2">
      <c r="A23" s="392">
        <v>14</v>
      </c>
      <c r="B23" s="528" t="s">
        <v>254</v>
      </c>
      <c r="C23" s="394" t="s">
        <v>565</v>
      </c>
      <c r="D23" s="395" t="s">
        <v>24</v>
      </c>
      <c r="E23" s="400"/>
      <c r="F23" s="401"/>
      <c r="G23" s="402"/>
      <c r="H23" s="393">
        <v>1E-4</v>
      </c>
      <c r="I23" s="399">
        <v>55542.37</v>
      </c>
      <c r="J23" s="402">
        <f t="shared" si="0"/>
        <v>6</v>
      </c>
      <c r="K23" s="5"/>
    </row>
    <row r="24" spans="1:11" ht="24.75" customHeight="1" x14ac:dyDescent="0.2">
      <c r="A24" s="392">
        <v>15</v>
      </c>
      <c r="B24" s="528" t="s">
        <v>130</v>
      </c>
      <c r="C24" s="394" t="s">
        <v>131</v>
      </c>
      <c r="D24" s="395" t="s">
        <v>24</v>
      </c>
      <c r="E24" s="400"/>
      <c r="F24" s="401"/>
      <c r="G24" s="402"/>
      <c r="H24" s="393">
        <v>9.9000000000000008E-3</v>
      </c>
      <c r="I24" s="399">
        <v>33764.1</v>
      </c>
      <c r="J24" s="402">
        <f t="shared" si="0"/>
        <v>334</v>
      </c>
      <c r="K24" s="5"/>
    </row>
    <row r="25" spans="1:11" ht="24.75" customHeight="1" x14ac:dyDescent="0.2">
      <c r="A25" s="392">
        <v>16</v>
      </c>
      <c r="B25" s="528" t="s">
        <v>132</v>
      </c>
      <c r="C25" s="394" t="s">
        <v>133</v>
      </c>
      <c r="D25" s="395" t="s">
        <v>24</v>
      </c>
      <c r="E25" s="400"/>
      <c r="F25" s="403"/>
      <c r="G25" s="402"/>
      <c r="H25" s="393">
        <v>7.6E-3</v>
      </c>
      <c r="I25" s="399">
        <v>25993.4</v>
      </c>
      <c r="J25" s="402">
        <f t="shared" si="0"/>
        <v>198</v>
      </c>
      <c r="K25" s="5"/>
    </row>
    <row r="26" spans="1:11" ht="24.75" customHeight="1" x14ac:dyDescent="0.2">
      <c r="A26" s="392">
        <v>17</v>
      </c>
      <c r="B26" s="528" t="s">
        <v>255</v>
      </c>
      <c r="C26" s="394" t="s">
        <v>566</v>
      </c>
      <c r="D26" s="395" t="s">
        <v>24</v>
      </c>
      <c r="E26" s="400"/>
      <c r="F26" s="403"/>
      <c r="G26" s="402"/>
      <c r="H26" s="393">
        <v>6.59E-2</v>
      </c>
      <c r="I26" s="399">
        <v>44103.49</v>
      </c>
      <c r="J26" s="402">
        <f t="shared" si="0"/>
        <v>2906</v>
      </c>
      <c r="K26" s="5"/>
    </row>
    <row r="27" spans="1:11" ht="33" x14ac:dyDescent="0.2">
      <c r="A27" s="392">
        <v>18</v>
      </c>
      <c r="B27" s="528" t="s">
        <v>256</v>
      </c>
      <c r="C27" s="394" t="s">
        <v>567</v>
      </c>
      <c r="D27" s="395" t="s">
        <v>24</v>
      </c>
      <c r="E27" s="400"/>
      <c r="F27" s="403"/>
      <c r="G27" s="402"/>
      <c r="H27" s="393">
        <v>0.1018</v>
      </c>
      <c r="I27" s="399">
        <v>61533.79</v>
      </c>
      <c r="J27" s="402">
        <f t="shared" si="0"/>
        <v>6264</v>
      </c>
      <c r="K27" s="5"/>
    </row>
    <row r="28" spans="1:11" ht="33" x14ac:dyDescent="0.2">
      <c r="A28" s="392">
        <v>19</v>
      </c>
      <c r="B28" s="528" t="s">
        <v>257</v>
      </c>
      <c r="C28" s="394" t="s">
        <v>568</v>
      </c>
      <c r="D28" s="395" t="s">
        <v>24</v>
      </c>
      <c r="E28" s="400"/>
      <c r="F28" s="403"/>
      <c r="G28" s="402"/>
      <c r="H28" s="393">
        <v>0.12970000000000001</v>
      </c>
      <c r="I28" s="399">
        <v>49224.41</v>
      </c>
      <c r="J28" s="402">
        <f t="shared" si="0"/>
        <v>6384</v>
      </c>
      <c r="K28" s="5"/>
    </row>
    <row r="29" spans="1:11" ht="33" x14ac:dyDescent="0.2">
      <c r="A29" s="392">
        <v>20</v>
      </c>
      <c r="B29" s="528" t="s">
        <v>134</v>
      </c>
      <c r="C29" s="394" t="s">
        <v>135</v>
      </c>
      <c r="D29" s="395" t="s">
        <v>24</v>
      </c>
      <c r="E29" s="400"/>
      <c r="F29" s="403"/>
      <c r="G29" s="402"/>
      <c r="H29" s="393">
        <v>4.2999999999999997E-2</v>
      </c>
      <c r="I29" s="399">
        <v>45102.35</v>
      </c>
      <c r="J29" s="402">
        <f t="shared" si="0"/>
        <v>1939</v>
      </c>
      <c r="K29" s="5"/>
    </row>
    <row r="30" spans="1:11" x14ac:dyDescent="0.2">
      <c r="A30" s="392">
        <v>21</v>
      </c>
      <c r="B30" s="528" t="s">
        <v>136</v>
      </c>
      <c r="C30" s="394" t="s">
        <v>137</v>
      </c>
      <c r="D30" s="395" t="s">
        <v>24</v>
      </c>
      <c r="E30" s="400"/>
      <c r="F30" s="403"/>
      <c r="G30" s="402"/>
      <c r="H30" s="393">
        <v>0.16220000000000001</v>
      </c>
      <c r="I30" s="399">
        <v>81255.88</v>
      </c>
      <c r="J30" s="402">
        <f t="shared" si="0"/>
        <v>13180</v>
      </c>
      <c r="K30" s="5"/>
    </row>
    <row r="31" spans="1:11" ht="33" x14ac:dyDescent="0.2">
      <c r="A31" s="392">
        <v>22</v>
      </c>
      <c r="B31" s="528" t="s">
        <v>258</v>
      </c>
      <c r="C31" s="394" t="s">
        <v>569</v>
      </c>
      <c r="D31" s="395" t="s">
        <v>24</v>
      </c>
      <c r="E31" s="400"/>
      <c r="F31" s="403"/>
      <c r="G31" s="402"/>
      <c r="H31" s="393">
        <v>1.8055000000000001</v>
      </c>
      <c r="I31" s="399">
        <v>36000</v>
      </c>
      <c r="J31" s="402">
        <f t="shared" si="0"/>
        <v>64998</v>
      </c>
      <c r="K31" s="5"/>
    </row>
    <row r="32" spans="1:11" x14ac:dyDescent="0.2">
      <c r="A32" s="392">
        <v>23</v>
      </c>
      <c r="B32" s="528" t="s">
        <v>138</v>
      </c>
      <c r="C32" s="394" t="s">
        <v>139</v>
      </c>
      <c r="D32" s="395" t="s">
        <v>24</v>
      </c>
      <c r="E32" s="393">
        <v>4.4400000000000002E-2</v>
      </c>
      <c r="F32" s="399">
        <v>40000</v>
      </c>
      <c r="G32" s="402">
        <f t="shared" ref="G32:G33" si="1">E32*F32</f>
        <v>1776</v>
      </c>
      <c r="H32" s="393"/>
      <c r="I32" s="399"/>
      <c r="J32" s="402"/>
      <c r="K32" s="5"/>
    </row>
    <row r="33" spans="1:11" ht="33" x14ac:dyDescent="0.2">
      <c r="A33" s="392">
        <v>24</v>
      </c>
      <c r="B33" s="528" t="s">
        <v>259</v>
      </c>
      <c r="C33" s="394" t="s">
        <v>570</v>
      </c>
      <c r="D33" s="395" t="s">
        <v>24</v>
      </c>
      <c r="E33" s="393">
        <v>1.4339999999999999</v>
      </c>
      <c r="F33" s="399">
        <v>37000</v>
      </c>
      <c r="G33" s="572">
        <f t="shared" si="1"/>
        <v>53058</v>
      </c>
      <c r="H33" s="393"/>
      <c r="I33" s="399"/>
      <c r="J33" s="402"/>
      <c r="K33" s="5"/>
    </row>
    <row r="34" spans="1:11" x14ac:dyDescent="0.2">
      <c r="A34" s="392">
        <v>25</v>
      </c>
      <c r="B34" s="528" t="s">
        <v>140</v>
      </c>
      <c r="C34" s="394" t="s">
        <v>571</v>
      </c>
      <c r="D34" s="395" t="s">
        <v>24</v>
      </c>
      <c r="E34" s="400"/>
      <c r="F34" s="403"/>
      <c r="G34" s="402"/>
      <c r="H34" s="393">
        <v>8.2600000000000007E-2</v>
      </c>
      <c r="I34" s="399">
        <v>51280.93</v>
      </c>
      <c r="J34" s="402">
        <f t="shared" si="0"/>
        <v>4236</v>
      </c>
      <c r="K34" s="5"/>
    </row>
    <row r="35" spans="1:11" ht="21.75" customHeight="1" x14ac:dyDescent="0.2">
      <c r="A35" s="392">
        <v>26</v>
      </c>
      <c r="B35" s="528" t="s">
        <v>141</v>
      </c>
      <c r="C35" s="394" t="s">
        <v>142</v>
      </c>
      <c r="D35" s="395" t="s">
        <v>24</v>
      </c>
      <c r="E35" s="400"/>
      <c r="F35" s="403"/>
      <c r="G35" s="402"/>
      <c r="H35" s="393">
        <v>0.10539999999999999</v>
      </c>
      <c r="I35" s="399">
        <v>75592.53</v>
      </c>
      <c r="J35" s="402">
        <f t="shared" si="0"/>
        <v>7967</v>
      </c>
      <c r="K35" s="5"/>
    </row>
    <row r="36" spans="1:11" ht="21.75" customHeight="1" x14ac:dyDescent="0.2">
      <c r="A36" s="392">
        <v>27</v>
      </c>
      <c r="B36" s="528" t="s">
        <v>143</v>
      </c>
      <c r="C36" s="394" t="s">
        <v>572</v>
      </c>
      <c r="D36" s="395" t="s">
        <v>24</v>
      </c>
      <c r="E36" s="400"/>
      <c r="F36" s="403"/>
      <c r="G36" s="402"/>
      <c r="H36" s="393">
        <v>0.13700000000000001</v>
      </c>
      <c r="I36" s="399">
        <v>130000</v>
      </c>
      <c r="J36" s="402">
        <f t="shared" si="0"/>
        <v>17810</v>
      </c>
      <c r="K36" s="5"/>
    </row>
    <row r="37" spans="1:11" ht="21.75" customHeight="1" x14ac:dyDescent="0.2">
      <c r="A37" s="392">
        <v>28</v>
      </c>
      <c r="B37" s="528" t="s">
        <v>144</v>
      </c>
      <c r="C37" s="394" t="s">
        <v>145</v>
      </c>
      <c r="D37" s="395" t="s">
        <v>24</v>
      </c>
      <c r="E37" s="400"/>
      <c r="F37" s="403"/>
      <c r="G37" s="402"/>
      <c r="H37" s="393">
        <v>4.9599999999999998E-2</v>
      </c>
      <c r="I37" s="399">
        <v>130000</v>
      </c>
      <c r="J37" s="402">
        <f t="shared" si="0"/>
        <v>6448</v>
      </c>
      <c r="K37" s="5"/>
    </row>
    <row r="38" spans="1:11" ht="21.75" customHeight="1" x14ac:dyDescent="0.2">
      <c r="A38" s="392">
        <v>29</v>
      </c>
      <c r="B38" s="528" t="s">
        <v>260</v>
      </c>
      <c r="C38" s="394" t="s">
        <v>573</v>
      </c>
      <c r="D38" s="395" t="s">
        <v>24</v>
      </c>
      <c r="E38" s="393">
        <v>4.3999999999999997E-2</v>
      </c>
      <c r="F38" s="399">
        <v>110000</v>
      </c>
      <c r="G38" s="402">
        <f t="shared" ref="G38" si="2">E38*F38</f>
        <v>4840</v>
      </c>
      <c r="H38" s="393"/>
      <c r="I38" s="399"/>
      <c r="J38" s="402"/>
      <c r="K38" s="5"/>
    </row>
    <row r="39" spans="1:11" ht="21.75" customHeight="1" x14ac:dyDescent="0.2">
      <c r="A39" s="392">
        <v>30</v>
      </c>
      <c r="B39" s="528" t="s">
        <v>261</v>
      </c>
      <c r="C39" s="394" t="s">
        <v>574</v>
      </c>
      <c r="D39" s="395" t="s">
        <v>24</v>
      </c>
      <c r="E39" s="400"/>
      <c r="F39" s="403"/>
      <c r="G39" s="402"/>
      <c r="H39" s="393">
        <v>0.15290000000000001</v>
      </c>
      <c r="I39" s="399">
        <v>130000</v>
      </c>
      <c r="J39" s="402">
        <f t="shared" si="0"/>
        <v>19877</v>
      </c>
      <c r="K39" s="5"/>
    </row>
    <row r="40" spans="1:11" ht="21.75" customHeight="1" x14ac:dyDescent="0.2">
      <c r="A40" s="392">
        <v>31</v>
      </c>
      <c r="B40" s="528" t="s">
        <v>146</v>
      </c>
      <c r="C40" s="394" t="s">
        <v>147</v>
      </c>
      <c r="D40" s="395" t="s">
        <v>24</v>
      </c>
      <c r="E40" s="400"/>
      <c r="F40" s="403"/>
      <c r="G40" s="402"/>
      <c r="H40" s="393">
        <v>6.8900000000000003E-2</v>
      </c>
      <c r="I40" s="399">
        <v>130000</v>
      </c>
      <c r="J40" s="402">
        <f t="shared" si="0"/>
        <v>8957</v>
      </c>
      <c r="K40" s="5"/>
    </row>
    <row r="41" spans="1:11" ht="21.75" customHeight="1" x14ac:dyDescent="0.2">
      <c r="A41" s="392">
        <v>32</v>
      </c>
      <c r="B41" s="528" t="s">
        <v>148</v>
      </c>
      <c r="C41" s="394" t="s">
        <v>149</v>
      </c>
      <c r="D41" s="395" t="s">
        <v>24</v>
      </c>
      <c r="E41" s="400"/>
      <c r="F41" s="403"/>
      <c r="G41" s="402"/>
      <c r="H41" s="393">
        <v>2.9899999999999999E-2</v>
      </c>
      <c r="I41" s="399">
        <v>130000</v>
      </c>
      <c r="J41" s="402">
        <f t="shared" si="0"/>
        <v>3887</v>
      </c>
      <c r="K41" s="5"/>
    </row>
    <row r="42" spans="1:11" x14ac:dyDescent="0.2">
      <c r="A42" s="392">
        <v>33</v>
      </c>
      <c r="B42" s="528" t="s">
        <v>262</v>
      </c>
      <c r="C42" s="394" t="s">
        <v>575</v>
      </c>
      <c r="D42" s="395" t="s">
        <v>925</v>
      </c>
      <c r="E42" s="400"/>
      <c r="F42" s="403"/>
      <c r="G42" s="402"/>
      <c r="H42" s="393">
        <v>8.1500000000000003E-2</v>
      </c>
      <c r="I42" s="399">
        <v>144.87</v>
      </c>
      <c r="J42" s="402">
        <f t="shared" si="0"/>
        <v>12</v>
      </c>
      <c r="K42" s="5"/>
    </row>
    <row r="43" spans="1:11" x14ac:dyDescent="0.2">
      <c r="A43" s="392">
        <v>34</v>
      </c>
      <c r="B43" s="528" t="s">
        <v>150</v>
      </c>
      <c r="C43" s="394" t="s">
        <v>151</v>
      </c>
      <c r="D43" s="395" t="s">
        <v>25</v>
      </c>
      <c r="E43" s="400"/>
      <c r="F43" s="403"/>
      <c r="G43" s="402"/>
      <c r="H43" s="393">
        <v>1.5519000000000001</v>
      </c>
      <c r="I43" s="399">
        <v>358.31</v>
      </c>
      <c r="J43" s="402">
        <f t="shared" si="0"/>
        <v>556</v>
      </c>
      <c r="K43" s="5"/>
    </row>
    <row r="44" spans="1:11" ht="33" x14ac:dyDescent="0.2">
      <c r="A44" s="392">
        <v>35</v>
      </c>
      <c r="B44" s="528" t="s">
        <v>263</v>
      </c>
      <c r="C44" s="394" t="s">
        <v>576</v>
      </c>
      <c r="D44" s="395" t="s">
        <v>24</v>
      </c>
      <c r="E44" s="393">
        <v>0.29530000000000001</v>
      </c>
      <c r="F44" s="399">
        <v>33000</v>
      </c>
      <c r="G44" s="402">
        <f t="shared" ref="G44:G45" si="3">E44*F44</f>
        <v>9745</v>
      </c>
      <c r="H44" s="393"/>
      <c r="I44" s="399"/>
      <c r="J44" s="402"/>
      <c r="K44" s="5"/>
    </row>
    <row r="45" spans="1:11" ht="33" x14ac:dyDescent="0.2">
      <c r="A45" s="392">
        <v>36</v>
      </c>
      <c r="B45" s="528" t="s">
        <v>264</v>
      </c>
      <c r="C45" s="394" t="s">
        <v>577</v>
      </c>
      <c r="D45" s="395" t="s">
        <v>24</v>
      </c>
      <c r="E45" s="393">
        <v>0.34</v>
      </c>
      <c r="F45" s="399">
        <v>33000</v>
      </c>
      <c r="G45" s="402">
        <f t="shared" si="3"/>
        <v>11220</v>
      </c>
      <c r="H45" s="393"/>
      <c r="I45" s="399"/>
      <c r="J45" s="402"/>
      <c r="K45" s="5"/>
    </row>
    <row r="46" spans="1:11" ht="19.5" customHeight="1" x14ac:dyDescent="0.2">
      <c r="A46" s="392">
        <v>37</v>
      </c>
      <c r="B46" s="528" t="s">
        <v>265</v>
      </c>
      <c r="C46" s="394" t="s">
        <v>578</v>
      </c>
      <c r="D46" s="395" t="s">
        <v>26</v>
      </c>
      <c r="E46" s="400"/>
      <c r="F46" s="403"/>
      <c r="G46" s="402"/>
      <c r="H46" s="393">
        <v>0.998</v>
      </c>
      <c r="I46" s="399">
        <v>122.36</v>
      </c>
      <c r="J46" s="402">
        <f t="shared" si="0"/>
        <v>122</v>
      </c>
      <c r="K46" s="5"/>
    </row>
    <row r="47" spans="1:11" ht="19.5" customHeight="1" x14ac:dyDescent="0.2">
      <c r="A47" s="392">
        <v>38</v>
      </c>
      <c r="B47" s="528" t="s">
        <v>266</v>
      </c>
      <c r="C47" s="394" t="s">
        <v>579</v>
      </c>
      <c r="D47" s="395" t="s">
        <v>24</v>
      </c>
      <c r="E47" s="400"/>
      <c r="F47" s="403"/>
      <c r="G47" s="402"/>
      <c r="H47" s="393">
        <v>8.0000000000000004E-4</v>
      </c>
      <c r="I47" s="399">
        <v>159103.73000000001</v>
      </c>
      <c r="J47" s="402">
        <f t="shared" si="0"/>
        <v>127</v>
      </c>
      <c r="K47" s="5"/>
    </row>
    <row r="48" spans="1:11" ht="19.5" customHeight="1" x14ac:dyDescent="0.2">
      <c r="A48" s="392">
        <v>39</v>
      </c>
      <c r="B48" s="528" t="s">
        <v>267</v>
      </c>
      <c r="C48" s="394" t="s">
        <v>580</v>
      </c>
      <c r="D48" s="395" t="s">
        <v>925</v>
      </c>
      <c r="E48" s="400"/>
      <c r="F48" s="403"/>
      <c r="G48" s="402"/>
      <c r="H48" s="393">
        <v>146.41130000000001</v>
      </c>
      <c r="I48" s="399">
        <v>51.71</v>
      </c>
      <c r="J48" s="402">
        <f t="shared" si="0"/>
        <v>7571</v>
      </c>
      <c r="K48" s="5"/>
    </row>
    <row r="49" spans="1:11" ht="19.5" customHeight="1" x14ac:dyDescent="0.2">
      <c r="A49" s="392">
        <v>40</v>
      </c>
      <c r="B49" s="528" t="s">
        <v>268</v>
      </c>
      <c r="C49" s="394" t="s">
        <v>581</v>
      </c>
      <c r="D49" s="395" t="s">
        <v>26</v>
      </c>
      <c r="E49" s="400"/>
      <c r="F49" s="403"/>
      <c r="G49" s="402"/>
      <c r="H49" s="393">
        <v>0.06</v>
      </c>
      <c r="I49" s="399">
        <v>124.86</v>
      </c>
      <c r="J49" s="402">
        <f t="shared" si="0"/>
        <v>7</v>
      </c>
      <c r="K49" s="5"/>
    </row>
    <row r="50" spans="1:11" ht="33" x14ac:dyDescent="0.2">
      <c r="A50" s="392">
        <v>41</v>
      </c>
      <c r="B50" s="528" t="s">
        <v>269</v>
      </c>
      <c r="C50" s="394" t="s">
        <v>582</v>
      </c>
      <c r="D50" s="395" t="s">
        <v>26</v>
      </c>
      <c r="E50" s="400"/>
      <c r="F50" s="403"/>
      <c r="G50" s="402"/>
      <c r="H50" s="393">
        <v>10.8</v>
      </c>
      <c r="I50" s="399">
        <v>66.3</v>
      </c>
      <c r="J50" s="402">
        <f t="shared" si="0"/>
        <v>716</v>
      </c>
      <c r="K50" s="5"/>
    </row>
    <row r="51" spans="1:11" ht="28.5" customHeight="1" x14ac:dyDescent="0.2">
      <c r="A51" s="392">
        <v>42</v>
      </c>
      <c r="B51" s="528" t="s">
        <v>270</v>
      </c>
      <c r="C51" s="394" t="s">
        <v>583</v>
      </c>
      <c r="D51" s="395" t="s">
        <v>24</v>
      </c>
      <c r="E51" s="400"/>
      <c r="F51" s="403"/>
      <c r="G51" s="402"/>
      <c r="H51" s="393">
        <v>4.9399999999999999E-2</v>
      </c>
      <c r="I51" s="399">
        <v>15484.83</v>
      </c>
      <c r="J51" s="402">
        <f t="shared" si="0"/>
        <v>765</v>
      </c>
      <c r="K51" s="5"/>
    </row>
    <row r="52" spans="1:11" ht="28.5" customHeight="1" x14ac:dyDescent="0.2">
      <c r="A52" s="392">
        <v>43</v>
      </c>
      <c r="B52" s="528" t="s">
        <v>152</v>
      </c>
      <c r="C52" s="394" t="s">
        <v>584</v>
      </c>
      <c r="D52" s="395" t="s">
        <v>153</v>
      </c>
      <c r="E52" s="400"/>
      <c r="F52" s="403"/>
      <c r="G52" s="402"/>
      <c r="H52" s="393">
        <v>486.49400000000003</v>
      </c>
      <c r="I52" s="399">
        <v>186.27</v>
      </c>
      <c r="J52" s="402">
        <f t="shared" si="0"/>
        <v>90619</v>
      </c>
      <c r="K52" s="5"/>
    </row>
    <row r="53" spans="1:11" ht="28.5" customHeight="1" x14ac:dyDescent="0.2">
      <c r="A53" s="392">
        <v>44</v>
      </c>
      <c r="B53" s="528" t="s">
        <v>271</v>
      </c>
      <c r="C53" s="394" t="s">
        <v>585</v>
      </c>
      <c r="D53" s="395" t="s">
        <v>26</v>
      </c>
      <c r="E53" s="400"/>
      <c r="F53" s="403"/>
      <c r="G53" s="402"/>
      <c r="H53" s="393">
        <v>8.44</v>
      </c>
      <c r="I53" s="399">
        <v>106.76</v>
      </c>
      <c r="J53" s="402">
        <f t="shared" si="0"/>
        <v>901</v>
      </c>
      <c r="K53" s="5"/>
    </row>
    <row r="54" spans="1:11" ht="28.5" customHeight="1" x14ac:dyDescent="0.2">
      <c r="A54" s="392">
        <v>45</v>
      </c>
      <c r="B54" s="528" t="s">
        <v>154</v>
      </c>
      <c r="C54" s="394" t="s">
        <v>155</v>
      </c>
      <c r="D54" s="395" t="s">
        <v>24</v>
      </c>
      <c r="E54" s="400"/>
      <c r="F54" s="403"/>
      <c r="G54" s="402"/>
      <c r="H54" s="393">
        <v>6.5799999999999997E-2</v>
      </c>
      <c r="I54" s="399">
        <v>64245.66</v>
      </c>
      <c r="J54" s="402">
        <f t="shared" si="0"/>
        <v>4227</v>
      </c>
      <c r="K54" s="5"/>
    </row>
    <row r="55" spans="1:11" ht="33" x14ac:dyDescent="0.2">
      <c r="A55" s="392">
        <v>46</v>
      </c>
      <c r="B55" s="528" t="s">
        <v>272</v>
      </c>
      <c r="C55" s="394" t="s">
        <v>586</v>
      </c>
      <c r="D55" s="395" t="s">
        <v>24</v>
      </c>
      <c r="E55" s="393">
        <v>0.31059999999999999</v>
      </c>
      <c r="F55" s="399">
        <v>42000</v>
      </c>
      <c r="G55" s="402">
        <f t="shared" ref="G55" si="4">E55*F55</f>
        <v>13045</v>
      </c>
      <c r="H55" s="393"/>
      <c r="I55" s="399"/>
      <c r="J55" s="402"/>
      <c r="K55" s="5"/>
    </row>
    <row r="56" spans="1:11" ht="24" customHeight="1" x14ac:dyDescent="0.2">
      <c r="A56" s="392">
        <v>47</v>
      </c>
      <c r="B56" s="528" t="s">
        <v>156</v>
      </c>
      <c r="C56" s="394" t="s">
        <v>587</v>
      </c>
      <c r="D56" s="395" t="s">
        <v>26</v>
      </c>
      <c r="E56" s="400"/>
      <c r="F56" s="403"/>
      <c r="G56" s="402"/>
      <c r="H56" s="393">
        <v>8.9800000000000005E-2</v>
      </c>
      <c r="I56" s="399">
        <v>13.77</v>
      </c>
      <c r="J56" s="402">
        <f t="shared" si="0"/>
        <v>1</v>
      </c>
      <c r="K56" s="5"/>
    </row>
    <row r="57" spans="1:11" ht="24" customHeight="1" x14ac:dyDescent="0.2">
      <c r="A57" s="392">
        <v>48</v>
      </c>
      <c r="B57" s="528" t="s">
        <v>273</v>
      </c>
      <c r="C57" s="394" t="s">
        <v>588</v>
      </c>
      <c r="D57" s="395" t="s">
        <v>24</v>
      </c>
      <c r="E57" s="400"/>
      <c r="F57" s="403"/>
      <c r="G57" s="402"/>
      <c r="H57" s="393">
        <v>1.6500000000000001E-2</v>
      </c>
      <c r="I57" s="399">
        <v>27574.35</v>
      </c>
      <c r="J57" s="402">
        <f t="shared" si="0"/>
        <v>455</v>
      </c>
      <c r="K57" s="5"/>
    </row>
    <row r="58" spans="1:11" ht="24" customHeight="1" x14ac:dyDescent="0.2">
      <c r="A58" s="392">
        <v>49</v>
      </c>
      <c r="B58" s="528" t="s">
        <v>274</v>
      </c>
      <c r="C58" s="394" t="s">
        <v>589</v>
      </c>
      <c r="D58" s="395" t="s">
        <v>24</v>
      </c>
      <c r="E58" s="400"/>
      <c r="F58" s="403"/>
      <c r="G58" s="402"/>
      <c r="H58" s="393">
        <v>1.1999999999999999E-3</v>
      </c>
      <c r="I58" s="399">
        <v>7261.77</v>
      </c>
      <c r="J58" s="402">
        <f t="shared" si="0"/>
        <v>9</v>
      </c>
      <c r="K58" s="5"/>
    </row>
    <row r="59" spans="1:11" ht="24" customHeight="1" x14ac:dyDescent="0.2">
      <c r="A59" s="392">
        <v>50</v>
      </c>
      <c r="B59" s="528" t="s">
        <v>275</v>
      </c>
      <c r="C59" s="394" t="s">
        <v>590</v>
      </c>
      <c r="D59" s="395" t="s">
        <v>925</v>
      </c>
      <c r="E59" s="400"/>
      <c r="F59" s="403"/>
      <c r="G59" s="402"/>
      <c r="H59" s="393">
        <v>0.97599999999999998</v>
      </c>
      <c r="I59" s="399">
        <v>28.31</v>
      </c>
      <c r="J59" s="402">
        <f t="shared" si="0"/>
        <v>28</v>
      </c>
      <c r="K59" s="5"/>
    </row>
    <row r="60" spans="1:11" ht="24" customHeight="1" x14ac:dyDescent="0.2">
      <c r="A60" s="392">
        <v>51</v>
      </c>
      <c r="B60" s="528" t="s">
        <v>276</v>
      </c>
      <c r="C60" s="394" t="s">
        <v>591</v>
      </c>
      <c r="D60" s="395" t="s">
        <v>926</v>
      </c>
      <c r="E60" s="400"/>
      <c r="F60" s="403"/>
      <c r="G60" s="402"/>
      <c r="H60" s="393">
        <v>1.5800000000000002E-2</v>
      </c>
      <c r="I60" s="399">
        <v>612.55999999999995</v>
      </c>
      <c r="J60" s="402">
        <f t="shared" si="0"/>
        <v>10</v>
      </c>
      <c r="K60" s="5"/>
    </row>
    <row r="61" spans="1:11" ht="24" customHeight="1" x14ac:dyDescent="0.2">
      <c r="A61" s="392">
        <v>52</v>
      </c>
      <c r="B61" s="528" t="s">
        <v>157</v>
      </c>
      <c r="C61" s="394" t="s">
        <v>158</v>
      </c>
      <c r="D61" s="395" t="s">
        <v>24</v>
      </c>
      <c r="E61" s="400"/>
      <c r="F61" s="403"/>
      <c r="G61" s="402"/>
      <c r="H61" s="393">
        <v>2.0999999999999999E-3</v>
      </c>
      <c r="I61" s="399">
        <v>92886</v>
      </c>
      <c r="J61" s="402">
        <f t="shared" si="0"/>
        <v>195</v>
      </c>
      <c r="K61" s="5"/>
    </row>
    <row r="62" spans="1:11" ht="24" customHeight="1" x14ac:dyDescent="0.2">
      <c r="A62" s="392">
        <v>53</v>
      </c>
      <c r="B62" s="528" t="s">
        <v>277</v>
      </c>
      <c r="C62" s="394" t="s">
        <v>592</v>
      </c>
      <c r="D62" s="395" t="s">
        <v>24</v>
      </c>
      <c r="E62" s="400"/>
      <c r="F62" s="403"/>
      <c r="G62" s="402"/>
      <c r="H62" s="393">
        <v>2.7E-2</v>
      </c>
      <c r="I62" s="399">
        <v>19037.63</v>
      </c>
      <c r="J62" s="402">
        <f t="shared" si="0"/>
        <v>514</v>
      </c>
      <c r="K62" s="5"/>
    </row>
    <row r="63" spans="1:11" ht="24" customHeight="1" x14ac:dyDescent="0.2">
      <c r="A63" s="392">
        <v>54</v>
      </c>
      <c r="B63" s="528" t="s">
        <v>159</v>
      </c>
      <c r="C63" s="394" t="s">
        <v>160</v>
      </c>
      <c r="D63" s="395" t="s">
        <v>24</v>
      </c>
      <c r="E63" s="400"/>
      <c r="F63" s="403"/>
      <c r="G63" s="402"/>
      <c r="H63" s="393">
        <v>5.7000000000000002E-3</v>
      </c>
      <c r="I63" s="399">
        <v>47156.37</v>
      </c>
      <c r="J63" s="402">
        <f t="shared" si="0"/>
        <v>269</v>
      </c>
      <c r="K63" s="5"/>
    </row>
    <row r="64" spans="1:11" ht="33" x14ac:dyDescent="0.2">
      <c r="A64" s="392">
        <v>55</v>
      </c>
      <c r="B64" s="528" t="s">
        <v>278</v>
      </c>
      <c r="C64" s="394" t="s">
        <v>593</v>
      </c>
      <c r="D64" s="395" t="s">
        <v>24</v>
      </c>
      <c r="E64" s="400"/>
      <c r="F64" s="403"/>
      <c r="G64" s="402"/>
      <c r="H64" s="393">
        <v>1.7399999999999999E-2</v>
      </c>
      <c r="I64" s="399">
        <v>125287.31</v>
      </c>
      <c r="J64" s="402">
        <f t="shared" si="0"/>
        <v>2180</v>
      </c>
      <c r="K64" s="5"/>
    </row>
    <row r="65" spans="1:11" ht="21.75" customHeight="1" x14ac:dyDescent="0.2">
      <c r="A65" s="392">
        <v>56</v>
      </c>
      <c r="B65" s="528" t="s">
        <v>279</v>
      </c>
      <c r="C65" s="394" t="s">
        <v>594</v>
      </c>
      <c r="D65" s="395" t="s">
        <v>26</v>
      </c>
      <c r="E65" s="400"/>
      <c r="F65" s="403"/>
      <c r="G65" s="402"/>
      <c r="H65" s="393">
        <v>0.35</v>
      </c>
      <c r="I65" s="399">
        <v>160.88</v>
      </c>
      <c r="J65" s="402">
        <f t="shared" si="0"/>
        <v>56</v>
      </c>
      <c r="K65" s="5"/>
    </row>
    <row r="66" spans="1:11" ht="21.75" customHeight="1" x14ac:dyDescent="0.2">
      <c r="A66" s="392">
        <v>57</v>
      </c>
      <c r="B66" s="528" t="s">
        <v>280</v>
      </c>
      <c r="C66" s="394" t="s">
        <v>595</v>
      </c>
      <c r="D66" s="395" t="s">
        <v>24</v>
      </c>
      <c r="E66" s="400"/>
      <c r="F66" s="403"/>
      <c r="G66" s="402"/>
      <c r="H66" s="393">
        <v>2.8658999999999999</v>
      </c>
      <c r="I66" s="399">
        <v>36856.19</v>
      </c>
      <c r="J66" s="402">
        <f t="shared" si="0"/>
        <v>105626</v>
      </c>
      <c r="K66" s="5"/>
    </row>
    <row r="67" spans="1:11" ht="21.75" customHeight="1" x14ac:dyDescent="0.2">
      <c r="A67" s="392">
        <v>58</v>
      </c>
      <c r="B67" s="528" t="s">
        <v>281</v>
      </c>
      <c r="C67" s="394" t="s">
        <v>596</v>
      </c>
      <c r="D67" s="395" t="s">
        <v>26</v>
      </c>
      <c r="E67" s="400"/>
      <c r="F67" s="403"/>
      <c r="G67" s="402"/>
      <c r="H67" s="393">
        <v>0.81399999999999995</v>
      </c>
      <c r="I67" s="399">
        <v>71.099999999999994</v>
      </c>
      <c r="J67" s="402">
        <f t="shared" si="0"/>
        <v>58</v>
      </c>
      <c r="K67" s="5"/>
    </row>
    <row r="68" spans="1:11" ht="21.75" customHeight="1" x14ac:dyDescent="0.2">
      <c r="A68" s="392">
        <v>59</v>
      </c>
      <c r="B68" s="528" t="s">
        <v>161</v>
      </c>
      <c r="C68" s="394" t="s">
        <v>162</v>
      </c>
      <c r="D68" s="395" t="s">
        <v>24</v>
      </c>
      <c r="E68" s="393">
        <v>8.6400000000000005E-2</v>
      </c>
      <c r="F68" s="399">
        <v>37000</v>
      </c>
      <c r="G68" s="402">
        <f t="shared" ref="G68" si="5">E68*F68</f>
        <v>3197</v>
      </c>
      <c r="H68" s="393"/>
      <c r="I68" s="399"/>
      <c r="J68" s="402"/>
      <c r="K68" s="5"/>
    </row>
    <row r="69" spans="1:11" ht="21.75" customHeight="1" x14ac:dyDescent="0.2">
      <c r="A69" s="392">
        <v>60</v>
      </c>
      <c r="B69" s="528" t="s">
        <v>163</v>
      </c>
      <c r="C69" s="394" t="s">
        <v>597</v>
      </c>
      <c r="D69" s="395" t="s">
        <v>26</v>
      </c>
      <c r="E69" s="400"/>
      <c r="F69" s="403"/>
      <c r="G69" s="402"/>
      <c r="H69" s="393">
        <v>736.39610000000005</v>
      </c>
      <c r="I69" s="399">
        <v>130</v>
      </c>
      <c r="J69" s="402">
        <f t="shared" si="0"/>
        <v>95731</v>
      </c>
      <c r="K69" s="5"/>
    </row>
    <row r="70" spans="1:11" ht="21.75" customHeight="1" x14ac:dyDescent="0.2">
      <c r="A70" s="392">
        <v>61</v>
      </c>
      <c r="B70" s="528" t="s">
        <v>282</v>
      </c>
      <c r="C70" s="394" t="s">
        <v>598</v>
      </c>
      <c r="D70" s="395" t="s">
        <v>24</v>
      </c>
      <c r="E70" s="400"/>
      <c r="F70" s="403"/>
      <c r="G70" s="402"/>
      <c r="H70" s="393">
        <v>5.3E-3</v>
      </c>
      <c r="I70" s="399">
        <v>63892.13</v>
      </c>
      <c r="J70" s="402">
        <f t="shared" si="0"/>
        <v>339</v>
      </c>
      <c r="K70" s="5"/>
    </row>
    <row r="71" spans="1:11" ht="21.75" customHeight="1" x14ac:dyDescent="0.2">
      <c r="A71" s="392">
        <v>62</v>
      </c>
      <c r="B71" s="528" t="s">
        <v>283</v>
      </c>
      <c r="C71" s="394" t="s">
        <v>599</v>
      </c>
      <c r="D71" s="395" t="s">
        <v>26</v>
      </c>
      <c r="E71" s="400"/>
      <c r="F71" s="403"/>
      <c r="G71" s="402"/>
      <c r="H71" s="393">
        <v>0.84160000000000001</v>
      </c>
      <c r="I71" s="399">
        <v>150.83000000000001</v>
      </c>
      <c r="J71" s="402">
        <f t="shared" si="0"/>
        <v>127</v>
      </c>
      <c r="K71" s="5"/>
    </row>
    <row r="72" spans="1:11" ht="21.75" customHeight="1" x14ac:dyDescent="0.2">
      <c r="A72" s="392">
        <v>63</v>
      </c>
      <c r="B72" s="528" t="s">
        <v>284</v>
      </c>
      <c r="C72" s="394" t="s">
        <v>600</v>
      </c>
      <c r="D72" s="395" t="s">
        <v>26</v>
      </c>
      <c r="E72" s="400"/>
      <c r="F72" s="403"/>
      <c r="G72" s="402"/>
      <c r="H72" s="393">
        <v>0.22800000000000001</v>
      </c>
      <c r="I72" s="399">
        <v>95.42</v>
      </c>
      <c r="J72" s="402">
        <f t="shared" si="0"/>
        <v>22</v>
      </c>
      <c r="K72" s="5"/>
    </row>
    <row r="73" spans="1:11" ht="21.75" customHeight="1" x14ac:dyDescent="0.2">
      <c r="A73" s="392">
        <v>64</v>
      </c>
      <c r="B73" s="528" t="s">
        <v>285</v>
      </c>
      <c r="C73" s="394" t="s">
        <v>601</v>
      </c>
      <c r="D73" s="395" t="s">
        <v>24</v>
      </c>
      <c r="E73" s="400"/>
      <c r="F73" s="403"/>
      <c r="G73" s="402"/>
      <c r="H73" s="393">
        <v>1.6400000000000001E-2</v>
      </c>
      <c r="I73" s="399">
        <v>62361.82</v>
      </c>
      <c r="J73" s="402">
        <f t="shared" si="0"/>
        <v>1023</v>
      </c>
      <c r="K73" s="5"/>
    </row>
    <row r="74" spans="1:11" ht="21.75" customHeight="1" x14ac:dyDescent="0.2">
      <c r="A74" s="392">
        <v>65</v>
      </c>
      <c r="B74" s="528" t="s">
        <v>164</v>
      </c>
      <c r="C74" s="394" t="s">
        <v>602</v>
      </c>
      <c r="D74" s="395" t="s">
        <v>26</v>
      </c>
      <c r="E74" s="400"/>
      <c r="F74" s="403"/>
      <c r="G74" s="402"/>
      <c r="H74" s="393">
        <v>84.064999999999998</v>
      </c>
      <c r="I74" s="399">
        <v>64.239999999999995</v>
      </c>
      <c r="J74" s="402">
        <f t="shared" si="0"/>
        <v>5400</v>
      </c>
      <c r="K74" s="5"/>
    </row>
    <row r="75" spans="1:11" ht="21.75" customHeight="1" x14ac:dyDescent="0.2">
      <c r="A75" s="392">
        <v>66</v>
      </c>
      <c r="B75" s="528" t="s">
        <v>286</v>
      </c>
      <c r="C75" s="394" t="s">
        <v>603</v>
      </c>
      <c r="D75" s="395" t="s">
        <v>26</v>
      </c>
      <c r="E75" s="400"/>
      <c r="F75" s="403"/>
      <c r="G75" s="402"/>
      <c r="H75" s="393">
        <v>1.3299999999999999E-2</v>
      </c>
      <c r="I75" s="399">
        <v>275.32</v>
      </c>
      <c r="J75" s="402">
        <f t="shared" si="0"/>
        <v>4</v>
      </c>
      <c r="K75" s="5"/>
    </row>
    <row r="76" spans="1:11" ht="21.75" customHeight="1" x14ac:dyDescent="0.2">
      <c r="A76" s="392">
        <v>67</v>
      </c>
      <c r="B76" s="528" t="s">
        <v>287</v>
      </c>
      <c r="C76" s="394" t="s">
        <v>604</v>
      </c>
      <c r="D76" s="395" t="s">
        <v>26</v>
      </c>
      <c r="E76" s="400"/>
      <c r="F76" s="403"/>
      <c r="G76" s="402"/>
      <c r="H76" s="393">
        <v>0.20100000000000001</v>
      </c>
      <c r="I76" s="399">
        <v>97.01</v>
      </c>
      <c r="J76" s="402">
        <f t="shared" si="0"/>
        <v>19</v>
      </c>
      <c r="K76" s="5"/>
    </row>
    <row r="77" spans="1:11" ht="21.75" customHeight="1" x14ac:dyDescent="0.2">
      <c r="A77" s="392">
        <v>68</v>
      </c>
      <c r="B77" s="528" t="s">
        <v>288</v>
      </c>
      <c r="C77" s="394" t="s">
        <v>605</v>
      </c>
      <c r="D77" s="395" t="s">
        <v>26</v>
      </c>
      <c r="E77" s="400"/>
      <c r="F77" s="403"/>
      <c r="G77" s="402"/>
      <c r="H77" s="393">
        <v>4.0199999999999996</v>
      </c>
      <c r="I77" s="399">
        <v>107.77</v>
      </c>
      <c r="J77" s="402">
        <f t="shared" si="0"/>
        <v>433</v>
      </c>
      <c r="K77" s="5"/>
    </row>
    <row r="78" spans="1:11" ht="21.75" customHeight="1" x14ac:dyDescent="0.2">
      <c r="A78" s="392">
        <v>69</v>
      </c>
      <c r="B78" s="528" t="s">
        <v>289</v>
      </c>
      <c r="C78" s="394" t="s">
        <v>606</v>
      </c>
      <c r="D78" s="395" t="s">
        <v>26</v>
      </c>
      <c r="E78" s="400"/>
      <c r="F78" s="403"/>
      <c r="G78" s="402"/>
      <c r="H78" s="393">
        <v>3.6429999999999998</v>
      </c>
      <c r="I78" s="399">
        <v>123.91</v>
      </c>
      <c r="J78" s="402">
        <f t="shared" si="0"/>
        <v>451</v>
      </c>
      <c r="K78" s="5"/>
    </row>
    <row r="79" spans="1:11" ht="21.75" customHeight="1" x14ac:dyDescent="0.2">
      <c r="A79" s="392">
        <v>70</v>
      </c>
      <c r="B79" s="528" t="s">
        <v>290</v>
      </c>
      <c r="C79" s="394" t="s">
        <v>607</v>
      </c>
      <c r="D79" s="395" t="s">
        <v>153</v>
      </c>
      <c r="E79" s="400"/>
      <c r="F79" s="403"/>
      <c r="G79" s="402"/>
      <c r="H79" s="393">
        <v>2.4</v>
      </c>
      <c r="I79" s="399">
        <v>46.43</v>
      </c>
      <c r="J79" s="402">
        <f t="shared" si="0"/>
        <v>111</v>
      </c>
      <c r="K79" s="5"/>
    </row>
    <row r="80" spans="1:11" ht="21.75" customHeight="1" x14ac:dyDescent="0.2">
      <c r="A80" s="392">
        <v>71</v>
      </c>
      <c r="B80" s="528" t="s">
        <v>291</v>
      </c>
      <c r="C80" s="394" t="s">
        <v>608</v>
      </c>
      <c r="D80" s="395" t="s">
        <v>927</v>
      </c>
      <c r="E80" s="400"/>
      <c r="F80" s="403"/>
      <c r="G80" s="402"/>
      <c r="H80" s="393">
        <v>6.72</v>
      </c>
      <c r="I80" s="399">
        <v>60.37</v>
      </c>
      <c r="J80" s="402">
        <f t="shared" si="0"/>
        <v>406</v>
      </c>
      <c r="K80" s="5"/>
    </row>
    <row r="81" spans="1:11" ht="21.75" customHeight="1" x14ac:dyDescent="0.2">
      <c r="A81" s="392">
        <v>72</v>
      </c>
      <c r="B81" s="528" t="s">
        <v>165</v>
      </c>
      <c r="C81" s="394" t="s">
        <v>609</v>
      </c>
      <c r="D81" s="395" t="s">
        <v>26</v>
      </c>
      <c r="E81" s="400"/>
      <c r="F81" s="403"/>
      <c r="G81" s="402"/>
      <c r="H81" s="393">
        <v>68.310699999999997</v>
      </c>
      <c r="I81" s="399">
        <v>29.69</v>
      </c>
      <c r="J81" s="402">
        <f t="shared" si="0"/>
        <v>2028</v>
      </c>
      <c r="K81" s="5"/>
    </row>
    <row r="82" spans="1:11" ht="21.75" customHeight="1" x14ac:dyDescent="0.2">
      <c r="A82" s="392">
        <v>73</v>
      </c>
      <c r="B82" s="528" t="s">
        <v>292</v>
      </c>
      <c r="C82" s="394" t="s">
        <v>610</v>
      </c>
      <c r="D82" s="395" t="s">
        <v>26</v>
      </c>
      <c r="E82" s="400"/>
      <c r="F82" s="403"/>
      <c r="G82" s="402"/>
      <c r="H82" s="393">
        <v>1.456</v>
      </c>
      <c r="I82" s="399">
        <v>118.55</v>
      </c>
      <c r="J82" s="402">
        <f t="shared" si="0"/>
        <v>173</v>
      </c>
      <c r="K82" s="5"/>
    </row>
    <row r="83" spans="1:11" ht="21.75" customHeight="1" x14ac:dyDescent="0.2">
      <c r="A83" s="392">
        <v>74</v>
      </c>
      <c r="B83" s="528" t="s">
        <v>293</v>
      </c>
      <c r="C83" s="394" t="s">
        <v>611</v>
      </c>
      <c r="D83" s="395" t="s">
        <v>26</v>
      </c>
      <c r="E83" s="400"/>
      <c r="F83" s="403"/>
      <c r="G83" s="402"/>
      <c r="H83" s="393">
        <v>0.107</v>
      </c>
      <c r="I83" s="399">
        <v>670.92</v>
      </c>
      <c r="J83" s="402">
        <f t="shared" si="0"/>
        <v>72</v>
      </c>
      <c r="K83" s="5"/>
    </row>
    <row r="84" spans="1:11" ht="21.75" customHeight="1" x14ac:dyDescent="0.2">
      <c r="A84" s="392">
        <v>75</v>
      </c>
      <c r="B84" s="528" t="s">
        <v>167</v>
      </c>
      <c r="C84" s="394" t="s">
        <v>168</v>
      </c>
      <c r="D84" s="395" t="s">
        <v>24</v>
      </c>
      <c r="E84" s="400"/>
      <c r="F84" s="403"/>
      <c r="G84" s="402"/>
      <c r="H84" s="393">
        <v>1.7000000000000001E-2</v>
      </c>
      <c r="I84" s="399">
        <v>60937.81</v>
      </c>
      <c r="J84" s="402">
        <f t="shared" si="0"/>
        <v>1036</v>
      </c>
      <c r="K84" s="5"/>
    </row>
    <row r="85" spans="1:11" ht="21.75" customHeight="1" x14ac:dyDescent="0.2">
      <c r="A85" s="392">
        <v>76</v>
      </c>
      <c r="B85" s="528" t="s">
        <v>169</v>
      </c>
      <c r="C85" s="394" t="s">
        <v>170</v>
      </c>
      <c r="D85" s="395" t="s">
        <v>24</v>
      </c>
      <c r="E85" s="400"/>
      <c r="F85" s="403"/>
      <c r="G85" s="402"/>
      <c r="H85" s="393">
        <v>1.47E-2</v>
      </c>
      <c r="I85" s="399">
        <v>60261.82</v>
      </c>
      <c r="J85" s="402">
        <f t="shared" si="0"/>
        <v>886</v>
      </c>
      <c r="K85" s="5"/>
    </row>
    <row r="86" spans="1:11" ht="21.75" customHeight="1" x14ac:dyDescent="0.2">
      <c r="A86" s="392">
        <v>77</v>
      </c>
      <c r="B86" s="528" t="s">
        <v>294</v>
      </c>
      <c r="C86" s="394" t="s">
        <v>612</v>
      </c>
      <c r="D86" s="395" t="s">
        <v>24</v>
      </c>
      <c r="E86" s="400"/>
      <c r="F86" s="403"/>
      <c r="G86" s="402"/>
      <c r="H86" s="393">
        <v>1.1000000000000001E-3</v>
      </c>
      <c r="I86" s="399">
        <v>104067.16</v>
      </c>
      <c r="J86" s="402">
        <f t="shared" si="0"/>
        <v>114</v>
      </c>
      <c r="K86" s="5"/>
    </row>
    <row r="87" spans="1:11" ht="21.75" customHeight="1" x14ac:dyDescent="0.2">
      <c r="A87" s="392">
        <v>78</v>
      </c>
      <c r="B87" s="528" t="s">
        <v>295</v>
      </c>
      <c r="C87" s="394" t="s">
        <v>613</v>
      </c>
      <c r="D87" s="395" t="s">
        <v>24</v>
      </c>
      <c r="E87" s="400"/>
      <c r="F87" s="403"/>
      <c r="G87" s="402"/>
      <c r="H87" s="393">
        <v>2.9999999999999997E-4</v>
      </c>
      <c r="I87" s="399">
        <v>58376.06</v>
      </c>
      <c r="J87" s="402">
        <f t="shared" si="0"/>
        <v>18</v>
      </c>
      <c r="K87" s="5"/>
    </row>
    <row r="88" spans="1:11" ht="21.75" customHeight="1" x14ac:dyDescent="0.2">
      <c r="A88" s="392">
        <v>79</v>
      </c>
      <c r="B88" s="528" t="s">
        <v>171</v>
      </c>
      <c r="C88" s="394" t="s">
        <v>614</v>
      </c>
      <c r="D88" s="395" t="s">
        <v>172</v>
      </c>
      <c r="E88" s="400"/>
      <c r="F88" s="403"/>
      <c r="G88" s="402"/>
      <c r="H88" s="393">
        <v>5.3624999999999998</v>
      </c>
      <c r="I88" s="399">
        <v>671.24</v>
      </c>
      <c r="J88" s="402">
        <f t="shared" si="0"/>
        <v>3600</v>
      </c>
      <c r="K88" s="5"/>
    </row>
    <row r="89" spans="1:11" ht="21.75" customHeight="1" x14ac:dyDescent="0.2">
      <c r="A89" s="392">
        <v>80</v>
      </c>
      <c r="B89" s="528" t="s">
        <v>296</v>
      </c>
      <c r="C89" s="394" t="s">
        <v>615</v>
      </c>
      <c r="D89" s="395" t="s">
        <v>26</v>
      </c>
      <c r="E89" s="400"/>
      <c r="F89" s="403"/>
      <c r="G89" s="402"/>
      <c r="H89" s="393">
        <v>5.3100000000000001E-2</v>
      </c>
      <c r="I89" s="399">
        <v>1697.09</v>
      </c>
      <c r="J89" s="402">
        <f t="shared" si="0"/>
        <v>90</v>
      </c>
      <c r="K89" s="5"/>
    </row>
    <row r="90" spans="1:11" ht="21.75" customHeight="1" x14ac:dyDescent="0.2">
      <c r="A90" s="392">
        <v>81</v>
      </c>
      <c r="B90" s="528" t="s">
        <v>297</v>
      </c>
      <c r="C90" s="394" t="s">
        <v>616</v>
      </c>
      <c r="D90" s="395" t="s">
        <v>925</v>
      </c>
      <c r="E90" s="400"/>
      <c r="F90" s="403"/>
      <c r="G90" s="402"/>
      <c r="H90" s="393">
        <v>296.81</v>
      </c>
      <c r="I90" s="399">
        <v>170</v>
      </c>
      <c r="J90" s="402">
        <f t="shared" si="0"/>
        <v>50458</v>
      </c>
      <c r="K90" s="5"/>
    </row>
    <row r="91" spans="1:11" ht="33" x14ac:dyDescent="0.2">
      <c r="A91" s="392">
        <v>82</v>
      </c>
      <c r="B91" s="528" t="s">
        <v>298</v>
      </c>
      <c r="C91" s="394" t="s">
        <v>617</v>
      </c>
      <c r="D91" s="395" t="s">
        <v>26</v>
      </c>
      <c r="E91" s="400"/>
      <c r="F91" s="403"/>
      <c r="G91" s="402"/>
      <c r="H91" s="393">
        <v>5.7804000000000002</v>
      </c>
      <c r="I91" s="399">
        <v>348.94</v>
      </c>
      <c r="J91" s="402">
        <f t="shared" si="0"/>
        <v>2017</v>
      </c>
      <c r="K91" s="5"/>
    </row>
    <row r="92" spans="1:11" ht="21" customHeight="1" x14ac:dyDescent="0.2">
      <c r="A92" s="392">
        <v>83</v>
      </c>
      <c r="B92" s="528" t="s">
        <v>299</v>
      </c>
      <c r="C92" s="394" t="s">
        <v>618</v>
      </c>
      <c r="D92" s="395" t="s">
        <v>199</v>
      </c>
      <c r="E92" s="400"/>
      <c r="F92" s="403"/>
      <c r="G92" s="402"/>
      <c r="H92" s="393">
        <v>2</v>
      </c>
      <c r="I92" s="399">
        <v>3979.04</v>
      </c>
      <c r="J92" s="402">
        <f t="shared" si="0"/>
        <v>7958</v>
      </c>
      <c r="K92" s="5"/>
    </row>
    <row r="93" spans="1:11" ht="21" customHeight="1" x14ac:dyDescent="0.2">
      <c r="A93" s="392">
        <v>84</v>
      </c>
      <c r="B93" s="528" t="s">
        <v>300</v>
      </c>
      <c r="C93" s="394" t="s">
        <v>619</v>
      </c>
      <c r="D93" s="395" t="s">
        <v>24</v>
      </c>
      <c r="E93" s="400"/>
      <c r="F93" s="403"/>
      <c r="G93" s="402"/>
      <c r="H93" s="393">
        <v>2.12E-2</v>
      </c>
      <c r="I93" s="399">
        <v>59085.599999999999</v>
      </c>
      <c r="J93" s="402">
        <f t="shared" si="0"/>
        <v>1253</v>
      </c>
      <c r="K93" s="5"/>
    </row>
    <row r="94" spans="1:11" ht="21" customHeight="1" x14ac:dyDescent="0.2">
      <c r="A94" s="392">
        <v>85</v>
      </c>
      <c r="B94" s="528" t="s">
        <v>301</v>
      </c>
      <c r="C94" s="394" t="s">
        <v>620</v>
      </c>
      <c r="D94" s="395" t="s">
        <v>928</v>
      </c>
      <c r="E94" s="400"/>
      <c r="F94" s="403"/>
      <c r="G94" s="402"/>
      <c r="H94" s="393">
        <v>6.7199999999999996E-2</v>
      </c>
      <c r="I94" s="399">
        <v>70.78</v>
      </c>
      <c r="J94" s="402">
        <f t="shared" si="0"/>
        <v>5</v>
      </c>
      <c r="K94" s="5"/>
    </row>
    <row r="95" spans="1:11" ht="21" customHeight="1" x14ac:dyDescent="0.2">
      <c r="A95" s="392">
        <v>86</v>
      </c>
      <c r="B95" s="528" t="s">
        <v>302</v>
      </c>
      <c r="C95" s="394" t="s">
        <v>621</v>
      </c>
      <c r="D95" s="395" t="s">
        <v>928</v>
      </c>
      <c r="E95" s="400"/>
      <c r="F95" s="403"/>
      <c r="G95" s="402"/>
      <c r="H95" s="393">
        <v>6.7199999999999996E-2</v>
      </c>
      <c r="I95" s="399">
        <v>44.96</v>
      </c>
      <c r="J95" s="402">
        <f t="shared" si="0"/>
        <v>3</v>
      </c>
      <c r="K95" s="5"/>
    </row>
    <row r="96" spans="1:11" ht="21" customHeight="1" x14ac:dyDescent="0.2">
      <c r="A96" s="392">
        <v>87</v>
      </c>
      <c r="B96" s="528" t="s">
        <v>174</v>
      </c>
      <c r="C96" s="394" t="s">
        <v>622</v>
      </c>
      <c r="D96" s="395" t="s">
        <v>153</v>
      </c>
      <c r="E96" s="400"/>
      <c r="F96" s="403"/>
      <c r="G96" s="402"/>
      <c r="H96" s="393">
        <v>486.49400000000003</v>
      </c>
      <c r="I96" s="399">
        <v>68.94</v>
      </c>
      <c r="J96" s="402">
        <f t="shared" si="0"/>
        <v>33539</v>
      </c>
      <c r="K96" s="5"/>
    </row>
    <row r="97" spans="1:11" ht="21" customHeight="1" x14ac:dyDescent="0.2">
      <c r="A97" s="392">
        <v>88</v>
      </c>
      <c r="B97" s="528" t="s">
        <v>175</v>
      </c>
      <c r="C97" s="394" t="s">
        <v>623</v>
      </c>
      <c r="D97" s="395" t="s">
        <v>176</v>
      </c>
      <c r="E97" s="400"/>
      <c r="F97" s="403"/>
      <c r="G97" s="402"/>
      <c r="H97" s="393">
        <v>3.0415000000000001</v>
      </c>
      <c r="I97" s="399">
        <v>270.22000000000003</v>
      </c>
      <c r="J97" s="402">
        <f t="shared" si="0"/>
        <v>822</v>
      </c>
      <c r="K97" s="5"/>
    </row>
    <row r="98" spans="1:11" ht="21" customHeight="1" x14ac:dyDescent="0.2">
      <c r="A98" s="392">
        <v>89</v>
      </c>
      <c r="B98" s="528" t="s">
        <v>303</v>
      </c>
      <c r="C98" s="394" t="s">
        <v>624</v>
      </c>
      <c r="D98" s="395" t="s">
        <v>26</v>
      </c>
      <c r="E98" s="400"/>
      <c r="F98" s="403"/>
      <c r="G98" s="402"/>
      <c r="H98" s="393">
        <v>2E-3</v>
      </c>
      <c r="I98" s="399">
        <v>68.56</v>
      </c>
      <c r="J98" s="402">
        <f t="shared" si="0"/>
        <v>0</v>
      </c>
      <c r="K98" s="5"/>
    </row>
    <row r="99" spans="1:11" ht="33" x14ac:dyDescent="0.2">
      <c r="A99" s="392">
        <v>90</v>
      </c>
      <c r="B99" s="528" t="s">
        <v>304</v>
      </c>
      <c r="C99" s="394" t="s">
        <v>625</v>
      </c>
      <c r="D99" s="395" t="s">
        <v>24</v>
      </c>
      <c r="E99" s="400"/>
      <c r="F99" s="403"/>
      <c r="G99" s="402"/>
      <c r="H99" s="393">
        <v>1.2598</v>
      </c>
      <c r="I99" s="399">
        <v>130000</v>
      </c>
      <c r="J99" s="402">
        <f t="shared" si="0"/>
        <v>163774</v>
      </c>
      <c r="K99" s="5"/>
    </row>
    <row r="100" spans="1:11" ht="18.75" customHeight="1" x14ac:dyDescent="0.2">
      <c r="A100" s="392">
        <v>91</v>
      </c>
      <c r="B100" s="528" t="s">
        <v>305</v>
      </c>
      <c r="C100" s="394" t="s">
        <v>626</v>
      </c>
      <c r="D100" s="395" t="s">
        <v>46</v>
      </c>
      <c r="E100" s="400"/>
      <c r="F100" s="403"/>
      <c r="G100" s="402"/>
      <c r="H100" s="393">
        <v>1.2</v>
      </c>
      <c r="I100" s="399">
        <v>1500</v>
      </c>
      <c r="J100" s="402">
        <f t="shared" si="0"/>
        <v>1800</v>
      </c>
      <c r="K100" s="5"/>
    </row>
    <row r="101" spans="1:11" ht="18.75" customHeight="1" x14ac:dyDescent="0.2">
      <c r="A101" s="392">
        <v>92</v>
      </c>
      <c r="B101" s="528" t="s">
        <v>306</v>
      </c>
      <c r="C101" s="394" t="s">
        <v>627</v>
      </c>
      <c r="D101" s="395" t="s">
        <v>209</v>
      </c>
      <c r="E101" s="400"/>
      <c r="F101" s="403"/>
      <c r="G101" s="402"/>
      <c r="H101" s="393">
        <v>18.28</v>
      </c>
      <c r="I101" s="399">
        <v>80.22</v>
      </c>
      <c r="J101" s="402">
        <f t="shared" si="0"/>
        <v>1466</v>
      </c>
      <c r="K101" s="5"/>
    </row>
    <row r="102" spans="1:11" ht="18.75" customHeight="1" x14ac:dyDescent="0.2">
      <c r="A102" s="392">
        <v>93</v>
      </c>
      <c r="B102" s="528" t="s">
        <v>307</v>
      </c>
      <c r="C102" s="394" t="s">
        <v>620</v>
      </c>
      <c r="D102" s="395" t="s">
        <v>928</v>
      </c>
      <c r="E102" s="400"/>
      <c r="F102" s="403"/>
      <c r="G102" s="402"/>
      <c r="H102" s="393">
        <v>1.3109999999999999</v>
      </c>
      <c r="I102" s="399">
        <v>319.2</v>
      </c>
      <c r="J102" s="402">
        <f t="shared" si="0"/>
        <v>418</v>
      </c>
      <c r="K102" s="5"/>
    </row>
    <row r="103" spans="1:11" ht="18.75" customHeight="1" x14ac:dyDescent="0.2">
      <c r="A103" s="392">
        <v>94</v>
      </c>
      <c r="B103" s="528" t="s">
        <v>308</v>
      </c>
      <c r="C103" s="394" t="s">
        <v>621</v>
      </c>
      <c r="D103" s="395" t="s">
        <v>928</v>
      </c>
      <c r="E103" s="400"/>
      <c r="F103" s="403"/>
      <c r="G103" s="402"/>
      <c r="H103" s="393">
        <v>1.635</v>
      </c>
      <c r="I103" s="399">
        <v>58.8</v>
      </c>
      <c r="J103" s="402">
        <f t="shared" si="0"/>
        <v>96</v>
      </c>
      <c r="K103" s="5"/>
    </row>
    <row r="104" spans="1:11" ht="18.75" customHeight="1" x14ac:dyDescent="0.2">
      <c r="A104" s="392">
        <v>95</v>
      </c>
      <c r="B104" s="528" t="s">
        <v>309</v>
      </c>
      <c r="C104" s="394" t="s">
        <v>628</v>
      </c>
      <c r="D104" s="395" t="s">
        <v>26</v>
      </c>
      <c r="E104" s="400"/>
      <c r="F104" s="403"/>
      <c r="G104" s="402"/>
      <c r="H104" s="393">
        <v>0.21</v>
      </c>
      <c r="I104" s="399">
        <v>530.16999999999996</v>
      </c>
      <c r="J104" s="402">
        <f t="shared" si="0"/>
        <v>111</v>
      </c>
      <c r="K104" s="5"/>
    </row>
    <row r="105" spans="1:11" ht="33" x14ac:dyDescent="0.2">
      <c r="A105" s="392">
        <v>96</v>
      </c>
      <c r="B105" s="528" t="s">
        <v>177</v>
      </c>
      <c r="C105" s="394" t="s">
        <v>178</v>
      </c>
      <c r="D105" s="395" t="s">
        <v>25</v>
      </c>
      <c r="E105" s="400"/>
      <c r="F105" s="403"/>
      <c r="G105" s="402"/>
      <c r="H105" s="393">
        <v>0.12590000000000001</v>
      </c>
      <c r="I105" s="399">
        <v>2365.3000000000002</v>
      </c>
      <c r="J105" s="402">
        <f t="shared" si="0"/>
        <v>298</v>
      </c>
      <c r="K105" s="5"/>
    </row>
    <row r="106" spans="1:11" ht="33" x14ac:dyDescent="0.2">
      <c r="A106" s="392">
        <v>97</v>
      </c>
      <c r="B106" s="528" t="s">
        <v>179</v>
      </c>
      <c r="C106" s="394" t="s">
        <v>180</v>
      </c>
      <c r="D106" s="395" t="s">
        <v>25</v>
      </c>
      <c r="E106" s="400"/>
      <c r="F106" s="403"/>
      <c r="G106" s="402"/>
      <c r="H106" s="393">
        <v>2.6100000000000002E-2</v>
      </c>
      <c r="I106" s="399">
        <v>7001.47</v>
      </c>
      <c r="J106" s="402">
        <f t="shared" si="0"/>
        <v>183</v>
      </c>
      <c r="K106" s="5"/>
    </row>
    <row r="107" spans="1:11" ht="33" x14ac:dyDescent="0.2">
      <c r="A107" s="392">
        <v>98</v>
      </c>
      <c r="B107" s="528" t="s">
        <v>310</v>
      </c>
      <c r="C107" s="394" t="s">
        <v>629</v>
      </c>
      <c r="D107" s="395" t="s">
        <v>25</v>
      </c>
      <c r="E107" s="400"/>
      <c r="F107" s="403"/>
      <c r="G107" s="402"/>
      <c r="H107" s="393">
        <v>1.2999999999999999E-3</v>
      </c>
      <c r="I107" s="399">
        <v>5599.88</v>
      </c>
      <c r="J107" s="402">
        <f t="shared" si="0"/>
        <v>7</v>
      </c>
      <c r="K107" s="5"/>
    </row>
    <row r="108" spans="1:11" ht="33" x14ac:dyDescent="0.2">
      <c r="A108" s="392">
        <v>99</v>
      </c>
      <c r="B108" s="528" t="s">
        <v>311</v>
      </c>
      <c r="C108" s="394" t="s">
        <v>630</v>
      </c>
      <c r="D108" s="395" t="s">
        <v>25</v>
      </c>
      <c r="E108" s="400"/>
      <c r="F108" s="403"/>
      <c r="G108" s="402"/>
      <c r="H108" s="393">
        <v>8.2799999999999999E-2</v>
      </c>
      <c r="I108" s="399">
        <v>5759.56</v>
      </c>
      <c r="J108" s="402">
        <f t="shared" si="0"/>
        <v>477</v>
      </c>
      <c r="K108" s="5"/>
    </row>
    <row r="109" spans="1:11" ht="33" x14ac:dyDescent="0.2">
      <c r="A109" s="392">
        <v>100</v>
      </c>
      <c r="B109" s="528" t="s">
        <v>181</v>
      </c>
      <c r="C109" s="394" t="s">
        <v>182</v>
      </c>
      <c r="D109" s="395" t="s">
        <v>25</v>
      </c>
      <c r="E109" s="400"/>
      <c r="F109" s="403"/>
      <c r="G109" s="402"/>
      <c r="H109" s="393">
        <v>2.2700000000000001E-2</v>
      </c>
      <c r="I109" s="399">
        <v>4732.5</v>
      </c>
      <c r="J109" s="402">
        <f t="shared" si="0"/>
        <v>107</v>
      </c>
      <c r="K109" s="5"/>
    </row>
    <row r="110" spans="1:11" ht="33" x14ac:dyDescent="0.2">
      <c r="A110" s="392">
        <v>101</v>
      </c>
      <c r="B110" s="528" t="s">
        <v>312</v>
      </c>
      <c r="C110" s="394" t="s">
        <v>631</v>
      </c>
      <c r="D110" s="395" t="s">
        <v>25</v>
      </c>
      <c r="E110" s="400"/>
      <c r="F110" s="403"/>
      <c r="G110" s="402"/>
      <c r="H110" s="393">
        <v>7.2499999999999995E-2</v>
      </c>
      <c r="I110" s="399">
        <v>5028.3999999999996</v>
      </c>
      <c r="J110" s="402">
        <f t="shared" si="0"/>
        <v>365</v>
      </c>
      <c r="K110" s="5"/>
    </row>
    <row r="111" spans="1:11" ht="33" x14ac:dyDescent="0.2">
      <c r="A111" s="392">
        <v>102</v>
      </c>
      <c r="B111" s="528" t="s">
        <v>313</v>
      </c>
      <c r="C111" s="394" t="s">
        <v>632</v>
      </c>
      <c r="D111" s="395" t="s">
        <v>25</v>
      </c>
      <c r="E111" s="400"/>
      <c r="F111" s="403"/>
      <c r="G111" s="402"/>
      <c r="H111" s="393">
        <v>7.9399999999999998E-2</v>
      </c>
      <c r="I111" s="399">
        <v>3211.21</v>
      </c>
      <c r="J111" s="402">
        <f t="shared" si="0"/>
        <v>255</v>
      </c>
      <c r="K111" s="5"/>
    </row>
    <row r="112" spans="1:11" x14ac:dyDescent="0.2">
      <c r="A112" s="392">
        <v>103</v>
      </c>
      <c r="B112" s="528" t="s">
        <v>183</v>
      </c>
      <c r="C112" s="394" t="s">
        <v>184</v>
      </c>
      <c r="D112" s="395" t="s">
        <v>25</v>
      </c>
      <c r="E112" s="400"/>
      <c r="F112" s="403"/>
      <c r="G112" s="402"/>
      <c r="H112" s="393">
        <v>6.0199999999999997E-2</v>
      </c>
      <c r="I112" s="399">
        <v>14643.24</v>
      </c>
      <c r="J112" s="402">
        <f t="shared" si="0"/>
        <v>882</v>
      </c>
      <c r="K112" s="5"/>
    </row>
    <row r="113" spans="1:11" ht="66" x14ac:dyDescent="0.2">
      <c r="A113" s="392">
        <v>104</v>
      </c>
      <c r="B113" s="528" t="s">
        <v>314</v>
      </c>
      <c r="C113" s="394" t="s">
        <v>633</v>
      </c>
      <c r="D113" s="395" t="s">
        <v>209</v>
      </c>
      <c r="E113" s="393">
        <v>12.64</v>
      </c>
      <c r="F113" s="399">
        <v>2000</v>
      </c>
      <c r="G113" s="572">
        <f t="shared" ref="G113" si="6">E113*F113</f>
        <v>25280</v>
      </c>
      <c r="H113" s="393"/>
      <c r="I113" s="399"/>
      <c r="J113" s="402"/>
      <c r="K113" s="5"/>
    </row>
    <row r="114" spans="1:11" ht="49.5" x14ac:dyDescent="0.2">
      <c r="A114" s="392">
        <v>105</v>
      </c>
      <c r="B114" s="528" t="s">
        <v>315</v>
      </c>
      <c r="C114" s="394" t="s">
        <v>634</v>
      </c>
      <c r="D114" s="395" t="s">
        <v>209</v>
      </c>
      <c r="E114" s="400"/>
      <c r="F114" s="403"/>
      <c r="G114" s="402"/>
      <c r="H114" s="393">
        <v>4.2956000000000003</v>
      </c>
      <c r="I114" s="399">
        <v>2236.65</v>
      </c>
      <c r="J114" s="402">
        <f t="shared" si="0"/>
        <v>9608</v>
      </c>
      <c r="K114" s="5"/>
    </row>
    <row r="115" spans="1:11" x14ac:dyDescent="0.2">
      <c r="A115" s="392">
        <v>106</v>
      </c>
      <c r="B115" s="528" t="s">
        <v>316</v>
      </c>
      <c r="C115" s="394" t="s">
        <v>635</v>
      </c>
      <c r="D115" s="395" t="s">
        <v>25</v>
      </c>
      <c r="E115" s="400"/>
      <c r="F115" s="403"/>
      <c r="G115" s="402"/>
      <c r="H115" s="393">
        <v>115.5</v>
      </c>
      <c r="I115" s="399">
        <v>3745.18</v>
      </c>
      <c r="J115" s="402">
        <f t="shared" si="0"/>
        <v>432568</v>
      </c>
      <c r="K115" s="5"/>
    </row>
    <row r="116" spans="1:11" ht="33" x14ac:dyDescent="0.2">
      <c r="A116" s="392">
        <v>107</v>
      </c>
      <c r="B116" s="528" t="s">
        <v>317</v>
      </c>
      <c r="C116" s="394" t="s">
        <v>636</v>
      </c>
      <c r="D116" s="395" t="s">
        <v>25</v>
      </c>
      <c r="E116" s="400"/>
      <c r="F116" s="403"/>
      <c r="G116" s="402"/>
      <c r="H116" s="393">
        <v>22.114000000000001</v>
      </c>
      <c r="I116" s="399">
        <v>2189.9899999999998</v>
      </c>
      <c r="J116" s="402">
        <f t="shared" si="0"/>
        <v>48429</v>
      </c>
      <c r="K116" s="5"/>
    </row>
    <row r="117" spans="1:11" x14ac:dyDescent="0.2">
      <c r="A117" s="392">
        <v>108</v>
      </c>
      <c r="B117" s="528" t="s">
        <v>318</v>
      </c>
      <c r="C117" s="394" t="s">
        <v>637</v>
      </c>
      <c r="D117" s="395" t="s">
        <v>929</v>
      </c>
      <c r="E117" s="400"/>
      <c r="F117" s="403"/>
      <c r="G117" s="402"/>
      <c r="H117" s="393">
        <v>3.3000000000000002E-2</v>
      </c>
      <c r="I117" s="399">
        <v>31950.93</v>
      </c>
      <c r="J117" s="402">
        <f t="shared" si="0"/>
        <v>1054</v>
      </c>
      <c r="K117" s="5"/>
    </row>
    <row r="118" spans="1:11" ht="49.5" x14ac:dyDescent="0.2">
      <c r="A118" s="392">
        <v>109</v>
      </c>
      <c r="B118" s="528" t="s">
        <v>319</v>
      </c>
      <c r="C118" s="394" t="s">
        <v>638</v>
      </c>
      <c r="D118" s="395" t="s">
        <v>925</v>
      </c>
      <c r="E118" s="400"/>
      <c r="F118" s="403"/>
      <c r="G118" s="402"/>
      <c r="H118" s="393">
        <v>930</v>
      </c>
      <c r="I118" s="399">
        <v>607.5</v>
      </c>
      <c r="J118" s="402">
        <f t="shared" si="0"/>
        <v>564975</v>
      </c>
      <c r="K118" s="5"/>
    </row>
    <row r="119" spans="1:11" ht="21.75" customHeight="1" x14ac:dyDescent="0.2">
      <c r="A119" s="392">
        <v>110</v>
      </c>
      <c r="B119" s="528" t="s">
        <v>320</v>
      </c>
      <c r="C119" s="394" t="s">
        <v>639</v>
      </c>
      <c r="D119" s="395" t="s">
        <v>926</v>
      </c>
      <c r="E119" s="400"/>
      <c r="F119" s="403"/>
      <c r="G119" s="402"/>
      <c r="H119" s="393">
        <v>2.9830000000000001</v>
      </c>
      <c r="I119" s="399">
        <v>98.34</v>
      </c>
      <c r="J119" s="402">
        <f t="shared" si="0"/>
        <v>293</v>
      </c>
      <c r="K119" s="5"/>
    </row>
    <row r="120" spans="1:11" ht="21.75" customHeight="1" x14ac:dyDescent="0.2">
      <c r="A120" s="392">
        <v>111</v>
      </c>
      <c r="B120" s="528" t="s">
        <v>321</v>
      </c>
      <c r="C120" s="394" t="s">
        <v>640</v>
      </c>
      <c r="D120" s="395" t="s">
        <v>199</v>
      </c>
      <c r="E120" s="400"/>
      <c r="F120" s="403"/>
      <c r="G120" s="402"/>
      <c r="H120" s="393">
        <v>10.8</v>
      </c>
      <c r="I120" s="399">
        <v>763.97</v>
      </c>
      <c r="J120" s="402">
        <f t="shared" si="0"/>
        <v>8251</v>
      </c>
      <c r="K120" s="5"/>
    </row>
    <row r="121" spans="1:11" ht="21.75" customHeight="1" x14ac:dyDescent="0.2">
      <c r="A121" s="392">
        <v>112</v>
      </c>
      <c r="B121" s="528" t="s">
        <v>322</v>
      </c>
      <c r="C121" s="394" t="s">
        <v>641</v>
      </c>
      <c r="D121" s="395" t="s">
        <v>176</v>
      </c>
      <c r="E121" s="400"/>
      <c r="F121" s="403"/>
      <c r="G121" s="402"/>
      <c r="H121" s="393">
        <v>1.04</v>
      </c>
      <c r="I121" s="399">
        <v>1495.89</v>
      </c>
      <c r="J121" s="402">
        <f t="shared" si="0"/>
        <v>1556</v>
      </c>
      <c r="K121" s="5"/>
    </row>
    <row r="122" spans="1:11" ht="21.75" customHeight="1" x14ac:dyDescent="0.2">
      <c r="A122" s="392">
        <v>113</v>
      </c>
      <c r="B122" s="528" t="s">
        <v>185</v>
      </c>
      <c r="C122" s="394" t="s">
        <v>642</v>
      </c>
      <c r="D122" s="395" t="s">
        <v>176</v>
      </c>
      <c r="E122" s="400"/>
      <c r="F122" s="403"/>
      <c r="G122" s="402"/>
      <c r="H122" s="393">
        <v>9.0767000000000007</v>
      </c>
      <c r="I122" s="399">
        <v>446.85</v>
      </c>
      <c r="J122" s="402">
        <f t="shared" si="0"/>
        <v>4056</v>
      </c>
      <c r="K122" s="5"/>
    </row>
    <row r="123" spans="1:11" ht="21.75" customHeight="1" x14ac:dyDescent="0.2">
      <c r="A123" s="392">
        <v>114</v>
      </c>
      <c r="B123" s="528" t="s">
        <v>323</v>
      </c>
      <c r="C123" s="394" t="s">
        <v>643</v>
      </c>
      <c r="D123" s="395" t="s">
        <v>176</v>
      </c>
      <c r="E123" s="400"/>
      <c r="F123" s="403"/>
      <c r="G123" s="402"/>
      <c r="H123" s="393">
        <v>5.7220000000000004</v>
      </c>
      <c r="I123" s="399">
        <v>232.32</v>
      </c>
      <c r="J123" s="402">
        <f t="shared" si="0"/>
        <v>1329</v>
      </c>
      <c r="K123" s="5"/>
    </row>
    <row r="124" spans="1:11" ht="21.75" customHeight="1" x14ac:dyDescent="0.2">
      <c r="A124" s="392">
        <v>115</v>
      </c>
      <c r="B124" s="528" t="s">
        <v>324</v>
      </c>
      <c r="C124" s="394" t="s">
        <v>644</v>
      </c>
      <c r="D124" s="395" t="s">
        <v>176</v>
      </c>
      <c r="E124" s="400"/>
      <c r="F124" s="403"/>
      <c r="G124" s="402"/>
      <c r="H124" s="393">
        <v>26</v>
      </c>
      <c r="I124" s="399">
        <v>128.41</v>
      </c>
      <c r="J124" s="402">
        <f t="shared" si="0"/>
        <v>3339</v>
      </c>
      <c r="K124" s="5"/>
    </row>
    <row r="125" spans="1:11" ht="21.75" customHeight="1" x14ac:dyDescent="0.2">
      <c r="A125" s="392">
        <v>116</v>
      </c>
      <c r="B125" s="528" t="s">
        <v>186</v>
      </c>
      <c r="C125" s="394" t="s">
        <v>645</v>
      </c>
      <c r="D125" s="395" t="s">
        <v>24</v>
      </c>
      <c r="E125" s="400"/>
      <c r="F125" s="403"/>
      <c r="G125" s="402"/>
      <c r="H125" s="393">
        <v>1.8200000000000001E-2</v>
      </c>
      <c r="I125" s="399">
        <v>60359.23</v>
      </c>
      <c r="J125" s="402">
        <f t="shared" si="0"/>
        <v>1099</v>
      </c>
      <c r="K125" s="5"/>
    </row>
    <row r="126" spans="1:11" ht="21.75" customHeight="1" x14ac:dyDescent="0.2">
      <c r="A126" s="392">
        <v>117</v>
      </c>
      <c r="B126" s="528" t="s">
        <v>325</v>
      </c>
      <c r="C126" s="394" t="s">
        <v>646</v>
      </c>
      <c r="D126" s="395" t="s">
        <v>24</v>
      </c>
      <c r="E126" s="400"/>
      <c r="F126" s="403"/>
      <c r="G126" s="402"/>
      <c r="H126" s="393">
        <v>5.1000000000000004E-3</v>
      </c>
      <c r="I126" s="399">
        <v>95347.74</v>
      </c>
      <c r="J126" s="402">
        <f t="shared" si="0"/>
        <v>486</v>
      </c>
      <c r="K126" s="5"/>
    </row>
    <row r="127" spans="1:11" ht="21.75" customHeight="1" x14ac:dyDescent="0.2">
      <c r="A127" s="392">
        <v>118</v>
      </c>
      <c r="B127" s="528" t="s">
        <v>326</v>
      </c>
      <c r="C127" s="394" t="s">
        <v>647</v>
      </c>
      <c r="D127" s="395" t="s">
        <v>24</v>
      </c>
      <c r="E127" s="400"/>
      <c r="F127" s="403"/>
      <c r="G127" s="402"/>
      <c r="H127" s="393">
        <v>1.5E-3</v>
      </c>
      <c r="I127" s="399">
        <v>145463.56</v>
      </c>
      <c r="J127" s="402">
        <f t="shared" si="0"/>
        <v>218</v>
      </c>
      <c r="K127" s="5"/>
    </row>
    <row r="128" spans="1:11" ht="21.75" customHeight="1" x14ac:dyDescent="0.2">
      <c r="A128" s="392">
        <v>119</v>
      </c>
      <c r="B128" s="528" t="s">
        <v>327</v>
      </c>
      <c r="C128" s="394" t="s">
        <v>648</v>
      </c>
      <c r="D128" s="395" t="s">
        <v>24</v>
      </c>
      <c r="E128" s="400"/>
      <c r="F128" s="403"/>
      <c r="G128" s="402"/>
      <c r="H128" s="393">
        <v>5.0000000000000001E-4</v>
      </c>
      <c r="I128" s="399">
        <v>83408.22</v>
      </c>
      <c r="J128" s="402">
        <f t="shared" si="0"/>
        <v>42</v>
      </c>
      <c r="K128" s="5"/>
    </row>
    <row r="129" spans="1:11" ht="33" x14ac:dyDescent="0.2">
      <c r="A129" s="392">
        <v>120</v>
      </c>
      <c r="B129" s="528" t="s">
        <v>328</v>
      </c>
      <c r="C129" s="394" t="s">
        <v>649</v>
      </c>
      <c r="D129" s="395" t="s">
        <v>24</v>
      </c>
      <c r="E129" s="400"/>
      <c r="F129" s="403"/>
      <c r="G129" s="402"/>
      <c r="H129" s="393">
        <v>2.3E-3</v>
      </c>
      <c r="I129" s="399">
        <v>181949.15</v>
      </c>
      <c r="J129" s="402">
        <f t="shared" si="0"/>
        <v>418</v>
      </c>
      <c r="K129" s="5"/>
    </row>
    <row r="130" spans="1:11" ht="21" customHeight="1" x14ac:dyDescent="0.2">
      <c r="A130" s="392">
        <v>121</v>
      </c>
      <c r="B130" s="528" t="s">
        <v>187</v>
      </c>
      <c r="C130" s="394" t="s">
        <v>650</v>
      </c>
      <c r="D130" s="395" t="s">
        <v>24</v>
      </c>
      <c r="E130" s="400"/>
      <c r="F130" s="403"/>
      <c r="G130" s="402"/>
      <c r="H130" s="393">
        <v>2.47E-2</v>
      </c>
      <c r="I130" s="399">
        <v>66708.31</v>
      </c>
      <c r="J130" s="402">
        <f t="shared" si="0"/>
        <v>1648</v>
      </c>
      <c r="K130" s="5"/>
    </row>
    <row r="131" spans="1:11" ht="21" customHeight="1" x14ac:dyDescent="0.2">
      <c r="A131" s="392">
        <v>122</v>
      </c>
      <c r="B131" s="528" t="s">
        <v>329</v>
      </c>
      <c r="C131" s="394" t="s">
        <v>651</v>
      </c>
      <c r="D131" s="395" t="s">
        <v>24</v>
      </c>
      <c r="E131" s="400"/>
      <c r="F131" s="403"/>
      <c r="G131" s="402"/>
      <c r="H131" s="393">
        <v>1.4E-3</v>
      </c>
      <c r="I131" s="399">
        <v>199186.44</v>
      </c>
      <c r="J131" s="402">
        <f t="shared" si="0"/>
        <v>279</v>
      </c>
      <c r="K131" s="5"/>
    </row>
    <row r="132" spans="1:11" ht="21" customHeight="1" x14ac:dyDescent="0.2">
      <c r="A132" s="392">
        <v>123</v>
      </c>
      <c r="B132" s="528" t="s">
        <v>330</v>
      </c>
      <c r="C132" s="394" t="s">
        <v>652</v>
      </c>
      <c r="D132" s="395" t="s">
        <v>24</v>
      </c>
      <c r="E132" s="400"/>
      <c r="F132" s="403"/>
      <c r="G132" s="402"/>
      <c r="H132" s="393">
        <v>6.0000000000000001E-3</v>
      </c>
      <c r="I132" s="399">
        <v>62054.23</v>
      </c>
      <c r="J132" s="402">
        <f t="shared" si="0"/>
        <v>372</v>
      </c>
      <c r="K132" s="5"/>
    </row>
    <row r="133" spans="1:11" ht="21" customHeight="1" x14ac:dyDescent="0.2">
      <c r="A133" s="392">
        <v>124</v>
      </c>
      <c r="B133" s="528" t="s">
        <v>331</v>
      </c>
      <c r="C133" s="394" t="s">
        <v>653</v>
      </c>
      <c r="D133" s="395" t="s">
        <v>24</v>
      </c>
      <c r="E133" s="400"/>
      <c r="F133" s="403"/>
      <c r="G133" s="402"/>
      <c r="H133" s="393">
        <v>1.55E-2</v>
      </c>
      <c r="I133" s="399">
        <v>144458.04999999999</v>
      </c>
      <c r="J133" s="402">
        <f t="shared" si="0"/>
        <v>2239</v>
      </c>
      <c r="K133" s="5"/>
    </row>
    <row r="134" spans="1:11" ht="21" customHeight="1" x14ac:dyDescent="0.2">
      <c r="A134" s="392">
        <v>125</v>
      </c>
      <c r="B134" s="528" t="s">
        <v>332</v>
      </c>
      <c r="C134" s="394" t="s">
        <v>654</v>
      </c>
      <c r="D134" s="395" t="s">
        <v>24</v>
      </c>
      <c r="E134" s="400"/>
      <c r="F134" s="403"/>
      <c r="G134" s="402"/>
      <c r="H134" s="393">
        <v>4.1700000000000001E-2</v>
      </c>
      <c r="I134" s="399">
        <v>126821.75</v>
      </c>
      <c r="J134" s="402">
        <f t="shared" si="0"/>
        <v>5288</v>
      </c>
      <c r="K134" s="5"/>
    </row>
    <row r="135" spans="1:11" ht="21" customHeight="1" x14ac:dyDescent="0.2">
      <c r="A135" s="392">
        <v>126</v>
      </c>
      <c r="B135" s="528" t="s">
        <v>188</v>
      </c>
      <c r="C135" s="394" t="s">
        <v>189</v>
      </c>
      <c r="D135" s="395" t="s">
        <v>24</v>
      </c>
      <c r="E135" s="400"/>
      <c r="F135" s="403"/>
      <c r="G135" s="402"/>
      <c r="H135" s="393">
        <v>8.3799999999999999E-2</v>
      </c>
      <c r="I135" s="399">
        <v>85497.45</v>
      </c>
      <c r="J135" s="402">
        <f t="shared" si="0"/>
        <v>7165</v>
      </c>
      <c r="K135" s="5"/>
    </row>
    <row r="136" spans="1:11" ht="21" customHeight="1" x14ac:dyDescent="0.2">
      <c r="A136" s="392">
        <v>127</v>
      </c>
      <c r="B136" s="528" t="s">
        <v>190</v>
      </c>
      <c r="C136" s="394" t="s">
        <v>191</v>
      </c>
      <c r="D136" s="395" t="s">
        <v>24</v>
      </c>
      <c r="E136" s="400"/>
      <c r="F136" s="403"/>
      <c r="G136" s="402"/>
      <c r="H136" s="393">
        <v>7.3200000000000001E-2</v>
      </c>
      <c r="I136" s="399">
        <v>217381.35</v>
      </c>
      <c r="J136" s="402">
        <f t="shared" si="0"/>
        <v>15912</v>
      </c>
      <c r="K136" s="5"/>
    </row>
    <row r="137" spans="1:11" ht="21" customHeight="1" x14ac:dyDescent="0.2">
      <c r="A137" s="392">
        <v>128</v>
      </c>
      <c r="B137" s="528" t="s">
        <v>333</v>
      </c>
      <c r="C137" s="394" t="s">
        <v>655</v>
      </c>
      <c r="D137" s="395" t="s">
        <v>24</v>
      </c>
      <c r="E137" s="400"/>
      <c r="F137" s="403"/>
      <c r="G137" s="402"/>
      <c r="H137" s="393">
        <v>7.7999999999999996E-3</v>
      </c>
      <c r="I137" s="399">
        <v>210390.68</v>
      </c>
      <c r="J137" s="402">
        <f t="shared" si="0"/>
        <v>1641</v>
      </c>
      <c r="K137" s="5"/>
    </row>
    <row r="138" spans="1:11" ht="21" customHeight="1" x14ac:dyDescent="0.2">
      <c r="A138" s="392">
        <v>129</v>
      </c>
      <c r="B138" s="528" t="s">
        <v>334</v>
      </c>
      <c r="C138" s="394" t="s">
        <v>656</v>
      </c>
      <c r="D138" s="395" t="s">
        <v>24</v>
      </c>
      <c r="E138" s="400"/>
      <c r="F138" s="403"/>
      <c r="G138" s="402"/>
      <c r="H138" s="393">
        <v>3.3999999999999998E-3</v>
      </c>
      <c r="I138" s="399">
        <v>162493.37</v>
      </c>
      <c r="J138" s="402">
        <f t="shared" si="0"/>
        <v>552</v>
      </c>
      <c r="K138" s="5"/>
    </row>
    <row r="139" spans="1:11" ht="21" customHeight="1" x14ac:dyDescent="0.2">
      <c r="A139" s="392">
        <v>130</v>
      </c>
      <c r="B139" s="528" t="s">
        <v>192</v>
      </c>
      <c r="C139" s="394" t="s">
        <v>657</v>
      </c>
      <c r="D139" s="395" t="s">
        <v>24</v>
      </c>
      <c r="E139" s="400"/>
      <c r="F139" s="403"/>
      <c r="G139" s="402"/>
      <c r="H139" s="393">
        <v>0.13869999999999999</v>
      </c>
      <c r="I139" s="399">
        <v>55542.37</v>
      </c>
      <c r="J139" s="402">
        <f t="shared" si="0"/>
        <v>7704</v>
      </c>
      <c r="K139" s="5"/>
    </row>
    <row r="140" spans="1:11" ht="21" customHeight="1" x14ac:dyDescent="0.2">
      <c r="A140" s="392">
        <v>131</v>
      </c>
      <c r="B140" s="528" t="s">
        <v>335</v>
      </c>
      <c r="C140" s="394" t="s">
        <v>658</v>
      </c>
      <c r="D140" s="395" t="s">
        <v>26</v>
      </c>
      <c r="E140" s="400"/>
      <c r="F140" s="403"/>
      <c r="G140" s="402"/>
      <c r="H140" s="393">
        <v>0.34</v>
      </c>
      <c r="I140" s="399">
        <v>254.57</v>
      </c>
      <c r="J140" s="402">
        <f t="shared" si="0"/>
        <v>87</v>
      </c>
      <c r="K140" s="5"/>
    </row>
    <row r="141" spans="1:11" ht="49.5" x14ac:dyDescent="0.2">
      <c r="A141" s="392">
        <v>132</v>
      </c>
      <c r="B141" s="528" t="s">
        <v>193</v>
      </c>
      <c r="C141" s="394" t="s">
        <v>194</v>
      </c>
      <c r="D141" s="395" t="s">
        <v>24</v>
      </c>
      <c r="E141" s="400"/>
      <c r="F141" s="403"/>
      <c r="G141" s="402"/>
      <c r="H141" s="393">
        <v>6.88E-2</v>
      </c>
      <c r="I141" s="399">
        <v>52842.71</v>
      </c>
      <c r="J141" s="402">
        <f t="shared" si="0"/>
        <v>3636</v>
      </c>
      <c r="K141" s="5"/>
    </row>
    <row r="142" spans="1:11" ht="66" x14ac:dyDescent="0.2">
      <c r="A142" s="392">
        <v>133</v>
      </c>
      <c r="B142" s="528" t="s">
        <v>195</v>
      </c>
      <c r="C142" s="394" t="s">
        <v>196</v>
      </c>
      <c r="D142" s="395" t="s">
        <v>24</v>
      </c>
      <c r="E142" s="400"/>
      <c r="F142" s="403"/>
      <c r="G142" s="402"/>
      <c r="H142" s="393">
        <v>7.4000000000000003E-3</v>
      </c>
      <c r="I142" s="399">
        <v>68427.88</v>
      </c>
      <c r="J142" s="402">
        <f t="shared" si="0"/>
        <v>506</v>
      </c>
      <c r="K142" s="5"/>
    </row>
    <row r="143" spans="1:11" ht="19.5" customHeight="1" x14ac:dyDescent="0.2">
      <c r="A143" s="392">
        <v>134</v>
      </c>
      <c r="B143" s="528" t="s">
        <v>336</v>
      </c>
      <c r="C143" s="394" t="s">
        <v>659</v>
      </c>
      <c r="D143" s="395" t="s">
        <v>199</v>
      </c>
      <c r="E143" s="400"/>
      <c r="F143" s="403"/>
      <c r="G143" s="402"/>
      <c r="H143" s="393">
        <v>1E-4</v>
      </c>
      <c r="I143" s="399">
        <v>2060.4699999999998</v>
      </c>
      <c r="J143" s="402">
        <f t="shared" si="0"/>
        <v>0</v>
      </c>
      <c r="K143" s="5"/>
    </row>
    <row r="144" spans="1:11" ht="19.5" customHeight="1" x14ac:dyDescent="0.2">
      <c r="A144" s="392">
        <v>135</v>
      </c>
      <c r="B144" s="528" t="s">
        <v>337</v>
      </c>
      <c r="C144" s="394" t="s">
        <v>660</v>
      </c>
      <c r="D144" s="395" t="s">
        <v>26</v>
      </c>
      <c r="E144" s="400"/>
      <c r="F144" s="403"/>
      <c r="G144" s="402"/>
      <c r="H144" s="393">
        <v>244</v>
      </c>
      <c r="I144" s="399">
        <v>59.68</v>
      </c>
      <c r="J144" s="402">
        <f t="shared" si="0"/>
        <v>14562</v>
      </c>
      <c r="K144" s="5"/>
    </row>
    <row r="145" spans="1:11" ht="33" x14ac:dyDescent="0.2">
      <c r="A145" s="392">
        <v>136</v>
      </c>
      <c r="B145" s="528" t="s">
        <v>338</v>
      </c>
      <c r="C145" s="394" t="s">
        <v>661</v>
      </c>
      <c r="D145" s="395" t="s">
        <v>24</v>
      </c>
      <c r="E145" s="400"/>
      <c r="F145" s="403"/>
      <c r="G145" s="402"/>
      <c r="H145" s="393">
        <v>0.14199999999999999</v>
      </c>
      <c r="I145" s="399">
        <v>55901.8</v>
      </c>
      <c r="J145" s="402">
        <f t="shared" si="0"/>
        <v>7938</v>
      </c>
      <c r="K145" s="5"/>
    </row>
    <row r="146" spans="1:11" ht="19.5" customHeight="1" x14ac:dyDescent="0.2">
      <c r="A146" s="392">
        <v>137</v>
      </c>
      <c r="B146" s="528" t="s">
        <v>339</v>
      </c>
      <c r="C146" s="394" t="s">
        <v>662</v>
      </c>
      <c r="D146" s="395" t="s">
        <v>925</v>
      </c>
      <c r="E146" s="400"/>
      <c r="F146" s="403"/>
      <c r="G146" s="402"/>
      <c r="H146" s="393">
        <v>0.35439999999999999</v>
      </c>
      <c r="I146" s="399">
        <v>290.08999999999997</v>
      </c>
      <c r="J146" s="402">
        <f t="shared" si="0"/>
        <v>103</v>
      </c>
      <c r="K146" s="5"/>
    </row>
    <row r="147" spans="1:11" ht="19.5" customHeight="1" x14ac:dyDescent="0.2">
      <c r="A147" s="392">
        <v>138</v>
      </c>
      <c r="B147" s="528" t="s">
        <v>340</v>
      </c>
      <c r="C147" s="394" t="s">
        <v>663</v>
      </c>
      <c r="D147" s="395" t="s">
        <v>925</v>
      </c>
      <c r="E147" s="400"/>
      <c r="F147" s="403"/>
      <c r="G147" s="402"/>
      <c r="H147" s="393">
        <v>6.7930000000000001</v>
      </c>
      <c r="I147" s="399">
        <v>502.84</v>
      </c>
      <c r="J147" s="402">
        <f t="shared" si="0"/>
        <v>3416</v>
      </c>
      <c r="K147" s="5"/>
    </row>
    <row r="148" spans="1:11" ht="33" x14ac:dyDescent="0.2">
      <c r="A148" s="392">
        <v>139</v>
      </c>
      <c r="B148" s="528" t="s">
        <v>341</v>
      </c>
      <c r="C148" s="394" t="s">
        <v>664</v>
      </c>
      <c r="D148" s="395" t="s">
        <v>24</v>
      </c>
      <c r="E148" s="400"/>
      <c r="F148" s="403"/>
      <c r="G148" s="402"/>
      <c r="H148" s="393">
        <v>5.0000000000000001E-4</v>
      </c>
      <c r="I148" s="399">
        <v>27123.1</v>
      </c>
      <c r="J148" s="402">
        <f t="shared" si="0"/>
        <v>14</v>
      </c>
      <c r="K148" s="5"/>
    </row>
    <row r="149" spans="1:11" ht="49.5" x14ac:dyDescent="0.2">
      <c r="A149" s="392">
        <v>140</v>
      </c>
      <c r="B149" s="528" t="s">
        <v>342</v>
      </c>
      <c r="C149" s="394" t="s">
        <v>665</v>
      </c>
      <c r="D149" s="395" t="s">
        <v>24</v>
      </c>
      <c r="E149" s="400"/>
      <c r="F149" s="403"/>
      <c r="G149" s="402"/>
      <c r="H149" s="393">
        <v>5.0000000000000001E-3</v>
      </c>
      <c r="I149" s="399">
        <v>65022.879999999997</v>
      </c>
      <c r="J149" s="402">
        <f t="shared" si="0"/>
        <v>325</v>
      </c>
      <c r="K149" s="5"/>
    </row>
    <row r="150" spans="1:11" ht="66" x14ac:dyDescent="0.2">
      <c r="A150" s="392">
        <v>141</v>
      </c>
      <c r="B150" s="528" t="s">
        <v>343</v>
      </c>
      <c r="C150" s="394" t="s">
        <v>666</v>
      </c>
      <c r="D150" s="395" t="s">
        <v>24</v>
      </c>
      <c r="E150" s="400"/>
      <c r="F150" s="403"/>
      <c r="G150" s="402"/>
      <c r="H150" s="393">
        <v>0.2417</v>
      </c>
      <c r="I150" s="399">
        <v>65022.879999999997</v>
      </c>
      <c r="J150" s="402">
        <f t="shared" si="0"/>
        <v>15716</v>
      </c>
      <c r="K150" s="5"/>
    </row>
    <row r="151" spans="1:11" ht="21" customHeight="1" x14ac:dyDescent="0.2">
      <c r="A151" s="392">
        <v>142</v>
      </c>
      <c r="B151" s="528" t="s">
        <v>344</v>
      </c>
      <c r="C151" s="394" t="s">
        <v>667</v>
      </c>
      <c r="D151" s="395" t="s">
        <v>153</v>
      </c>
      <c r="E151" s="400"/>
      <c r="F151" s="403"/>
      <c r="G151" s="402"/>
      <c r="H151" s="393">
        <v>8.5500000000000007</v>
      </c>
      <c r="I151" s="399">
        <v>1866.63</v>
      </c>
      <c r="J151" s="402">
        <f t="shared" si="0"/>
        <v>15960</v>
      </c>
      <c r="K151" s="5"/>
    </row>
    <row r="152" spans="1:11" ht="21" customHeight="1" x14ac:dyDescent="0.2">
      <c r="A152" s="392">
        <v>143</v>
      </c>
      <c r="B152" s="528" t="s">
        <v>345</v>
      </c>
      <c r="C152" s="394" t="s">
        <v>668</v>
      </c>
      <c r="D152" s="395" t="s">
        <v>199</v>
      </c>
      <c r="E152" s="400"/>
      <c r="F152" s="403"/>
      <c r="G152" s="402"/>
      <c r="H152" s="393">
        <v>1.5</v>
      </c>
      <c r="I152" s="399">
        <v>16.850000000000001</v>
      </c>
      <c r="J152" s="402">
        <f t="shared" si="0"/>
        <v>25</v>
      </c>
      <c r="K152" s="5"/>
    </row>
    <row r="153" spans="1:11" ht="21" customHeight="1" x14ac:dyDescent="0.2">
      <c r="A153" s="392">
        <v>144</v>
      </c>
      <c r="B153" s="528" t="s">
        <v>346</v>
      </c>
      <c r="C153" s="394" t="s">
        <v>669</v>
      </c>
      <c r="D153" s="395" t="s">
        <v>25</v>
      </c>
      <c r="E153" s="400"/>
      <c r="F153" s="403"/>
      <c r="G153" s="402"/>
      <c r="H153" s="393">
        <v>1.1419999999999999</v>
      </c>
      <c r="I153" s="399">
        <v>5208.34</v>
      </c>
      <c r="J153" s="402">
        <f t="shared" si="0"/>
        <v>5948</v>
      </c>
      <c r="K153" s="5"/>
    </row>
    <row r="154" spans="1:11" ht="21" customHeight="1" x14ac:dyDescent="0.2">
      <c r="A154" s="392">
        <v>145</v>
      </c>
      <c r="B154" s="528" t="s">
        <v>347</v>
      </c>
      <c r="C154" s="394" t="s">
        <v>670</v>
      </c>
      <c r="D154" s="395" t="s">
        <v>25</v>
      </c>
      <c r="E154" s="400"/>
      <c r="F154" s="403"/>
      <c r="G154" s="402"/>
      <c r="H154" s="393">
        <v>3.2000000000000002E-3</v>
      </c>
      <c r="I154" s="399">
        <v>5538.97</v>
      </c>
      <c r="J154" s="402">
        <f t="shared" si="0"/>
        <v>18</v>
      </c>
      <c r="K154" s="5"/>
    </row>
    <row r="155" spans="1:11" ht="21" customHeight="1" x14ac:dyDescent="0.2">
      <c r="A155" s="392">
        <v>146</v>
      </c>
      <c r="B155" s="528" t="s">
        <v>348</v>
      </c>
      <c r="C155" s="394" t="s">
        <v>671</v>
      </c>
      <c r="D155" s="395" t="s">
        <v>25</v>
      </c>
      <c r="E155" s="400"/>
      <c r="F155" s="403"/>
      <c r="G155" s="402"/>
      <c r="H155" s="393">
        <v>1.5100000000000001E-2</v>
      </c>
      <c r="I155" s="399">
        <v>6034.05</v>
      </c>
      <c r="J155" s="402">
        <f t="shared" si="0"/>
        <v>91</v>
      </c>
      <c r="K155" s="5"/>
    </row>
    <row r="156" spans="1:11" ht="33" x14ac:dyDescent="0.2">
      <c r="A156" s="392">
        <v>147</v>
      </c>
      <c r="B156" s="528" t="s">
        <v>349</v>
      </c>
      <c r="C156" s="394" t="s">
        <v>672</v>
      </c>
      <c r="D156" s="395" t="s">
        <v>25</v>
      </c>
      <c r="E156" s="400"/>
      <c r="F156" s="403"/>
      <c r="G156" s="402"/>
      <c r="H156" s="393">
        <v>0.34849999999999998</v>
      </c>
      <c r="I156" s="399">
        <v>5473.13</v>
      </c>
      <c r="J156" s="402">
        <f t="shared" si="0"/>
        <v>1907</v>
      </c>
      <c r="K156" s="5"/>
    </row>
    <row r="157" spans="1:11" ht="19.5" customHeight="1" x14ac:dyDescent="0.2">
      <c r="A157" s="392">
        <v>148</v>
      </c>
      <c r="B157" s="528" t="s">
        <v>197</v>
      </c>
      <c r="C157" s="394" t="s">
        <v>198</v>
      </c>
      <c r="D157" s="395" t="s">
        <v>25</v>
      </c>
      <c r="E157" s="400"/>
      <c r="F157" s="403"/>
      <c r="G157" s="402"/>
      <c r="H157" s="393">
        <v>1.2999999999999999E-2</v>
      </c>
      <c r="I157" s="399">
        <v>3890.96</v>
      </c>
      <c r="J157" s="402">
        <f t="shared" si="0"/>
        <v>51</v>
      </c>
      <c r="K157" s="5"/>
    </row>
    <row r="158" spans="1:11" ht="19.5" customHeight="1" x14ac:dyDescent="0.2">
      <c r="A158" s="392">
        <v>149</v>
      </c>
      <c r="B158" s="528" t="s">
        <v>350</v>
      </c>
      <c r="C158" s="394" t="s">
        <v>673</v>
      </c>
      <c r="D158" s="395" t="s">
        <v>25</v>
      </c>
      <c r="E158" s="400"/>
      <c r="F158" s="403"/>
      <c r="G158" s="402"/>
      <c r="H158" s="393">
        <v>6.3E-3</v>
      </c>
      <c r="I158" s="399">
        <v>4773.21</v>
      </c>
      <c r="J158" s="402">
        <f t="shared" si="0"/>
        <v>30</v>
      </c>
      <c r="K158" s="5"/>
    </row>
    <row r="159" spans="1:11" ht="19.5" customHeight="1" x14ac:dyDescent="0.2">
      <c r="A159" s="392">
        <v>150</v>
      </c>
      <c r="B159" s="528" t="s">
        <v>351</v>
      </c>
      <c r="C159" s="394" t="s">
        <v>674</v>
      </c>
      <c r="D159" s="395" t="s">
        <v>25</v>
      </c>
      <c r="E159" s="400"/>
      <c r="F159" s="403"/>
      <c r="G159" s="402"/>
      <c r="H159" s="393">
        <v>6.9999999999999999E-4</v>
      </c>
      <c r="I159" s="399">
        <v>3275.25</v>
      </c>
      <c r="J159" s="402">
        <f t="shared" si="0"/>
        <v>2</v>
      </c>
      <c r="K159" s="5"/>
    </row>
    <row r="160" spans="1:11" ht="19.5" customHeight="1" x14ac:dyDescent="0.2">
      <c r="A160" s="392">
        <v>151</v>
      </c>
      <c r="B160" s="528" t="s">
        <v>352</v>
      </c>
      <c r="C160" s="394" t="s">
        <v>675</v>
      </c>
      <c r="D160" s="395" t="s">
        <v>25</v>
      </c>
      <c r="E160" s="400"/>
      <c r="F160" s="403"/>
      <c r="G160" s="402"/>
      <c r="H160" s="393">
        <v>2.6200000000000001E-2</v>
      </c>
      <c r="I160" s="399">
        <v>3650.47</v>
      </c>
      <c r="J160" s="402">
        <f t="shared" si="0"/>
        <v>96</v>
      </c>
      <c r="K160" s="5"/>
    </row>
    <row r="161" spans="1:11" ht="33" x14ac:dyDescent="0.2">
      <c r="A161" s="392">
        <v>152</v>
      </c>
      <c r="B161" s="528" t="s">
        <v>353</v>
      </c>
      <c r="C161" s="394" t="s">
        <v>676</v>
      </c>
      <c r="D161" s="395" t="s">
        <v>925</v>
      </c>
      <c r="E161" s="400"/>
      <c r="F161" s="403"/>
      <c r="G161" s="402"/>
      <c r="H161" s="393">
        <v>1.3</v>
      </c>
      <c r="I161" s="399">
        <v>411.23</v>
      </c>
      <c r="J161" s="402">
        <f t="shared" si="0"/>
        <v>535</v>
      </c>
      <c r="K161" s="5"/>
    </row>
    <row r="162" spans="1:11" ht="18.75" customHeight="1" x14ac:dyDescent="0.2">
      <c r="A162" s="392">
        <v>153</v>
      </c>
      <c r="B162" s="528" t="s">
        <v>354</v>
      </c>
      <c r="C162" s="394" t="s">
        <v>677</v>
      </c>
      <c r="D162" s="395" t="s">
        <v>24</v>
      </c>
      <c r="E162" s="400"/>
      <c r="F162" s="403"/>
      <c r="G162" s="402"/>
      <c r="H162" s="393">
        <v>2.0000000000000001E-4</v>
      </c>
      <c r="I162" s="399">
        <v>4149.25</v>
      </c>
      <c r="J162" s="402">
        <f t="shared" si="0"/>
        <v>1</v>
      </c>
      <c r="K162" s="5"/>
    </row>
    <row r="163" spans="1:11" ht="18.75" customHeight="1" x14ac:dyDescent="0.2">
      <c r="A163" s="392">
        <v>154</v>
      </c>
      <c r="B163" s="528" t="s">
        <v>355</v>
      </c>
      <c r="C163" s="394" t="s">
        <v>678</v>
      </c>
      <c r="D163" s="395" t="s">
        <v>24</v>
      </c>
      <c r="E163" s="400"/>
      <c r="F163" s="403"/>
      <c r="G163" s="402"/>
      <c r="H163" s="393">
        <v>3.95E-2</v>
      </c>
      <c r="I163" s="399">
        <v>4634.91</v>
      </c>
      <c r="J163" s="402">
        <f t="shared" si="0"/>
        <v>183</v>
      </c>
      <c r="K163" s="5"/>
    </row>
    <row r="164" spans="1:11" ht="18.75" customHeight="1" x14ac:dyDescent="0.2">
      <c r="A164" s="392">
        <v>155</v>
      </c>
      <c r="B164" s="528" t="s">
        <v>356</v>
      </c>
      <c r="C164" s="394" t="s">
        <v>679</v>
      </c>
      <c r="D164" s="395" t="s">
        <v>25</v>
      </c>
      <c r="E164" s="400"/>
      <c r="F164" s="403"/>
      <c r="G164" s="402"/>
      <c r="H164" s="393">
        <v>1.4610000000000001</v>
      </c>
      <c r="I164" s="399">
        <v>2748.32</v>
      </c>
      <c r="J164" s="402">
        <f t="shared" si="0"/>
        <v>4015</v>
      </c>
      <c r="K164" s="5"/>
    </row>
    <row r="165" spans="1:11" ht="33" x14ac:dyDescent="0.2">
      <c r="A165" s="392">
        <v>156</v>
      </c>
      <c r="B165" s="528" t="s">
        <v>357</v>
      </c>
      <c r="C165" s="394" t="s">
        <v>680</v>
      </c>
      <c r="D165" s="395" t="s">
        <v>25</v>
      </c>
      <c r="E165" s="400"/>
      <c r="F165" s="403"/>
      <c r="G165" s="402"/>
      <c r="H165" s="393">
        <v>7.2359999999999998</v>
      </c>
      <c r="I165" s="399">
        <v>1942.58</v>
      </c>
      <c r="J165" s="402">
        <f t="shared" si="0"/>
        <v>14057</v>
      </c>
      <c r="K165" s="5"/>
    </row>
    <row r="166" spans="1:11" ht="33" x14ac:dyDescent="0.2">
      <c r="A166" s="392">
        <v>157</v>
      </c>
      <c r="B166" s="528" t="s">
        <v>358</v>
      </c>
      <c r="C166" s="394" t="s">
        <v>681</v>
      </c>
      <c r="D166" s="395" t="s">
        <v>25</v>
      </c>
      <c r="E166" s="400"/>
      <c r="F166" s="403"/>
      <c r="G166" s="402"/>
      <c r="H166" s="393">
        <v>7.2900000000000006E-2</v>
      </c>
      <c r="I166" s="399">
        <v>1800</v>
      </c>
      <c r="J166" s="402">
        <f t="shared" si="0"/>
        <v>131</v>
      </c>
      <c r="K166" s="5"/>
    </row>
    <row r="167" spans="1:11" ht="33" x14ac:dyDescent="0.2">
      <c r="A167" s="392">
        <v>158</v>
      </c>
      <c r="B167" s="528" t="s">
        <v>359</v>
      </c>
      <c r="C167" s="394" t="s">
        <v>682</v>
      </c>
      <c r="D167" s="395" t="s">
        <v>25</v>
      </c>
      <c r="E167" s="400"/>
      <c r="F167" s="403"/>
      <c r="G167" s="402"/>
      <c r="H167" s="393">
        <v>21.74</v>
      </c>
      <c r="I167" s="399">
        <v>1690.38</v>
      </c>
      <c r="J167" s="402">
        <f t="shared" si="0"/>
        <v>36749</v>
      </c>
      <c r="K167" s="5"/>
    </row>
    <row r="168" spans="1:11" x14ac:dyDescent="0.2">
      <c r="A168" s="392">
        <v>159</v>
      </c>
      <c r="B168" s="528" t="s">
        <v>360</v>
      </c>
      <c r="C168" s="394" t="s">
        <v>683</v>
      </c>
      <c r="D168" s="395" t="s">
        <v>25</v>
      </c>
      <c r="E168" s="400"/>
      <c r="F168" s="403"/>
      <c r="G168" s="402"/>
      <c r="H168" s="393">
        <v>1.4E-2</v>
      </c>
      <c r="I168" s="399">
        <v>180</v>
      </c>
      <c r="J168" s="402">
        <f t="shared" si="0"/>
        <v>3</v>
      </c>
      <c r="K168" s="5"/>
    </row>
    <row r="169" spans="1:11" x14ac:dyDescent="0.2">
      <c r="A169" s="392">
        <v>160</v>
      </c>
      <c r="B169" s="528" t="s">
        <v>361</v>
      </c>
      <c r="C169" s="394" t="s">
        <v>684</v>
      </c>
      <c r="D169" s="395" t="s">
        <v>25</v>
      </c>
      <c r="E169" s="400"/>
      <c r="F169" s="403"/>
      <c r="G169" s="402"/>
      <c r="H169" s="393">
        <v>51.0869</v>
      </c>
      <c r="I169" s="399">
        <v>26.61</v>
      </c>
      <c r="J169" s="402">
        <f t="shared" si="0"/>
        <v>1359</v>
      </c>
      <c r="K169" s="5"/>
    </row>
    <row r="170" spans="1:11" x14ac:dyDescent="0.2">
      <c r="A170" s="392">
        <v>161</v>
      </c>
      <c r="B170" s="528" t="s">
        <v>362</v>
      </c>
      <c r="C170" s="394" t="s">
        <v>685</v>
      </c>
      <c r="D170" s="395" t="s">
        <v>25</v>
      </c>
      <c r="E170" s="400"/>
      <c r="F170" s="403"/>
      <c r="G170" s="402"/>
      <c r="H170" s="393">
        <v>66.991299999999995</v>
      </c>
      <c r="I170" s="399">
        <v>26.61</v>
      </c>
      <c r="J170" s="402">
        <f t="shared" si="0"/>
        <v>1783</v>
      </c>
      <c r="K170" s="5"/>
    </row>
    <row r="171" spans="1:11" ht="33" x14ac:dyDescent="0.2">
      <c r="A171" s="392">
        <v>162</v>
      </c>
      <c r="B171" s="528" t="s">
        <v>363</v>
      </c>
      <c r="C171" s="394" t="s">
        <v>686</v>
      </c>
      <c r="D171" s="395" t="s">
        <v>24</v>
      </c>
      <c r="E171" s="400"/>
      <c r="F171" s="403"/>
      <c r="G171" s="402"/>
      <c r="H171" s="393">
        <v>4.1000000000000003E-3</v>
      </c>
      <c r="I171" s="399">
        <v>405576.87</v>
      </c>
      <c r="J171" s="402">
        <f t="shared" si="0"/>
        <v>1663</v>
      </c>
      <c r="K171" s="5"/>
    </row>
    <row r="172" spans="1:11" x14ac:dyDescent="0.2">
      <c r="A172" s="392">
        <v>163</v>
      </c>
      <c r="B172" s="528" t="s">
        <v>364</v>
      </c>
      <c r="C172" s="394" t="s">
        <v>687</v>
      </c>
      <c r="D172" s="395" t="s">
        <v>176</v>
      </c>
      <c r="E172" s="400"/>
      <c r="F172" s="403"/>
      <c r="G172" s="402"/>
      <c r="H172" s="393">
        <v>4.0800000000000003E-2</v>
      </c>
      <c r="I172" s="399">
        <v>1449</v>
      </c>
      <c r="J172" s="402">
        <f t="shared" si="0"/>
        <v>59</v>
      </c>
      <c r="K172" s="5"/>
    </row>
    <row r="173" spans="1:11" ht="33" x14ac:dyDescent="0.2">
      <c r="A173" s="392">
        <v>164</v>
      </c>
      <c r="B173" s="528" t="s">
        <v>365</v>
      </c>
      <c r="C173" s="394" t="s">
        <v>688</v>
      </c>
      <c r="D173" s="395" t="s">
        <v>26</v>
      </c>
      <c r="E173" s="400"/>
      <c r="F173" s="403"/>
      <c r="G173" s="402"/>
      <c r="H173" s="393">
        <v>43.878999999999998</v>
      </c>
      <c r="I173" s="399">
        <v>236.24</v>
      </c>
      <c r="J173" s="402">
        <f t="shared" si="0"/>
        <v>10366</v>
      </c>
      <c r="K173" s="5"/>
    </row>
    <row r="174" spans="1:11" ht="19.5" customHeight="1" x14ac:dyDescent="0.2">
      <c r="A174" s="392">
        <v>165</v>
      </c>
      <c r="B174" s="528" t="s">
        <v>366</v>
      </c>
      <c r="C174" s="394" t="s">
        <v>689</v>
      </c>
      <c r="D174" s="395" t="s">
        <v>26</v>
      </c>
      <c r="E174" s="400"/>
      <c r="F174" s="403"/>
      <c r="G174" s="402"/>
      <c r="H174" s="393">
        <v>206.446</v>
      </c>
      <c r="I174" s="399">
        <v>167.55</v>
      </c>
      <c r="J174" s="402">
        <f t="shared" si="0"/>
        <v>34590</v>
      </c>
      <c r="K174" s="5"/>
    </row>
    <row r="175" spans="1:11" ht="19.5" customHeight="1" x14ac:dyDescent="0.2">
      <c r="A175" s="392">
        <v>166</v>
      </c>
      <c r="B175" s="528" t="s">
        <v>367</v>
      </c>
      <c r="C175" s="394" t="s">
        <v>690</v>
      </c>
      <c r="D175" s="395" t="s">
        <v>26</v>
      </c>
      <c r="E175" s="400"/>
      <c r="F175" s="403"/>
      <c r="G175" s="402"/>
      <c r="H175" s="393">
        <v>78.03</v>
      </c>
      <c r="I175" s="399">
        <v>167.55</v>
      </c>
      <c r="J175" s="402">
        <f t="shared" si="0"/>
        <v>13074</v>
      </c>
      <c r="K175" s="5"/>
    </row>
    <row r="176" spans="1:11" ht="19.5" customHeight="1" x14ac:dyDescent="0.2">
      <c r="A176" s="392">
        <v>167</v>
      </c>
      <c r="B176" s="528" t="s">
        <v>368</v>
      </c>
      <c r="C176" s="394" t="s">
        <v>691</v>
      </c>
      <c r="D176" s="395" t="s">
        <v>26</v>
      </c>
      <c r="E176" s="400"/>
      <c r="F176" s="403"/>
      <c r="G176" s="402"/>
      <c r="H176" s="393">
        <v>3.536</v>
      </c>
      <c r="I176" s="399">
        <v>738</v>
      </c>
      <c r="J176" s="402">
        <f t="shared" si="0"/>
        <v>2610</v>
      </c>
      <c r="K176" s="5"/>
    </row>
    <row r="177" spans="1:11" ht="19.5" customHeight="1" x14ac:dyDescent="0.2">
      <c r="A177" s="392">
        <v>168</v>
      </c>
      <c r="B177" s="528" t="s">
        <v>369</v>
      </c>
      <c r="C177" s="394" t="s">
        <v>692</v>
      </c>
      <c r="D177" s="395" t="s">
        <v>26</v>
      </c>
      <c r="E177" s="400"/>
      <c r="F177" s="403"/>
      <c r="G177" s="402"/>
      <c r="H177" s="393">
        <v>9.6000000000000002E-2</v>
      </c>
      <c r="I177" s="399">
        <v>523.78</v>
      </c>
      <c r="J177" s="402">
        <f t="shared" si="0"/>
        <v>50</v>
      </c>
      <c r="K177" s="5"/>
    </row>
    <row r="178" spans="1:11" ht="19.5" customHeight="1" x14ac:dyDescent="0.2">
      <c r="A178" s="392">
        <v>169</v>
      </c>
      <c r="B178" s="528" t="s">
        <v>200</v>
      </c>
      <c r="C178" s="394" t="s">
        <v>693</v>
      </c>
      <c r="D178" s="395" t="s">
        <v>26</v>
      </c>
      <c r="E178" s="400"/>
      <c r="F178" s="403"/>
      <c r="G178" s="402"/>
      <c r="H178" s="393">
        <v>65.397800000000004</v>
      </c>
      <c r="I178" s="399">
        <v>445.13</v>
      </c>
      <c r="J178" s="402">
        <f t="shared" si="0"/>
        <v>29111</v>
      </c>
      <c r="K178" s="5"/>
    </row>
    <row r="179" spans="1:11" ht="33" x14ac:dyDescent="0.2">
      <c r="A179" s="392">
        <v>170</v>
      </c>
      <c r="B179" s="528" t="s">
        <v>370</v>
      </c>
      <c r="C179" s="394" t="s">
        <v>694</v>
      </c>
      <c r="D179" s="395" t="s">
        <v>203</v>
      </c>
      <c r="E179" s="400"/>
      <c r="F179" s="403"/>
      <c r="G179" s="402"/>
      <c r="H179" s="393">
        <v>8.9999999999999993E-3</v>
      </c>
      <c r="I179" s="399">
        <v>167.64</v>
      </c>
      <c r="J179" s="402">
        <f t="shared" si="0"/>
        <v>2</v>
      </c>
      <c r="K179" s="5"/>
    </row>
    <row r="180" spans="1:11" x14ac:dyDescent="0.2">
      <c r="A180" s="392">
        <v>171</v>
      </c>
      <c r="B180" s="528" t="s">
        <v>371</v>
      </c>
      <c r="C180" s="394" t="s">
        <v>695</v>
      </c>
      <c r="D180" s="395" t="s">
        <v>26</v>
      </c>
      <c r="E180" s="400"/>
      <c r="F180" s="403"/>
      <c r="G180" s="402"/>
      <c r="H180" s="393">
        <v>1.04</v>
      </c>
      <c r="I180" s="399">
        <v>102.98</v>
      </c>
      <c r="J180" s="402">
        <f t="shared" si="0"/>
        <v>107</v>
      </c>
      <c r="K180" s="5"/>
    </row>
    <row r="181" spans="1:11" ht="33" x14ac:dyDescent="0.2">
      <c r="A181" s="392">
        <v>172</v>
      </c>
      <c r="B181" s="528" t="s">
        <v>372</v>
      </c>
      <c r="C181" s="394" t="s">
        <v>696</v>
      </c>
      <c r="D181" s="395" t="s">
        <v>199</v>
      </c>
      <c r="E181" s="400"/>
      <c r="F181" s="403"/>
      <c r="G181" s="402"/>
      <c r="H181" s="393">
        <v>10</v>
      </c>
      <c r="I181" s="399">
        <v>844.49</v>
      </c>
      <c r="J181" s="402">
        <f t="shared" si="0"/>
        <v>8445</v>
      </c>
      <c r="K181" s="5"/>
    </row>
    <row r="182" spans="1:11" ht="33" x14ac:dyDescent="0.2">
      <c r="A182" s="392">
        <v>173</v>
      </c>
      <c r="B182" s="528" t="s">
        <v>373</v>
      </c>
      <c r="C182" s="394" t="s">
        <v>697</v>
      </c>
      <c r="D182" s="395" t="s">
        <v>199</v>
      </c>
      <c r="E182" s="400"/>
      <c r="F182" s="403"/>
      <c r="G182" s="402"/>
      <c r="H182" s="393">
        <v>2</v>
      </c>
      <c r="I182" s="399">
        <v>1491.67</v>
      </c>
      <c r="J182" s="402">
        <f t="shared" si="0"/>
        <v>2983</v>
      </c>
      <c r="K182" s="5"/>
    </row>
    <row r="183" spans="1:11" ht="49.5" x14ac:dyDescent="0.2">
      <c r="A183" s="392">
        <v>174</v>
      </c>
      <c r="B183" s="528" t="s">
        <v>201</v>
      </c>
      <c r="C183" s="394" t="s">
        <v>202</v>
      </c>
      <c r="D183" s="395" t="s">
        <v>203</v>
      </c>
      <c r="E183" s="400"/>
      <c r="F183" s="403"/>
      <c r="G183" s="402"/>
      <c r="H183" s="393">
        <v>0.43080000000000002</v>
      </c>
      <c r="I183" s="399">
        <v>239.93</v>
      </c>
      <c r="J183" s="402">
        <f t="shared" si="0"/>
        <v>103</v>
      </c>
      <c r="K183" s="5"/>
    </row>
    <row r="184" spans="1:11" ht="21.75" customHeight="1" x14ac:dyDescent="0.2">
      <c r="A184" s="392">
        <v>175</v>
      </c>
      <c r="B184" s="528" t="s">
        <v>374</v>
      </c>
      <c r="C184" s="394" t="s">
        <v>698</v>
      </c>
      <c r="D184" s="395" t="s">
        <v>199</v>
      </c>
      <c r="E184" s="400"/>
      <c r="F184" s="403"/>
      <c r="G184" s="402"/>
      <c r="H184" s="393">
        <v>60.3</v>
      </c>
      <c r="I184" s="399">
        <v>4.2</v>
      </c>
      <c r="J184" s="402">
        <f t="shared" si="0"/>
        <v>253</v>
      </c>
      <c r="K184" s="5"/>
    </row>
    <row r="185" spans="1:11" ht="21.75" customHeight="1" x14ac:dyDescent="0.2">
      <c r="A185" s="392">
        <v>176</v>
      </c>
      <c r="B185" s="528" t="s">
        <v>375</v>
      </c>
      <c r="C185" s="394" t="s">
        <v>699</v>
      </c>
      <c r="D185" s="395" t="s">
        <v>176</v>
      </c>
      <c r="E185" s="400"/>
      <c r="F185" s="403"/>
      <c r="G185" s="402"/>
      <c r="H185" s="393">
        <v>0.93410000000000004</v>
      </c>
      <c r="I185" s="399">
        <v>2833.29</v>
      </c>
      <c r="J185" s="402">
        <f t="shared" si="0"/>
        <v>2647</v>
      </c>
      <c r="K185" s="5"/>
    </row>
    <row r="186" spans="1:11" ht="21.75" customHeight="1" x14ac:dyDescent="0.2">
      <c r="A186" s="392">
        <v>177</v>
      </c>
      <c r="B186" s="528" t="s">
        <v>376</v>
      </c>
      <c r="C186" s="394" t="s">
        <v>700</v>
      </c>
      <c r="D186" s="395" t="s">
        <v>199</v>
      </c>
      <c r="E186" s="400"/>
      <c r="F186" s="403"/>
      <c r="G186" s="402"/>
      <c r="H186" s="393">
        <v>180.48</v>
      </c>
      <c r="I186" s="399">
        <v>186.35</v>
      </c>
      <c r="J186" s="402">
        <f t="shared" si="0"/>
        <v>33632</v>
      </c>
      <c r="K186" s="5"/>
    </row>
    <row r="187" spans="1:11" ht="21.75" customHeight="1" x14ac:dyDescent="0.2">
      <c r="A187" s="392">
        <v>178</v>
      </c>
      <c r="B187" s="528" t="s">
        <v>377</v>
      </c>
      <c r="C187" s="394" t="s">
        <v>701</v>
      </c>
      <c r="D187" s="395" t="s">
        <v>153</v>
      </c>
      <c r="E187" s="400"/>
      <c r="F187" s="403"/>
      <c r="G187" s="402"/>
      <c r="H187" s="393">
        <v>2.2000000000000002</v>
      </c>
      <c r="I187" s="399">
        <v>48.38</v>
      </c>
      <c r="J187" s="402">
        <f t="shared" si="0"/>
        <v>106</v>
      </c>
      <c r="K187" s="5"/>
    </row>
    <row r="188" spans="1:11" ht="21.75" customHeight="1" x14ac:dyDescent="0.2">
      <c r="A188" s="392">
        <v>179</v>
      </c>
      <c r="B188" s="528" t="s">
        <v>378</v>
      </c>
      <c r="C188" s="394" t="s">
        <v>702</v>
      </c>
      <c r="D188" s="395" t="s">
        <v>199</v>
      </c>
      <c r="E188" s="400"/>
      <c r="F188" s="403"/>
      <c r="G188" s="402"/>
      <c r="H188" s="393">
        <v>0.15</v>
      </c>
      <c r="I188" s="399">
        <v>247.63</v>
      </c>
      <c r="J188" s="402">
        <f t="shared" si="0"/>
        <v>37</v>
      </c>
      <c r="K188" s="5"/>
    </row>
    <row r="189" spans="1:11" ht="21" customHeight="1" x14ac:dyDescent="0.2">
      <c r="A189" s="392">
        <v>180</v>
      </c>
      <c r="B189" s="528" t="s">
        <v>204</v>
      </c>
      <c r="C189" s="394" t="s">
        <v>703</v>
      </c>
      <c r="D189" s="395" t="s">
        <v>205</v>
      </c>
      <c r="E189" s="400"/>
      <c r="F189" s="403"/>
      <c r="G189" s="402"/>
      <c r="H189" s="393">
        <v>4.5530999999999997</v>
      </c>
      <c r="I189" s="399">
        <v>136.75</v>
      </c>
      <c r="J189" s="402">
        <f t="shared" si="0"/>
        <v>623</v>
      </c>
      <c r="K189" s="5"/>
    </row>
    <row r="190" spans="1:11" ht="19.5" customHeight="1" x14ac:dyDescent="0.2">
      <c r="A190" s="392">
        <v>181</v>
      </c>
      <c r="B190" s="528" t="s">
        <v>379</v>
      </c>
      <c r="C190" s="394" t="s">
        <v>704</v>
      </c>
      <c r="D190" s="395" t="s">
        <v>176</v>
      </c>
      <c r="E190" s="400"/>
      <c r="F190" s="403"/>
      <c r="G190" s="402"/>
      <c r="H190" s="393">
        <v>0.26550000000000001</v>
      </c>
      <c r="I190" s="399">
        <v>17955.509999999998</v>
      </c>
      <c r="J190" s="402">
        <f t="shared" si="0"/>
        <v>4767</v>
      </c>
      <c r="K190" s="5"/>
    </row>
    <row r="191" spans="1:11" ht="19.5" customHeight="1" x14ac:dyDescent="0.2">
      <c r="A191" s="392">
        <v>182</v>
      </c>
      <c r="B191" s="528" t="s">
        <v>380</v>
      </c>
      <c r="C191" s="394" t="s">
        <v>705</v>
      </c>
      <c r="D191" s="395" t="s">
        <v>199</v>
      </c>
      <c r="E191" s="400"/>
      <c r="F191" s="403"/>
      <c r="G191" s="402"/>
      <c r="H191" s="393">
        <v>96.25</v>
      </c>
      <c r="I191" s="399">
        <v>31.92</v>
      </c>
      <c r="J191" s="402">
        <f t="shared" si="0"/>
        <v>3072</v>
      </c>
      <c r="K191" s="5"/>
    </row>
    <row r="192" spans="1:11" ht="19.5" customHeight="1" x14ac:dyDescent="0.2">
      <c r="A192" s="392">
        <v>183</v>
      </c>
      <c r="B192" s="528" t="s">
        <v>206</v>
      </c>
      <c r="C192" s="394" t="s">
        <v>706</v>
      </c>
      <c r="D192" s="395" t="s">
        <v>153</v>
      </c>
      <c r="E192" s="400"/>
      <c r="F192" s="403"/>
      <c r="G192" s="402"/>
      <c r="H192" s="393">
        <v>2068.6320000000001</v>
      </c>
      <c r="I192" s="399">
        <v>293.8</v>
      </c>
      <c r="J192" s="402">
        <f t="shared" si="0"/>
        <v>607764</v>
      </c>
      <c r="K192" s="5"/>
    </row>
    <row r="193" spans="1:11" ht="19.5" customHeight="1" x14ac:dyDescent="0.2">
      <c r="A193" s="392">
        <v>184</v>
      </c>
      <c r="B193" s="528" t="s">
        <v>381</v>
      </c>
      <c r="C193" s="394" t="s">
        <v>707</v>
      </c>
      <c r="D193" s="395" t="s">
        <v>153</v>
      </c>
      <c r="E193" s="400"/>
      <c r="F193" s="403"/>
      <c r="G193" s="402"/>
      <c r="H193" s="393">
        <v>149.27799999999999</v>
      </c>
      <c r="I193" s="399">
        <v>129.6</v>
      </c>
      <c r="J193" s="402">
        <f t="shared" si="0"/>
        <v>19346</v>
      </c>
      <c r="K193" s="5"/>
    </row>
    <row r="194" spans="1:11" ht="19.5" customHeight="1" x14ac:dyDescent="0.2">
      <c r="A194" s="392">
        <v>185</v>
      </c>
      <c r="B194" s="528" t="s">
        <v>382</v>
      </c>
      <c r="C194" s="394" t="s">
        <v>708</v>
      </c>
      <c r="D194" s="395" t="s">
        <v>199</v>
      </c>
      <c r="E194" s="400"/>
      <c r="F194" s="403"/>
      <c r="G194" s="402"/>
      <c r="H194" s="393">
        <v>154</v>
      </c>
      <c r="I194" s="399">
        <v>22.76</v>
      </c>
      <c r="J194" s="402">
        <f t="shared" si="0"/>
        <v>3505</v>
      </c>
      <c r="K194" s="5"/>
    </row>
    <row r="195" spans="1:11" ht="19.5" customHeight="1" x14ac:dyDescent="0.2">
      <c r="A195" s="392">
        <v>186</v>
      </c>
      <c r="B195" s="528" t="s">
        <v>383</v>
      </c>
      <c r="C195" s="394" t="s">
        <v>709</v>
      </c>
      <c r="D195" s="395" t="s">
        <v>26</v>
      </c>
      <c r="E195" s="400"/>
      <c r="F195" s="403"/>
      <c r="G195" s="402"/>
      <c r="H195" s="393">
        <v>0.64</v>
      </c>
      <c r="I195" s="399">
        <v>390.21</v>
      </c>
      <c r="J195" s="402">
        <f t="shared" si="0"/>
        <v>250</v>
      </c>
      <c r="K195" s="5"/>
    </row>
    <row r="196" spans="1:11" ht="19.5" customHeight="1" x14ac:dyDescent="0.2">
      <c r="A196" s="392">
        <v>187</v>
      </c>
      <c r="B196" s="528" t="s">
        <v>384</v>
      </c>
      <c r="C196" s="394" t="s">
        <v>710</v>
      </c>
      <c r="D196" s="395" t="s">
        <v>176</v>
      </c>
      <c r="E196" s="400"/>
      <c r="F196" s="403"/>
      <c r="G196" s="402"/>
      <c r="H196" s="393">
        <v>1.54</v>
      </c>
      <c r="I196" s="399">
        <v>350.7</v>
      </c>
      <c r="J196" s="402">
        <f t="shared" si="0"/>
        <v>540</v>
      </c>
      <c r="K196" s="5"/>
    </row>
    <row r="197" spans="1:11" ht="19.5" customHeight="1" x14ac:dyDescent="0.2">
      <c r="A197" s="392">
        <v>188</v>
      </c>
      <c r="B197" s="528" t="s">
        <v>385</v>
      </c>
      <c r="C197" s="394" t="s">
        <v>711</v>
      </c>
      <c r="D197" s="395" t="s">
        <v>176</v>
      </c>
      <c r="E197" s="400"/>
      <c r="F197" s="403"/>
      <c r="G197" s="402"/>
      <c r="H197" s="393">
        <v>0.48</v>
      </c>
      <c r="I197" s="399">
        <v>483.97</v>
      </c>
      <c r="J197" s="402">
        <f t="shared" si="0"/>
        <v>232</v>
      </c>
      <c r="K197" s="5"/>
    </row>
    <row r="198" spans="1:11" ht="19.5" customHeight="1" x14ac:dyDescent="0.2">
      <c r="A198" s="392">
        <v>189</v>
      </c>
      <c r="B198" s="528" t="s">
        <v>386</v>
      </c>
      <c r="C198" s="394" t="s">
        <v>712</v>
      </c>
      <c r="D198" s="395" t="s">
        <v>199</v>
      </c>
      <c r="E198" s="400"/>
      <c r="F198" s="403"/>
      <c r="G198" s="402"/>
      <c r="H198" s="393">
        <v>128.65</v>
      </c>
      <c r="I198" s="399">
        <v>2.0499999999999998</v>
      </c>
      <c r="J198" s="402">
        <f t="shared" si="0"/>
        <v>264</v>
      </c>
      <c r="K198" s="5"/>
    </row>
    <row r="199" spans="1:11" ht="19.5" customHeight="1" x14ac:dyDescent="0.2">
      <c r="A199" s="392">
        <v>190</v>
      </c>
      <c r="B199" s="528" t="s">
        <v>387</v>
      </c>
      <c r="C199" s="394" t="s">
        <v>713</v>
      </c>
      <c r="D199" s="395" t="s">
        <v>153</v>
      </c>
      <c r="E199" s="400"/>
      <c r="F199" s="403"/>
      <c r="G199" s="402"/>
      <c r="H199" s="393">
        <v>3.3319999999999999</v>
      </c>
      <c r="I199" s="399">
        <v>50.3</v>
      </c>
      <c r="J199" s="402">
        <f t="shared" si="0"/>
        <v>168</v>
      </c>
      <c r="K199" s="5"/>
    </row>
    <row r="200" spans="1:11" ht="19.5" customHeight="1" x14ac:dyDescent="0.2">
      <c r="A200" s="392">
        <v>191</v>
      </c>
      <c r="B200" s="528" t="s">
        <v>388</v>
      </c>
      <c r="C200" s="394" t="s">
        <v>714</v>
      </c>
      <c r="D200" s="395" t="s">
        <v>199</v>
      </c>
      <c r="E200" s="400"/>
      <c r="F200" s="403"/>
      <c r="G200" s="402"/>
      <c r="H200" s="393">
        <v>8</v>
      </c>
      <c r="I200" s="399">
        <v>166.06</v>
      </c>
      <c r="J200" s="402">
        <f t="shared" si="0"/>
        <v>1328</v>
      </c>
      <c r="K200" s="5"/>
    </row>
    <row r="201" spans="1:11" ht="19.5" customHeight="1" x14ac:dyDescent="0.2">
      <c r="A201" s="392">
        <v>192</v>
      </c>
      <c r="B201" s="528" t="s">
        <v>389</v>
      </c>
      <c r="C201" s="394" t="s">
        <v>715</v>
      </c>
      <c r="D201" s="395" t="s">
        <v>199</v>
      </c>
      <c r="E201" s="400"/>
      <c r="F201" s="403"/>
      <c r="G201" s="402"/>
      <c r="H201" s="393">
        <v>8</v>
      </c>
      <c r="I201" s="399">
        <v>168.28</v>
      </c>
      <c r="J201" s="402">
        <f t="shared" si="0"/>
        <v>1346</v>
      </c>
      <c r="K201" s="5"/>
    </row>
    <row r="202" spans="1:11" ht="19.5" customHeight="1" x14ac:dyDescent="0.2">
      <c r="A202" s="392">
        <v>193</v>
      </c>
      <c r="B202" s="528" t="s">
        <v>390</v>
      </c>
      <c r="C202" s="394" t="s">
        <v>716</v>
      </c>
      <c r="D202" s="395" t="s">
        <v>26</v>
      </c>
      <c r="E202" s="400"/>
      <c r="F202" s="403"/>
      <c r="G202" s="402"/>
      <c r="H202" s="393">
        <v>0.38500000000000001</v>
      </c>
      <c r="I202" s="399">
        <v>246.06</v>
      </c>
      <c r="J202" s="402">
        <f t="shared" si="0"/>
        <v>95</v>
      </c>
      <c r="K202" s="5"/>
    </row>
    <row r="203" spans="1:11" ht="19.5" customHeight="1" x14ac:dyDescent="0.2">
      <c r="A203" s="392">
        <v>194</v>
      </c>
      <c r="B203" s="528" t="s">
        <v>391</v>
      </c>
      <c r="C203" s="394" t="s">
        <v>717</v>
      </c>
      <c r="D203" s="395" t="s">
        <v>26</v>
      </c>
      <c r="E203" s="400"/>
      <c r="F203" s="403"/>
      <c r="G203" s="402"/>
      <c r="H203" s="393">
        <v>0.20399999999999999</v>
      </c>
      <c r="I203" s="399">
        <v>129.03</v>
      </c>
      <c r="J203" s="402">
        <f t="shared" si="0"/>
        <v>26</v>
      </c>
      <c r="K203" s="5"/>
    </row>
    <row r="204" spans="1:11" ht="33" x14ac:dyDescent="0.2">
      <c r="A204" s="392">
        <v>195</v>
      </c>
      <c r="B204" s="528" t="s">
        <v>392</v>
      </c>
      <c r="C204" s="394" t="s">
        <v>718</v>
      </c>
      <c r="D204" s="395" t="s">
        <v>24</v>
      </c>
      <c r="E204" s="400"/>
      <c r="F204" s="403"/>
      <c r="G204" s="402"/>
      <c r="H204" s="393">
        <v>8.0000000000000004E-4</v>
      </c>
      <c r="I204" s="399">
        <v>231427.7</v>
      </c>
      <c r="J204" s="402">
        <f t="shared" si="0"/>
        <v>185</v>
      </c>
      <c r="K204" s="5"/>
    </row>
    <row r="205" spans="1:11" x14ac:dyDescent="0.2">
      <c r="A205" s="392">
        <v>196</v>
      </c>
      <c r="B205" s="528" t="s">
        <v>207</v>
      </c>
      <c r="C205" s="394" t="s">
        <v>719</v>
      </c>
      <c r="D205" s="395" t="s">
        <v>24</v>
      </c>
      <c r="E205" s="400"/>
      <c r="F205" s="403"/>
      <c r="G205" s="402"/>
      <c r="H205" s="393">
        <v>2.2000000000000001E-3</v>
      </c>
      <c r="I205" s="399">
        <v>60227.09</v>
      </c>
      <c r="J205" s="402">
        <f t="shared" si="0"/>
        <v>132</v>
      </c>
      <c r="K205" s="5"/>
    </row>
    <row r="206" spans="1:11" x14ac:dyDescent="0.2">
      <c r="A206" s="392">
        <v>197</v>
      </c>
      <c r="B206" s="528" t="s">
        <v>393</v>
      </c>
      <c r="C206" s="394" t="s">
        <v>720</v>
      </c>
      <c r="D206" s="395" t="s">
        <v>26</v>
      </c>
      <c r="E206" s="400"/>
      <c r="F206" s="403"/>
      <c r="G206" s="402"/>
      <c r="H206" s="393">
        <v>0.85799999999999998</v>
      </c>
      <c r="I206" s="399">
        <v>155.91</v>
      </c>
      <c r="J206" s="402">
        <f t="shared" si="0"/>
        <v>134</v>
      </c>
      <c r="K206" s="5"/>
    </row>
    <row r="207" spans="1:11" x14ac:dyDescent="0.2">
      <c r="A207" s="392">
        <v>198</v>
      </c>
      <c r="B207" s="528" t="s">
        <v>394</v>
      </c>
      <c r="C207" s="394" t="s">
        <v>721</v>
      </c>
      <c r="D207" s="395" t="s">
        <v>199</v>
      </c>
      <c r="E207" s="400"/>
      <c r="F207" s="403"/>
      <c r="G207" s="402"/>
      <c r="H207" s="393">
        <v>1.54</v>
      </c>
      <c r="I207" s="399">
        <v>23.88</v>
      </c>
      <c r="J207" s="402">
        <f t="shared" si="0"/>
        <v>37</v>
      </c>
      <c r="K207" s="5"/>
    </row>
    <row r="208" spans="1:11" x14ac:dyDescent="0.2">
      <c r="A208" s="392">
        <v>199</v>
      </c>
      <c r="B208" s="528" t="s">
        <v>395</v>
      </c>
      <c r="C208" s="394" t="s">
        <v>722</v>
      </c>
      <c r="D208" s="395" t="s">
        <v>26</v>
      </c>
      <c r="E208" s="400"/>
      <c r="F208" s="403"/>
      <c r="G208" s="402"/>
      <c r="H208" s="393">
        <v>10.374000000000001</v>
      </c>
      <c r="I208" s="399">
        <v>119.72</v>
      </c>
      <c r="J208" s="402">
        <f t="shared" si="0"/>
        <v>1242</v>
      </c>
      <c r="K208" s="5"/>
    </row>
    <row r="209" spans="1:11" ht="33" x14ac:dyDescent="0.2">
      <c r="A209" s="392">
        <v>200</v>
      </c>
      <c r="B209" s="528" t="s">
        <v>396</v>
      </c>
      <c r="C209" s="394" t="s">
        <v>723</v>
      </c>
      <c r="D209" s="395" t="s">
        <v>203</v>
      </c>
      <c r="E209" s="400"/>
      <c r="F209" s="403"/>
      <c r="G209" s="402"/>
      <c r="H209" s="393">
        <v>11.3682</v>
      </c>
      <c r="I209" s="399">
        <v>4989.6000000000004</v>
      </c>
      <c r="J209" s="402">
        <f t="shared" si="0"/>
        <v>56723</v>
      </c>
      <c r="K209" s="5"/>
    </row>
    <row r="210" spans="1:11" x14ac:dyDescent="0.2">
      <c r="A210" s="392">
        <v>201</v>
      </c>
      <c r="B210" s="528" t="s">
        <v>397</v>
      </c>
      <c r="C210" s="394" t="s">
        <v>609</v>
      </c>
      <c r="D210" s="395" t="s">
        <v>26</v>
      </c>
      <c r="E210" s="400"/>
      <c r="F210" s="403"/>
      <c r="G210" s="402"/>
      <c r="H210" s="393">
        <v>0.72299999999999998</v>
      </c>
      <c r="I210" s="399">
        <v>29.69</v>
      </c>
      <c r="J210" s="402">
        <f t="shared" si="0"/>
        <v>21</v>
      </c>
      <c r="K210" s="5"/>
    </row>
    <row r="211" spans="1:11" x14ac:dyDescent="0.2">
      <c r="A211" s="392">
        <v>202</v>
      </c>
      <c r="B211" s="528" t="s">
        <v>398</v>
      </c>
      <c r="C211" s="394" t="s">
        <v>724</v>
      </c>
      <c r="D211" s="395" t="s">
        <v>24</v>
      </c>
      <c r="E211" s="400"/>
      <c r="F211" s="403"/>
      <c r="G211" s="402"/>
      <c r="H211" s="393">
        <v>3.8999999999999998E-3</v>
      </c>
      <c r="I211" s="399">
        <v>252000</v>
      </c>
      <c r="J211" s="402">
        <f t="shared" si="0"/>
        <v>983</v>
      </c>
      <c r="K211" s="5"/>
    </row>
    <row r="212" spans="1:11" ht="49.5" x14ac:dyDescent="0.2">
      <c r="A212" s="392">
        <v>203</v>
      </c>
      <c r="B212" s="528" t="s">
        <v>399</v>
      </c>
      <c r="C212" s="394" t="s">
        <v>725</v>
      </c>
      <c r="D212" s="395" t="s">
        <v>925</v>
      </c>
      <c r="E212" s="400"/>
      <c r="F212" s="403"/>
      <c r="G212" s="402"/>
      <c r="H212" s="393">
        <v>55.35</v>
      </c>
      <c r="I212" s="399">
        <v>170</v>
      </c>
      <c r="J212" s="572">
        <f t="shared" si="0"/>
        <v>9410</v>
      </c>
      <c r="K212" s="5"/>
    </row>
    <row r="213" spans="1:11" x14ac:dyDescent="0.2">
      <c r="A213" s="392">
        <v>204</v>
      </c>
      <c r="B213" s="528" t="s">
        <v>400</v>
      </c>
      <c r="C213" s="394" t="s">
        <v>726</v>
      </c>
      <c r="D213" s="395" t="s">
        <v>925</v>
      </c>
      <c r="E213" s="400"/>
      <c r="F213" s="403"/>
      <c r="G213" s="402"/>
      <c r="H213" s="393">
        <v>26.12</v>
      </c>
      <c r="I213" s="399">
        <v>170</v>
      </c>
      <c r="J213" s="572">
        <f t="shared" si="0"/>
        <v>4440</v>
      </c>
      <c r="K213" s="5"/>
    </row>
    <row r="214" spans="1:11" ht="33" x14ac:dyDescent="0.2">
      <c r="A214" s="392">
        <v>205</v>
      </c>
      <c r="B214" s="528" t="s">
        <v>401</v>
      </c>
      <c r="C214" s="394" t="s">
        <v>727</v>
      </c>
      <c r="D214" s="395" t="s">
        <v>46</v>
      </c>
      <c r="E214" s="400"/>
      <c r="F214" s="403"/>
      <c r="G214" s="402"/>
      <c r="H214" s="393">
        <v>6</v>
      </c>
      <c r="I214" s="399">
        <v>2108.4</v>
      </c>
      <c r="J214" s="572">
        <f t="shared" si="0"/>
        <v>12650</v>
      </c>
      <c r="K214" s="5"/>
    </row>
    <row r="215" spans="1:11" x14ac:dyDescent="0.2">
      <c r="A215" s="392">
        <v>206</v>
      </c>
      <c r="B215" s="528" t="s">
        <v>402</v>
      </c>
      <c r="C215" s="394" t="s">
        <v>728</v>
      </c>
      <c r="D215" s="395" t="s">
        <v>46</v>
      </c>
      <c r="E215" s="400"/>
      <c r="F215" s="403"/>
      <c r="G215" s="402"/>
      <c r="H215" s="393">
        <v>13.96</v>
      </c>
      <c r="I215" s="399">
        <v>2242.8000000000002</v>
      </c>
      <c r="J215" s="572">
        <f t="shared" si="0"/>
        <v>31309</v>
      </c>
      <c r="K215" s="5"/>
    </row>
    <row r="216" spans="1:11" ht="33" x14ac:dyDescent="0.2">
      <c r="A216" s="392">
        <v>207</v>
      </c>
      <c r="B216" s="528" t="s">
        <v>403</v>
      </c>
      <c r="C216" s="394" t="s">
        <v>729</v>
      </c>
      <c r="D216" s="395" t="s">
        <v>46</v>
      </c>
      <c r="E216" s="393">
        <v>7</v>
      </c>
      <c r="F216" s="399">
        <v>250</v>
      </c>
      <c r="G216" s="572">
        <f t="shared" ref="G216" si="7">E216*F216</f>
        <v>1750</v>
      </c>
      <c r="H216" s="393"/>
      <c r="I216" s="399"/>
      <c r="J216" s="572"/>
      <c r="K216" s="5"/>
    </row>
    <row r="217" spans="1:11" x14ac:dyDescent="0.2">
      <c r="A217" s="392">
        <v>208</v>
      </c>
      <c r="B217" s="528" t="s">
        <v>404</v>
      </c>
      <c r="C217" s="394" t="s">
        <v>730</v>
      </c>
      <c r="D217" s="395" t="s">
        <v>46</v>
      </c>
      <c r="E217" s="400"/>
      <c r="F217" s="403"/>
      <c r="G217" s="402"/>
      <c r="H217" s="393">
        <v>3</v>
      </c>
      <c r="I217" s="399">
        <v>12400.12</v>
      </c>
      <c r="J217" s="572">
        <f t="shared" ref="J217:J274" si="8">H217*I217</f>
        <v>37200</v>
      </c>
      <c r="K217" s="5"/>
    </row>
    <row r="218" spans="1:11" ht="33" x14ac:dyDescent="0.2">
      <c r="A218" s="392">
        <v>209</v>
      </c>
      <c r="B218" s="528" t="s">
        <v>404</v>
      </c>
      <c r="C218" s="394" t="s">
        <v>731</v>
      </c>
      <c r="D218" s="395" t="s">
        <v>46</v>
      </c>
      <c r="E218" s="400"/>
      <c r="F218" s="403"/>
      <c r="G218" s="402"/>
      <c r="H218" s="393">
        <v>7</v>
      </c>
      <c r="I218" s="399">
        <v>888.89</v>
      </c>
      <c r="J218" s="572">
        <f t="shared" si="8"/>
        <v>6222</v>
      </c>
      <c r="K218" s="5"/>
    </row>
    <row r="219" spans="1:11" ht="33" x14ac:dyDescent="0.2">
      <c r="A219" s="392">
        <v>210</v>
      </c>
      <c r="B219" s="528" t="s">
        <v>404</v>
      </c>
      <c r="C219" s="394" t="s">
        <v>732</v>
      </c>
      <c r="D219" s="395" t="s">
        <v>46</v>
      </c>
      <c r="E219" s="400"/>
      <c r="F219" s="403"/>
      <c r="G219" s="402"/>
      <c r="H219" s="393">
        <v>14</v>
      </c>
      <c r="I219" s="399">
        <v>5657.36</v>
      </c>
      <c r="J219" s="572">
        <f t="shared" si="8"/>
        <v>79203</v>
      </c>
      <c r="K219" s="5"/>
    </row>
    <row r="220" spans="1:11" ht="33" x14ac:dyDescent="0.2">
      <c r="A220" s="392">
        <v>211</v>
      </c>
      <c r="B220" s="528" t="s">
        <v>404</v>
      </c>
      <c r="C220" s="394" t="s">
        <v>733</v>
      </c>
      <c r="D220" s="395" t="s">
        <v>46</v>
      </c>
      <c r="E220" s="400"/>
      <c r="F220" s="403"/>
      <c r="G220" s="402"/>
      <c r="H220" s="393">
        <v>39</v>
      </c>
      <c r="I220" s="399">
        <v>3947.37</v>
      </c>
      <c r="J220" s="572">
        <f t="shared" si="8"/>
        <v>153947</v>
      </c>
      <c r="K220" s="5"/>
    </row>
    <row r="221" spans="1:11" x14ac:dyDescent="0.2">
      <c r="A221" s="392">
        <v>212</v>
      </c>
      <c r="B221" s="528" t="s">
        <v>404</v>
      </c>
      <c r="C221" s="394" t="s">
        <v>734</v>
      </c>
      <c r="D221" s="395" t="s">
        <v>46</v>
      </c>
      <c r="E221" s="400"/>
      <c r="F221" s="403"/>
      <c r="G221" s="402"/>
      <c r="H221" s="393">
        <v>60</v>
      </c>
      <c r="I221" s="399">
        <v>192.36</v>
      </c>
      <c r="J221" s="572">
        <f t="shared" si="8"/>
        <v>11542</v>
      </c>
      <c r="K221" s="5"/>
    </row>
    <row r="222" spans="1:11" x14ac:dyDescent="0.2">
      <c r="A222" s="392">
        <v>213</v>
      </c>
      <c r="B222" s="528" t="s">
        <v>404</v>
      </c>
      <c r="C222" s="394" t="s">
        <v>735</v>
      </c>
      <c r="D222" s="395" t="s">
        <v>46</v>
      </c>
      <c r="E222" s="400"/>
      <c r="F222" s="403"/>
      <c r="G222" s="402"/>
      <c r="H222" s="393">
        <v>110</v>
      </c>
      <c r="I222" s="399">
        <v>5.84</v>
      </c>
      <c r="J222" s="572">
        <f t="shared" si="8"/>
        <v>642</v>
      </c>
      <c r="K222" s="5"/>
    </row>
    <row r="223" spans="1:11" ht="33" x14ac:dyDescent="0.2">
      <c r="A223" s="392">
        <v>214</v>
      </c>
      <c r="B223" s="528" t="s">
        <v>404</v>
      </c>
      <c r="C223" s="394" t="s">
        <v>736</v>
      </c>
      <c r="D223" s="395" t="s">
        <v>46</v>
      </c>
      <c r="E223" s="400"/>
      <c r="F223" s="403"/>
      <c r="G223" s="402"/>
      <c r="H223" s="393">
        <v>14</v>
      </c>
      <c r="I223" s="399">
        <v>5657.36</v>
      </c>
      <c r="J223" s="572">
        <f t="shared" si="8"/>
        <v>79203</v>
      </c>
      <c r="K223" s="5"/>
    </row>
    <row r="224" spans="1:11" ht="33" x14ac:dyDescent="0.2">
      <c r="A224" s="392">
        <v>215</v>
      </c>
      <c r="B224" s="528" t="s">
        <v>404</v>
      </c>
      <c r="C224" s="394" t="s">
        <v>737</v>
      </c>
      <c r="D224" s="395" t="s">
        <v>46</v>
      </c>
      <c r="E224" s="400"/>
      <c r="F224" s="403"/>
      <c r="G224" s="402"/>
      <c r="H224" s="393">
        <v>9</v>
      </c>
      <c r="I224" s="399">
        <v>5657.36</v>
      </c>
      <c r="J224" s="572">
        <f t="shared" si="8"/>
        <v>50916</v>
      </c>
      <c r="K224" s="5"/>
    </row>
    <row r="225" spans="1:11" x14ac:dyDescent="0.2">
      <c r="A225" s="392">
        <v>216</v>
      </c>
      <c r="B225" s="528" t="s">
        <v>404</v>
      </c>
      <c r="C225" s="394" t="s">
        <v>738</v>
      </c>
      <c r="D225" s="395" t="s">
        <v>930</v>
      </c>
      <c r="E225" s="400"/>
      <c r="F225" s="403"/>
      <c r="G225" s="402"/>
      <c r="H225" s="393">
        <v>98</v>
      </c>
      <c r="I225" s="399">
        <v>412.48</v>
      </c>
      <c r="J225" s="572">
        <f t="shared" si="8"/>
        <v>40423</v>
      </c>
      <c r="K225" s="5"/>
    </row>
    <row r="226" spans="1:11" ht="33" x14ac:dyDescent="0.2">
      <c r="A226" s="392">
        <v>217</v>
      </c>
      <c r="B226" s="528" t="s">
        <v>404</v>
      </c>
      <c r="C226" s="394" t="s">
        <v>739</v>
      </c>
      <c r="D226" s="395" t="s">
        <v>931</v>
      </c>
      <c r="E226" s="400"/>
      <c r="F226" s="403"/>
      <c r="G226" s="402"/>
      <c r="H226" s="393">
        <v>11</v>
      </c>
      <c r="I226" s="399">
        <v>12400.12</v>
      </c>
      <c r="J226" s="572">
        <f t="shared" si="8"/>
        <v>136401</v>
      </c>
      <c r="K226" s="5"/>
    </row>
    <row r="227" spans="1:11" x14ac:dyDescent="0.2">
      <c r="A227" s="392">
        <v>218</v>
      </c>
      <c r="B227" s="528" t="s">
        <v>404</v>
      </c>
      <c r="C227" s="394" t="s">
        <v>740</v>
      </c>
      <c r="D227" s="395" t="s">
        <v>209</v>
      </c>
      <c r="E227" s="400"/>
      <c r="F227" s="403"/>
      <c r="G227" s="402"/>
      <c r="H227" s="393">
        <v>270</v>
      </c>
      <c r="I227" s="399">
        <v>412.48</v>
      </c>
      <c r="J227" s="572">
        <f t="shared" si="8"/>
        <v>111370</v>
      </c>
      <c r="K227" s="5"/>
    </row>
    <row r="228" spans="1:11" x14ac:dyDescent="0.2">
      <c r="A228" s="392">
        <v>219</v>
      </c>
      <c r="B228" s="528" t="s">
        <v>405</v>
      </c>
      <c r="C228" s="394" t="s">
        <v>741</v>
      </c>
      <c r="D228" s="395" t="s">
        <v>46</v>
      </c>
      <c r="E228" s="400"/>
      <c r="F228" s="403"/>
      <c r="G228" s="402"/>
      <c r="H228" s="393">
        <v>172</v>
      </c>
      <c r="I228" s="399">
        <v>70.22</v>
      </c>
      <c r="J228" s="572">
        <f t="shared" si="8"/>
        <v>12078</v>
      </c>
      <c r="K228" s="5"/>
    </row>
    <row r="229" spans="1:11" x14ac:dyDescent="0.2">
      <c r="A229" s="392">
        <v>220</v>
      </c>
      <c r="B229" s="528" t="s">
        <v>404</v>
      </c>
      <c r="C229" s="394" t="s">
        <v>742</v>
      </c>
      <c r="D229" s="395" t="s">
        <v>46</v>
      </c>
      <c r="E229" s="400"/>
      <c r="F229" s="403"/>
      <c r="G229" s="402"/>
      <c r="H229" s="393">
        <v>6</v>
      </c>
      <c r="I229" s="399">
        <v>11970</v>
      </c>
      <c r="J229" s="572">
        <f t="shared" si="8"/>
        <v>71820</v>
      </c>
      <c r="K229" s="5"/>
    </row>
    <row r="230" spans="1:11" ht="33" x14ac:dyDescent="0.2">
      <c r="A230" s="392">
        <v>221</v>
      </c>
      <c r="B230" s="528" t="s">
        <v>406</v>
      </c>
      <c r="C230" s="394" t="s">
        <v>743</v>
      </c>
      <c r="D230" s="395" t="s">
        <v>46</v>
      </c>
      <c r="E230" s="400"/>
      <c r="F230" s="403"/>
      <c r="G230" s="402"/>
      <c r="H230" s="393">
        <v>1</v>
      </c>
      <c r="I230" s="399">
        <v>7665</v>
      </c>
      <c r="J230" s="572">
        <f t="shared" si="8"/>
        <v>7665</v>
      </c>
      <c r="K230" s="5"/>
    </row>
    <row r="231" spans="1:11" x14ac:dyDescent="0.2">
      <c r="A231" s="392">
        <v>222</v>
      </c>
      <c r="B231" s="528" t="s">
        <v>407</v>
      </c>
      <c r="C231" s="394" t="s">
        <v>744</v>
      </c>
      <c r="D231" s="395" t="s">
        <v>209</v>
      </c>
      <c r="E231" s="400"/>
      <c r="F231" s="403"/>
      <c r="G231" s="402"/>
      <c r="H231" s="393">
        <v>30</v>
      </c>
      <c r="I231" s="399">
        <v>206.09</v>
      </c>
      <c r="J231" s="572">
        <f t="shared" si="8"/>
        <v>6183</v>
      </c>
      <c r="K231" s="5"/>
    </row>
    <row r="232" spans="1:11" x14ac:dyDescent="0.2">
      <c r="A232" s="392">
        <v>223</v>
      </c>
      <c r="B232" s="528" t="s">
        <v>407</v>
      </c>
      <c r="C232" s="394" t="s">
        <v>745</v>
      </c>
      <c r="D232" s="395" t="s">
        <v>209</v>
      </c>
      <c r="E232" s="400"/>
      <c r="F232" s="403"/>
      <c r="G232" s="402"/>
      <c r="H232" s="393">
        <v>500</v>
      </c>
      <c r="I232" s="399">
        <v>80.05</v>
      </c>
      <c r="J232" s="572">
        <f t="shared" si="8"/>
        <v>40025</v>
      </c>
      <c r="K232" s="5"/>
    </row>
    <row r="233" spans="1:11" x14ac:dyDescent="0.2">
      <c r="A233" s="392">
        <v>224</v>
      </c>
      <c r="B233" s="528" t="s">
        <v>407</v>
      </c>
      <c r="C233" s="394" t="s">
        <v>746</v>
      </c>
      <c r="D233" s="395" t="s">
        <v>209</v>
      </c>
      <c r="E233" s="400"/>
      <c r="F233" s="403"/>
      <c r="G233" s="402"/>
      <c r="H233" s="393">
        <v>160</v>
      </c>
      <c r="I233" s="399">
        <v>107.06</v>
      </c>
      <c r="J233" s="572">
        <f t="shared" si="8"/>
        <v>17130</v>
      </c>
      <c r="K233" s="5"/>
    </row>
    <row r="234" spans="1:11" x14ac:dyDescent="0.2">
      <c r="A234" s="392">
        <v>225</v>
      </c>
      <c r="B234" s="528" t="s">
        <v>407</v>
      </c>
      <c r="C234" s="394" t="s">
        <v>747</v>
      </c>
      <c r="D234" s="395" t="s">
        <v>209</v>
      </c>
      <c r="E234" s="400"/>
      <c r="F234" s="403"/>
      <c r="G234" s="402"/>
      <c r="H234" s="393">
        <v>200</v>
      </c>
      <c r="I234" s="399">
        <v>74.89</v>
      </c>
      <c r="J234" s="572">
        <f t="shared" si="8"/>
        <v>14978</v>
      </c>
      <c r="K234" s="5"/>
    </row>
    <row r="235" spans="1:11" x14ac:dyDescent="0.2">
      <c r="A235" s="392">
        <v>226</v>
      </c>
      <c r="B235" s="528" t="s">
        <v>407</v>
      </c>
      <c r="C235" s="394" t="s">
        <v>748</v>
      </c>
      <c r="D235" s="395" t="s">
        <v>209</v>
      </c>
      <c r="E235" s="393">
        <v>800</v>
      </c>
      <c r="F235" s="399">
        <v>84.69</v>
      </c>
      <c r="G235" s="572">
        <f t="shared" ref="G235" si="9">E235*F235</f>
        <v>67752</v>
      </c>
      <c r="H235" s="393"/>
      <c r="I235" s="399"/>
      <c r="J235" s="572"/>
      <c r="K235" s="5"/>
    </row>
    <row r="236" spans="1:11" x14ac:dyDescent="0.2">
      <c r="A236" s="392">
        <v>227</v>
      </c>
      <c r="B236" s="528" t="s">
        <v>407</v>
      </c>
      <c r="C236" s="394" t="s">
        <v>749</v>
      </c>
      <c r="D236" s="395" t="s">
        <v>209</v>
      </c>
      <c r="E236" s="400"/>
      <c r="F236" s="403"/>
      <c r="G236" s="402"/>
      <c r="H236" s="393">
        <v>500</v>
      </c>
      <c r="I236" s="399">
        <v>81.650000000000006</v>
      </c>
      <c r="J236" s="572">
        <f t="shared" si="8"/>
        <v>40825</v>
      </c>
      <c r="K236" s="5"/>
    </row>
    <row r="237" spans="1:11" x14ac:dyDescent="0.2">
      <c r="A237" s="392">
        <v>228</v>
      </c>
      <c r="B237" s="528" t="s">
        <v>407</v>
      </c>
      <c r="C237" s="394" t="s">
        <v>750</v>
      </c>
      <c r="D237" s="395" t="s">
        <v>209</v>
      </c>
      <c r="E237" s="393">
        <v>500</v>
      </c>
      <c r="F237" s="399">
        <v>135.30000000000001</v>
      </c>
      <c r="G237" s="572">
        <f t="shared" ref="G237:G239" si="10">E237*F237</f>
        <v>67650</v>
      </c>
      <c r="H237" s="393"/>
      <c r="I237" s="399"/>
      <c r="J237" s="572"/>
      <c r="K237" s="5"/>
    </row>
    <row r="238" spans="1:11" x14ac:dyDescent="0.2">
      <c r="A238" s="392">
        <v>229</v>
      </c>
      <c r="B238" s="528" t="s">
        <v>407</v>
      </c>
      <c r="C238" s="394" t="s">
        <v>751</v>
      </c>
      <c r="D238" s="395" t="s">
        <v>46</v>
      </c>
      <c r="E238" s="393">
        <v>650</v>
      </c>
      <c r="F238" s="399">
        <v>36</v>
      </c>
      <c r="G238" s="572">
        <f t="shared" si="10"/>
        <v>23400</v>
      </c>
      <c r="H238" s="393"/>
      <c r="I238" s="399"/>
      <c r="J238" s="572"/>
      <c r="K238" s="5"/>
    </row>
    <row r="239" spans="1:11" x14ac:dyDescent="0.2">
      <c r="A239" s="392">
        <v>230</v>
      </c>
      <c r="B239" s="528" t="s">
        <v>407</v>
      </c>
      <c r="C239" s="394" t="s">
        <v>752</v>
      </c>
      <c r="D239" s="395" t="s">
        <v>46</v>
      </c>
      <c r="E239" s="393">
        <v>250</v>
      </c>
      <c r="F239" s="399">
        <v>42</v>
      </c>
      <c r="G239" s="572">
        <f t="shared" si="10"/>
        <v>10500</v>
      </c>
      <c r="H239" s="393"/>
      <c r="I239" s="399"/>
      <c r="J239" s="572"/>
      <c r="K239" s="5"/>
    </row>
    <row r="240" spans="1:11" ht="33" x14ac:dyDescent="0.2">
      <c r="A240" s="392">
        <v>231</v>
      </c>
      <c r="B240" s="528" t="s">
        <v>407</v>
      </c>
      <c r="C240" s="394" t="s">
        <v>753</v>
      </c>
      <c r="D240" s="395" t="s">
        <v>46</v>
      </c>
      <c r="E240" s="400"/>
      <c r="F240" s="403"/>
      <c r="G240" s="402"/>
      <c r="H240" s="393">
        <v>13</v>
      </c>
      <c r="I240" s="399">
        <v>350.53</v>
      </c>
      <c r="J240" s="572">
        <f t="shared" si="8"/>
        <v>4557</v>
      </c>
      <c r="K240" s="5"/>
    </row>
    <row r="241" spans="1:11" ht="33" x14ac:dyDescent="0.2">
      <c r="A241" s="392">
        <v>232</v>
      </c>
      <c r="B241" s="528" t="s">
        <v>407</v>
      </c>
      <c r="C241" s="394" t="s">
        <v>754</v>
      </c>
      <c r="D241" s="395" t="s">
        <v>46</v>
      </c>
      <c r="E241" s="400"/>
      <c r="F241" s="403"/>
      <c r="G241" s="402"/>
      <c r="H241" s="393">
        <v>27</v>
      </c>
      <c r="I241" s="399">
        <v>362.33</v>
      </c>
      <c r="J241" s="572">
        <f t="shared" si="8"/>
        <v>9783</v>
      </c>
      <c r="K241" s="5"/>
    </row>
    <row r="242" spans="1:11" x14ac:dyDescent="0.2">
      <c r="A242" s="392">
        <v>233</v>
      </c>
      <c r="B242" s="528" t="s">
        <v>407</v>
      </c>
      <c r="C242" s="394" t="s">
        <v>755</v>
      </c>
      <c r="D242" s="395" t="s">
        <v>46</v>
      </c>
      <c r="E242" s="400"/>
      <c r="F242" s="403"/>
      <c r="G242" s="402"/>
      <c r="H242" s="393">
        <v>615</v>
      </c>
      <c r="I242" s="399">
        <v>358.93</v>
      </c>
      <c r="J242" s="572">
        <f t="shared" si="8"/>
        <v>220742</v>
      </c>
      <c r="K242" s="5"/>
    </row>
    <row r="243" spans="1:11" ht="33" x14ac:dyDescent="0.2">
      <c r="A243" s="392">
        <v>234</v>
      </c>
      <c r="B243" s="528" t="s">
        <v>407</v>
      </c>
      <c r="C243" s="394" t="s">
        <v>756</v>
      </c>
      <c r="D243" s="395" t="s">
        <v>46</v>
      </c>
      <c r="E243" s="400"/>
      <c r="F243" s="403"/>
      <c r="G243" s="402"/>
      <c r="H243" s="393">
        <v>27</v>
      </c>
      <c r="I243" s="399">
        <v>350.53</v>
      </c>
      <c r="J243" s="572">
        <f t="shared" si="8"/>
        <v>9464</v>
      </c>
      <c r="K243" s="5"/>
    </row>
    <row r="244" spans="1:11" ht="33" x14ac:dyDescent="0.2">
      <c r="A244" s="392">
        <v>235</v>
      </c>
      <c r="B244" s="528" t="s">
        <v>407</v>
      </c>
      <c r="C244" s="394" t="s">
        <v>757</v>
      </c>
      <c r="D244" s="395" t="s">
        <v>46</v>
      </c>
      <c r="E244" s="400"/>
      <c r="F244" s="403"/>
      <c r="G244" s="402"/>
      <c r="H244" s="393">
        <v>8</v>
      </c>
      <c r="I244" s="399">
        <v>417.94</v>
      </c>
      <c r="J244" s="572">
        <f t="shared" si="8"/>
        <v>3344</v>
      </c>
      <c r="K244" s="5"/>
    </row>
    <row r="245" spans="1:11" x14ac:dyDescent="0.2">
      <c r="A245" s="392">
        <v>236</v>
      </c>
      <c r="B245" s="528" t="s">
        <v>407</v>
      </c>
      <c r="C245" s="394" t="s">
        <v>758</v>
      </c>
      <c r="D245" s="395" t="s">
        <v>46</v>
      </c>
      <c r="E245" s="400"/>
      <c r="F245" s="403"/>
      <c r="G245" s="402"/>
      <c r="H245" s="393">
        <v>250</v>
      </c>
      <c r="I245" s="399">
        <v>540.96</v>
      </c>
      <c r="J245" s="572">
        <f t="shared" si="8"/>
        <v>135240</v>
      </c>
      <c r="K245" s="5"/>
    </row>
    <row r="246" spans="1:11" x14ac:dyDescent="0.2">
      <c r="A246" s="392">
        <v>237</v>
      </c>
      <c r="B246" s="528" t="s">
        <v>407</v>
      </c>
      <c r="C246" s="394" t="s">
        <v>759</v>
      </c>
      <c r="D246" s="395" t="s">
        <v>46</v>
      </c>
      <c r="E246" s="393">
        <v>790</v>
      </c>
      <c r="F246" s="399">
        <v>70</v>
      </c>
      <c r="G246" s="572">
        <f t="shared" ref="G246:G247" si="11">E246*F246</f>
        <v>55300</v>
      </c>
      <c r="H246" s="393"/>
      <c r="I246" s="399"/>
      <c r="J246" s="572"/>
      <c r="K246" s="5"/>
    </row>
    <row r="247" spans="1:11" x14ac:dyDescent="0.2">
      <c r="A247" s="392">
        <v>238</v>
      </c>
      <c r="B247" s="528" t="s">
        <v>407</v>
      </c>
      <c r="C247" s="394" t="s">
        <v>760</v>
      </c>
      <c r="D247" s="395" t="s">
        <v>46</v>
      </c>
      <c r="E247" s="393">
        <v>190</v>
      </c>
      <c r="F247" s="399">
        <v>50</v>
      </c>
      <c r="G247" s="572">
        <f t="shared" si="11"/>
        <v>9500</v>
      </c>
      <c r="H247" s="393"/>
      <c r="I247" s="399"/>
      <c r="J247" s="572"/>
      <c r="K247" s="5"/>
    </row>
    <row r="248" spans="1:11" x14ac:dyDescent="0.2">
      <c r="A248" s="392">
        <v>239</v>
      </c>
      <c r="B248" s="528" t="s">
        <v>407</v>
      </c>
      <c r="C248" s="394" t="s">
        <v>761</v>
      </c>
      <c r="D248" s="395" t="s">
        <v>46</v>
      </c>
      <c r="E248" s="400"/>
      <c r="F248" s="403"/>
      <c r="G248" s="402"/>
      <c r="H248" s="393">
        <v>300</v>
      </c>
      <c r="I248" s="399">
        <v>889.77</v>
      </c>
      <c r="J248" s="572">
        <f t="shared" si="8"/>
        <v>266931</v>
      </c>
      <c r="K248" s="5"/>
    </row>
    <row r="249" spans="1:11" x14ac:dyDescent="0.2">
      <c r="A249" s="392">
        <v>240</v>
      </c>
      <c r="B249" s="528" t="s">
        <v>407</v>
      </c>
      <c r="C249" s="394" t="s">
        <v>762</v>
      </c>
      <c r="D249" s="395" t="s">
        <v>46</v>
      </c>
      <c r="E249" s="400"/>
      <c r="F249" s="403"/>
      <c r="G249" s="402"/>
      <c r="H249" s="393">
        <v>300</v>
      </c>
      <c r="I249" s="399">
        <v>514</v>
      </c>
      <c r="J249" s="572">
        <f t="shared" si="8"/>
        <v>154200</v>
      </c>
      <c r="K249" s="5"/>
    </row>
    <row r="250" spans="1:11" ht="33" x14ac:dyDescent="0.2">
      <c r="A250" s="392">
        <v>241</v>
      </c>
      <c r="B250" s="528" t="s">
        <v>407</v>
      </c>
      <c r="C250" s="394" t="s">
        <v>763</v>
      </c>
      <c r="D250" s="395" t="s">
        <v>46</v>
      </c>
      <c r="E250" s="400"/>
      <c r="F250" s="403"/>
      <c r="G250" s="402"/>
      <c r="H250" s="393">
        <v>36</v>
      </c>
      <c r="I250" s="399">
        <v>389.3</v>
      </c>
      <c r="J250" s="402">
        <f t="shared" si="8"/>
        <v>14015</v>
      </c>
      <c r="K250" s="5"/>
    </row>
    <row r="251" spans="1:11" x14ac:dyDescent="0.2">
      <c r="A251" s="392">
        <v>242</v>
      </c>
      <c r="B251" s="528" t="s">
        <v>407</v>
      </c>
      <c r="C251" s="394" t="s">
        <v>764</v>
      </c>
      <c r="D251" s="395" t="s">
        <v>46</v>
      </c>
      <c r="E251" s="400"/>
      <c r="F251" s="403"/>
      <c r="G251" s="402"/>
      <c r="H251" s="393">
        <v>365</v>
      </c>
      <c r="I251" s="399">
        <v>1226.82</v>
      </c>
      <c r="J251" s="402">
        <f t="shared" si="8"/>
        <v>447789</v>
      </c>
      <c r="K251" s="5"/>
    </row>
    <row r="252" spans="1:11" x14ac:dyDescent="0.2">
      <c r="A252" s="392">
        <v>243</v>
      </c>
      <c r="B252" s="528" t="s">
        <v>407</v>
      </c>
      <c r="C252" s="394" t="s">
        <v>765</v>
      </c>
      <c r="D252" s="395" t="s">
        <v>46</v>
      </c>
      <c r="E252" s="400"/>
      <c r="F252" s="403"/>
      <c r="G252" s="402"/>
      <c r="H252" s="393">
        <v>36</v>
      </c>
      <c r="I252" s="399">
        <v>638.69000000000005</v>
      </c>
      <c r="J252" s="402">
        <f t="shared" si="8"/>
        <v>22993</v>
      </c>
      <c r="K252" s="5"/>
    </row>
    <row r="253" spans="1:11" x14ac:dyDescent="0.2">
      <c r="A253" s="392">
        <v>244</v>
      </c>
      <c r="B253" s="528" t="s">
        <v>408</v>
      </c>
      <c r="C253" s="394" t="s">
        <v>766</v>
      </c>
      <c r="D253" s="395" t="s">
        <v>46</v>
      </c>
      <c r="E253" s="400"/>
      <c r="F253" s="403"/>
      <c r="G253" s="402"/>
      <c r="H253" s="393">
        <v>430</v>
      </c>
      <c r="I253" s="399">
        <v>63.63</v>
      </c>
      <c r="J253" s="402">
        <f t="shared" si="8"/>
        <v>27361</v>
      </c>
      <c r="K253" s="5"/>
    </row>
    <row r="254" spans="1:11" ht="33" x14ac:dyDescent="0.2">
      <c r="A254" s="392">
        <v>245</v>
      </c>
      <c r="B254" s="528" t="s">
        <v>409</v>
      </c>
      <c r="C254" s="394" t="s">
        <v>767</v>
      </c>
      <c r="D254" s="395" t="s">
        <v>46</v>
      </c>
      <c r="E254" s="393">
        <v>442</v>
      </c>
      <c r="F254" s="399">
        <v>42</v>
      </c>
      <c r="G254" s="402">
        <f t="shared" ref="G254:G257" si="12">E254*F254</f>
        <v>18564</v>
      </c>
      <c r="H254" s="393"/>
      <c r="I254" s="399"/>
      <c r="J254" s="402"/>
      <c r="K254" s="5"/>
    </row>
    <row r="255" spans="1:11" ht="33" x14ac:dyDescent="0.2">
      <c r="A255" s="392">
        <v>246</v>
      </c>
      <c r="B255" s="528" t="s">
        <v>410</v>
      </c>
      <c r="C255" s="394" t="s">
        <v>768</v>
      </c>
      <c r="D255" s="395" t="s">
        <v>46</v>
      </c>
      <c r="E255" s="393">
        <v>450</v>
      </c>
      <c r="F255" s="399">
        <v>70</v>
      </c>
      <c r="G255" s="402">
        <f t="shared" si="12"/>
        <v>31500</v>
      </c>
      <c r="H255" s="393"/>
      <c r="I255" s="399"/>
      <c r="J255" s="402"/>
      <c r="K255" s="5"/>
    </row>
    <row r="256" spans="1:11" ht="33" x14ac:dyDescent="0.2">
      <c r="A256" s="392">
        <v>248</v>
      </c>
      <c r="B256" s="528" t="s">
        <v>411</v>
      </c>
      <c r="C256" s="394" t="s">
        <v>769</v>
      </c>
      <c r="D256" s="395" t="s">
        <v>46</v>
      </c>
      <c r="E256" s="393">
        <v>508</v>
      </c>
      <c r="F256" s="399">
        <v>36</v>
      </c>
      <c r="G256" s="402">
        <f t="shared" si="12"/>
        <v>18288</v>
      </c>
      <c r="H256" s="393"/>
      <c r="I256" s="399"/>
      <c r="J256" s="402"/>
      <c r="K256" s="5"/>
    </row>
    <row r="257" spans="1:13" ht="33" x14ac:dyDescent="0.2">
      <c r="A257" s="392">
        <v>249</v>
      </c>
      <c r="B257" s="528" t="s">
        <v>411</v>
      </c>
      <c r="C257" s="394" t="s">
        <v>770</v>
      </c>
      <c r="D257" s="395" t="s">
        <v>46</v>
      </c>
      <c r="E257" s="393">
        <v>450</v>
      </c>
      <c r="F257" s="399">
        <v>50</v>
      </c>
      <c r="G257" s="402">
        <f t="shared" si="12"/>
        <v>22500</v>
      </c>
      <c r="H257" s="393"/>
      <c r="I257" s="399"/>
      <c r="J257" s="402"/>
      <c r="K257" s="5"/>
    </row>
    <row r="258" spans="1:13" ht="33" x14ac:dyDescent="0.2">
      <c r="A258" s="392">
        <v>250</v>
      </c>
      <c r="B258" s="528" t="s">
        <v>412</v>
      </c>
      <c r="C258" s="394" t="s">
        <v>771</v>
      </c>
      <c r="D258" s="395" t="s">
        <v>209</v>
      </c>
      <c r="E258" s="400"/>
      <c r="F258" s="403"/>
      <c r="G258" s="402"/>
      <c r="H258" s="393">
        <v>1984</v>
      </c>
      <c r="I258" s="399">
        <v>111.47</v>
      </c>
      <c r="J258" s="402">
        <f t="shared" si="8"/>
        <v>221156</v>
      </c>
      <c r="K258" s="5"/>
    </row>
    <row r="259" spans="1:13" ht="33" x14ac:dyDescent="0.2">
      <c r="A259" s="392">
        <v>251</v>
      </c>
      <c r="B259" s="528" t="s">
        <v>413</v>
      </c>
      <c r="C259" s="394" t="s">
        <v>772</v>
      </c>
      <c r="D259" s="395" t="s">
        <v>46</v>
      </c>
      <c r="E259" s="400"/>
      <c r="F259" s="403"/>
      <c r="G259" s="402"/>
      <c r="H259" s="393">
        <v>221</v>
      </c>
      <c r="I259" s="399">
        <v>274.77999999999997</v>
      </c>
      <c r="J259" s="402">
        <f t="shared" si="8"/>
        <v>60726</v>
      </c>
      <c r="K259" s="5"/>
    </row>
    <row r="260" spans="1:13" ht="33" x14ac:dyDescent="0.2">
      <c r="A260" s="392">
        <v>253</v>
      </c>
      <c r="B260" s="528" t="s">
        <v>414</v>
      </c>
      <c r="C260" s="394" t="s">
        <v>773</v>
      </c>
      <c r="D260" s="395" t="s">
        <v>46</v>
      </c>
      <c r="E260" s="400"/>
      <c r="F260" s="403"/>
      <c r="G260" s="402"/>
      <c r="H260" s="393">
        <v>275</v>
      </c>
      <c r="I260" s="399">
        <v>361.58</v>
      </c>
      <c r="J260" s="402">
        <f t="shared" si="8"/>
        <v>99435</v>
      </c>
      <c r="K260" s="5"/>
    </row>
    <row r="261" spans="1:13" ht="33" x14ac:dyDescent="0.2">
      <c r="A261" s="392">
        <v>254</v>
      </c>
      <c r="B261" s="528" t="s">
        <v>414</v>
      </c>
      <c r="C261" s="394" t="s">
        <v>774</v>
      </c>
      <c r="D261" s="395" t="s">
        <v>46</v>
      </c>
      <c r="E261" s="400"/>
      <c r="F261" s="403"/>
      <c r="G261" s="402"/>
      <c r="H261" s="393">
        <v>16</v>
      </c>
      <c r="I261" s="399">
        <v>399.67</v>
      </c>
      <c r="J261" s="402">
        <f t="shared" si="8"/>
        <v>6395</v>
      </c>
      <c r="K261" s="5"/>
      <c r="M261" s="584"/>
    </row>
    <row r="262" spans="1:13" ht="33" x14ac:dyDescent="0.2">
      <c r="A262" s="392">
        <v>255</v>
      </c>
      <c r="B262" s="528" t="s">
        <v>414</v>
      </c>
      <c r="C262" s="394" t="s">
        <v>775</v>
      </c>
      <c r="D262" s="395" t="s">
        <v>46</v>
      </c>
      <c r="E262" s="400"/>
      <c r="F262" s="403"/>
      <c r="G262" s="402"/>
      <c r="H262" s="393">
        <v>430</v>
      </c>
      <c r="I262" s="399">
        <v>361.58</v>
      </c>
      <c r="J262" s="402">
        <f t="shared" si="8"/>
        <v>155479</v>
      </c>
      <c r="K262" s="5"/>
    </row>
    <row r="263" spans="1:13" ht="33" x14ac:dyDescent="0.2">
      <c r="A263" s="392">
        <v>256</v>
      </c>
      <c r="B263" s="528" t="s">
        <v>414</v>
      </c>
      <c r="C263" s="394" t="s">
        <v>776</v>
      </c>
      <c r="D263" s="395" t="s">
        <v>46</v>
      </c>
      <c r="E263" s="400"/>
      <c r="F263" s="403"/>
      <c r="G263" s="402"/>
      <c r="H263" s="393">
        <v>50</v>
      </c>
      <c r="I263" s="399">
        <v>361.58</v>
      </c>
      <c r="J263" s="402">
        <f t="shared" si="8"/>
        <v>18079</v>
      </c>
      <c r="K263" s="5"/>
    </row>
    <row r="264" spans="1:13" ht="33" x14ac:dyDescent="0.2">
      <c r="A264" s="392">
        <v>257</v>
      </c>
      <c r="B264" s="528" t="s">
        <v>415</v>
      </c>
      <c r="C264" s="394" t="s">
        <v>777</v>
      </c>
      <c r="D264" s="395" t="s">
        <v>46</v>
      </c>
      <c r="E264" s="400"/>
      <c r="F264" s="403"/>
      <c r="G264" s="402"/>
      <c r="H264" s="393">
        <v>98</v>
      </c>
      <c r="I264" s="399">
        <v>852.43</v>
      </c>
      <c r="J264" s="402">
        <f t="shared" si="8"/>
        <v>83538</v>
      </c>
      <c r="K264" s="5"/>
    </row>
    <row r="265" spans="1:13" ht="33" x14ac:dyDescent="0.2">
      <c r="A265" s="392">
        <v>258</v>
      </c>
      <c r="B265" s="528" t="s">
        <v>416</v>
      </c>
      <c r="C265" s="394" t="s">
        <v>778</v>
      </c>
      <c r="D265" s="395" t="s">
        <v>46</v>
      </c>
      <c r="E265" s="400"/>
      <c r="F265" s="403"/>
      <c r="G265" s="402"/>
      <c r="H265" s="393">
        <v>72</v>
      </c>
      <c r="I265" s="399">
        <v>721.27</v>
      </c>
      <c r="J265" s="402">
        <f t="shared" si="8"/>
        <v>51931</v>
      </c>
      <c r="K265" s="5"/>
    </row>
    <row r="266" spans="1:13" x14ac:dyDescent="0.2">
      <c r="A266" s="392">
        <v>259</v>
      </c>
      <c r="B266" s="528" t="s">
        <v>417</v>
      </c>
      <c r="C266" s="394" t="s">
        <v>779</v>
      </c>
      <c r="D266" s="395" t="s">
        <v>24</v>
      </c>
      <c r="E266" s="400"/>
      <c r="F266" s="403"/>
      <c r="G266" s="402"/>
      <c r="H266" s="393">
        <v>0.16</v>
      </c>
      <c r="I266" s="399">
        <v>73638.98</v>
      </c>
      <c r="J266" s="402">
        <f t="shared" si="8"/>
        <v>11782</v>
      </c>
      <c r="K266" s="5"/>
    </row>
    <row r="267" spans="1:13" ht="33" x14ac:dyDescent="0.2">
      <c r="A267" s="392">
        <v>260</v>
      </c>
      <c r="B267" s="528" t="s">
        <v>418</v>
      </c>
      <c r="C267" s="394" t="s">
        <v>780</v>
      </c>
      <c r="D267" s="395" t="s">
        <v>24</v>
      </c>
      <c r="E267" s="393">
        <v>3.7511999999999997E-2</v>
      </c>
      <c r="F267" s="399">
        <v>36000</v>
      </c>
      <c r="G267" s="402">
        <f t="shared" ref="G267:G268" si="13">E267*F267</f>
        <v>1350</v>
      </c>
      <c r="H267" s="393"/>
      <c r="I267" s="399"/>
      <c r="J267" s="402"/>
      <c r="K267" s="5"/>
    </row>
    <row r="268" spans="1:13" ht="33" x14ac:dyDescent="0.2">
      <c r="A268" s="392">
        <v>261</v>
      </c>
      <c r="B268" s="528" t="s">
        <v>419</v>
      </c>
      <c r="C268" s="394" t="s">
        <v>781</v>
      </c>
      <c r="D268" s="395" t="s">
        <v>24</v>
      </c>
      <c r="E268" s="393">
        <v>5.4996000000000003E-2</v>
      </c>
      <c r="F268" s="399">
        <v>33000</v>
      </c>
      <c r="G268" s="402">
        <f t="shared" si="13"/>
        <v>1815</v>
      </c>
      <c r="H268" s="393"/>
      <c r="I268" s="399"/>
      <c r="J268" s="402"/>
      <c r="K268" s="5"/>
    </row>
    <row r="269" spans="1:13" x14ac:dyDescent="0.2">
      <c r="A269" s="392">
        <v>262</v>
      </c>
      <c r="B269" s="528" t="s">
        <v>420</v>
      </c>
      <c r="C269" s="394" t="s">
        <v>782</v>
      </c>
      <c r="D269" s="395" t="s">
        <v>925</v>
      </c>
      <c r="E269" s="400"/>
      <c r="F269" s="403"/>
      <c r="G269" s="402"/>
      <c r="H269" s="393">
        <v>31.76</v>
      </c>
      <c r="I269" s="399">
        <v>29.73</v>
      </c>
      <c r="J269" s="402">
        <f t="shared" si="8"/>
        <v>944</v>
      </c>
      <c r="K269" s="5"/>
    </row>
    <row r="270" spans="1:13" x14ac:dyDescent="0.2">
      <c r="A270" s="392">
        <v>263</v>
      </c>
      <c r="B270" s="528" t="s">
        <v>421</v>
      </c>
      <c r="C270" s="394" t="s">
        <v>783</v>
      </c>
      <c r="D270" s="395" t="s">
        <v>199</v>
      </c>
      <c r="E270" s="400"/>
      <c r="F270" s="403"/>
      <c r="G270" s="402"/>
      <c r="H270" s="393">
        <v>38</v>
      </c>
      <c r="I270" s="399">
        <v>22.99</v>
      </c>
      <c r="J270" s="402">
        <f t="shared" si="8"/>
        <v>874</v>
      </c>
      <c r="K270" s="5"/>
    </row>
    <row r="271" spans="1:13" x14ac:dyDescent="0.2">
      <c r="A271" s="392">
        <v>264</v>
      </c>
      <c r="B271" s="528" t="s">
        <v>422</v>
      </c>
      <c r="C271" s="394" t="s">
        <v>784</v>
      </c>
      <c r="D271" s="395" t="s">
        <v>209</v>
      </c>
      <c r="E271" s="393">
        <v>345</v>
      </c>
      <c r="F271" s="399">
        <v>17</v>
      </c>
      <c r="G271" s="402">
        <f t="shared" ref="G271:G272" si="14">E271*F271</f>
        <v>5865</v>
      </c>
      <c r="H271" s="393"/>
      <c r="I271" s="399"/>
      <c r="J271" s="402"/>
      <c r="K271" s="5"/>
    </row>
    <row r="272" spans="1:13" x14ac:dyDescent="0.2">
      <c r="A272" s="392">
        <v>265</v>
      </c>
      <c r="B272" s="528" t="s">
        <v>423</v>
      </c>
      <c r="C272" s="394" t="s">
        <v>785</v>
      </c>
      <c r="D272" s="395" t="s">
        <v>209</v>
      </c>
      <c r="E272" s="393" t="s">
        <v>933</v>
      </c>
      <c r="F272" s="399">
        <v>21</v>
      </c>
      <c r="G272" s="402">
        <f t="shared" si="14"/>
        <v>3738</v>
      </c>
      <c r="H272" s="393"/>
      <c r="I272" s="399"/>
      <c r="J272" s="402"/>
      <c r="K272" s="5"/>
    </row>
    <row r="273" spans="1:11" ht="33" x14ac:dyDescent="0.2">
      <c r="A273" s="392">
        <v>266</v>
      </c>
      <c r="B273" s="528" t="s">
        <v>424</v>
      </c>
      <c r="C273" s="394" t="s">
        <v>786</v>
      </c>
      <c r="D273" s="395" t="s">
        <v>925</v>
      </c>
      <c r="E273" s="400"/>
      <c r="F273" s="403"/>
      <c r="G273" s="402"/>
      <c r="H273" s="393">
        <v>65.88</v>
      </c>
      <c r="I273" s="399">
        <v>170</v>
      </c>
      <c r="J273" s="572">
        <f t="shared" si="8"/>
        <v>11200</v>
      </c>
      <c r="K273" s="5"/>
    </row>
    <row r="274" spans="1:11" x14ac:dyDescent="0.2">
      <c r="A274" s="392">
        <v>267</v>
      </c>
      <c r="B274" s="528" t="s">
        <v>425</v>
      </c>
      <c r="C274" s="394" t="s">
        <v>787</v>
      </c>
      <c r="D274" s="395" t="s">
        <v>199</v>
      </c>
      <c r="E274" s="400"/>
      <c r="F274" s="403"/>
      <c r="G274" s="402"/>
      <c r="H274" s="393">
        <v>2</v>
      </c>
      <c r="I274" s="399">
        <v>4327.8100000000004</v>
      </c>
      <c r="J274" s="402">
        <f t="shared" si="8"/>
        <v>8656</v>
      </c>
      <c r="K274" s="5"/>
    </row>
    <row r="275" spans="1:11" x14ac:dyDescent="0.2">
      <c r="A275" s="392">
        <v>268</v>
      </c>
      <c r="B275" s="528" t="s">
        <v>426</v>
      </c>
      <c r="C275" s="394" t="s">
        <v>788</v>
      </c>
      <c r="D275" s="395" t="s">
        <v>24</v>
      </c>
      <c r="E275" s="393">
        <v>0.11676</v>
      </c>
      <c r="F275" s="399">
        <v>33000</v>
      </c>
      <c r="G275" s="402">
        <f t="shared" ref="G275:G280" si="15">E275*F275</f>
        <v>3853</v>
      </c>
      <c r="H275" s="393"/>
      <c r="I275" s="399"/>
      <c r="J275" s="402"/>
      <c r="K275" s="5"/>
    </row>
    <row r="276" spans="1:11" x14ac:dyDescent="0.2">
      <c r="A276" s="392">
        <v>269</v>
      </c>
      <c r="B276" s="528" t="s">
        <v>427</v>
      </c>
      <c r="C276" s="394" t="s">
        <v>789</v>
      </c>
      <c r="D276" s="395" t="s">
        <v>24</v>
      </c>
      <c r="E276" s="393">
        <v>5.3350000000000002E-2</v>
      </c>
      <c r="F276" s="399">
        <v>33000</v>
      </c>
      <c r="G276" s="402">
        <f t="shared" si="15"/>
        <v>1761</v>
      </c>
      <c r="H276" s="393"/>
      <c r="I276" s="399"/>
      <c r="J276" s="402"/>
      <c r="K276" s="5"/>
    </row>
    <row r="277" spans="1:11" x14ac:dyDescent="0.2">
      <c r="A277" s="392">
        <v>270</v>
      </c>
      <c r="B277" s="528" t="s">
        <v>428</v>
      </c>
      <c r="C277" s="394" t="s">
        <v>790</v>
      </c>
      <c r="D277" s="395" t="s">
        <v>24</v>
      </c>
      <c r="E277" s="393">
        <v>1.223516</v>
      </c>
      <c r="F277" s="399">
        <v>33000</v>
      </c>
      <c r="G277" s="402">
        <f t="shared" si="15"/>
        <v>40376</v>
      </c>
      <c r="H277" s="393"/>
      <c r="I277" s="399"/>
      <c r="J277" s="402"/>
      <c r="K277" s="5"/>
    </row>
    <row r="278" spans="1:11" ht="49.5" x14ac:dyDescent="0.2">
      <c r="A278" s="392">
        <v>271</v>
      </c>
      <c r="B278" s="528" t="s">
        <v>429</v>
      </c>
      <c r="C278" s="394" t="s">
        <v>791</v>
      </c>
      <c r="D278" s="395" t="s">
        <v>209</v>
      </c>
      <c r="E278" s="393">
        <v>130</v>
      </c>
      <c r="F278" s="399">
        <v>80</v>
      </c>
      <c r="G278" s="572">
        <f t="shared" si="15"/>
        <v>10400</v>
      </c>
      <c r="H278" s="393"/>
      <c r="I278" s="399"/>
      <c r="J278" s="572"/>
      <c r="K278" s="5"/>
    </row>
    <row r="279" spans="1:11" ht="49.5" x14ac:dyDescent="0.2">
      <c r="A279" s="392">
        <v>272</v>
      </c>
      <c r="B279" s="528" t="s">
        <v>430</v>
      </c>
      <c r="C279" s="394" t="s">
        <v>792</v>
      </c>
      <c r="D279" s="395" t="s">
        <v>209</v>
      </c>
      <c r="E279" s="393">
        <v>1</v>
      </c>
      <c r="F279" s="399">
        <v>80</v>
      </c>
      <c r="G279" s="572">
        <f t="shared" si="15"/>
        <v>80</v>
      </c>
      <c r="H279" s="393"/>
      <c r="I279" s="399"/>
      <c r="J279" s="572"/>
      <c r="K279" s="5"/>
    </row>
    <row r="280" spans="1:11" ht="49.5" x14ac:dyDescent="0.2">
      <c r="A280" s="392">
        <v>273</v>
      </c>
      <c r="B280" s="528" t="s">
        <v>431</v>
      </c>
      <c r="C280" s="394" t="s">
        <v>793</v>
      </c>
      <c r="D280" s="395" t="s">
        <v>209</v>
      </c>
      <c r="E280" s="393">
        <v>15</v>
      </c>
      <c r="F280" s="399">
        <v>150</v>
      </c>
      <c r="G280" s="572">
        <f t="shared" si="15"/>
        <v>2250</v>
      </c>
      <c r="H280" s="393"/>
      <c r="I280" s="399"/>
      <c r="J280" s="572"/>
      <c r="K280" s="5"/>
    </row>
    <row r="281" spans="1:11" ht="49.5" x14ac:dyDescent="0.2">
      <c r="A281" s="392">
        <v>274</v>
      </c>
      <c r="B281" s="528" t="s">
        <v>432</v>
      </c>
      <c r="C281" s="394" t="s">
        <v>794</v>
      </c>
      <c r="D281" s="395" t="s">
        <v>209</v>
      </c>
      <c r="E281" s="583"/>
      <c r="F281" s="393"/>
      <c r="G281" s="572"/>
      <c r="H281" s="393">
        <v>0.5</v>
      </c>
      <c r="I281" s="399">
        <v>200</v>
      </c>
      <c r="J281" s="572">
        <f t="shared" ref="J281:J329" si="16">H281*I281</f>
        <v>100</v>
      </c>
      <c r="K281" s="5"/>
    </row>
    <row r="282" spans="1:11" ht="49.5" x14ac:dyDescent="0.2">
      <c r="A282" s="392">
        <v>275</v>
      </c>
      <c r="B282" s="528" t="s">
        <v>433</v>
      </c>
      <c r="C282" s="394" t="s">
        <v>795</v>
      </c>
      <c r="D282" s="395" t="s">
        <v>209</v>
      </c>
      <c r="E282" s="583"/>
      <c r="F282" s="393"/>
      <c r="G282" s="572"/>
      <c r="H282" s="393">
        <v>1</v>
      </c>
      <c r="I282" s="399">
        <v>250</v>
      </c>
      <c r="J282" s="572">
        <f t="shared" si="16"/>
        <v>250</v>
      </c>
      <c r="K282" s="5"/>
    </row>
    <row r="283" spans="1:11" ht="49.5" x14ac:dyDescent="0.2">
      <c r="A283" s="392">
        <v>276</v>
      </c>
      <c r="B283" s="528" t="s">
        <v>434</v>
      </c>
      <c r="C283" s="394" t="s">
        <v>796</v>
      </c>
      <c r="D283" s="395" t="s">
        <v>209</v>
      </c>
      <c r="E283" s="393">
        <v>60</v>
      </c>
      <c r="F283" s="399">
        <v>350</v>
      </c>
      <c r="G283" s="572">
        <f t="shared" ref="G283:G286" si="17">E283*F283</f>
        <v>21000</v>
      </c>
      <c r="H283" s="393"/>
      <c r="I283" s="399"/>
      <c r="J283" s="572"/>
      <c r="K283" s="5"/>
    </row>
    <row r="284" spans="1:11" ht="49.5" x14ac:dyDescent="0.2">
      <c r="A284" s="392">
        <v>277</v>
      </c>
      <c r="B284" s="528" t="s">
        <v>435</v>
      </c>
      <c r="C284" s="394" t="s">
        <v>797</v>
      </c>
      <c r="D284" s="395" t="s">
        <v>209</v>
      </c>
      <c r="E284" s="393">
        <v>133.32</v>
      </c>
      <c r="F284" s="399">
        <v>850</v>
      </c>
      <c r="G284" s="572">
        <f t="shared" si="17"/>
        <v>113322</v>
      </c>
      <c r="H284" s="393"/>
      <c r="I284" s="399"/>
      <c r="J284" s="572"/>
      <c r="K284" s="5"/>
    </row>
    <row r="285" spans="1:11" ht="49.5" x14ac:dyDescent="0.2">
      <c r="A285" s="392">
        <v>278</v>
      </c>
      <c r="B285" s="528" t="s">
        <v>436</v>
      </c>
      <c r="C285" s="394" t="s">
        <v>798</v>
      </c>
      <c r="D285" s="395" t="s">
        <v>209</v>
      </c>
      <c r="E285" s="393">
        <v>24.24</v>
      </c>
      <c r="F285" s="399">
        <v>1450</v>
      </c>
      <c r="G285" s="572">
        <f t="shared" si="17"/>
        <v>35148</v>
      </c>
      <c r="H285" s="393"/>
      <c r="I285" s="399"/>
      <c r="J285" s="572"/>
      <c r="K285" s="5"/>
    </row>
    <row r="286" spans="1:11" ht="49.5" x14ac:dyDescent="0.2">
      <c r="A286" s="392">
        <v>279</v>
      </c>
      <c r="B286" s="528" t="s">
        <v>437</v>
      </c>
      <c r="C286" s="394" t="s">
        <v>799</v>
      </c>
      <c r="D286" s="395" t="s">
        <v>209</v>
      </c>
      <c r="E286" s="393">
        <v>14.14</v>
      </c>
      <c r="F286" s="399">
        <v>2600</v>
      </c>
      <c r="G286" s="572">
        <f t="shared" si="17"/>
        <v>36764</v>
      </c>
      <c r="H286" s="393"/>
      <c r="I286" s="399"/>
      <c r="J286" s="572"/>
      <c r="K286" s="5"/>
    </row>
    <row r="287" spans="1:11" ht="49.5" x14ac:dyDescent="0.2">
      <c r="A287" s="392">
        <v>280</v>
      </c>
      <c r="B287" s="528" t="s">
        <v>438</v>
      </c>
      <c r="C287" s="394" t="s">
        <v>800</v>
      </c>
      <c r="D287" s="395" t="s">
        <v>209</v>
      </c>
      <c r="E287" s="583"/>
      <c r="F287" s="393"/>
      <c r="G287" s="572"/>
      <c r="H287" s="393">
        <v>8</v>
      </c>
      <c r="I287" s="399">
        <v>5500</v>
      </c>
      <c r="J287" s="572">
        <f t="shared" si="16"/>
        <v>44000</v>
      </c>
      <c r="K287" s="5"/>
    </row>
    <row r="288" spans="1:11" ht="49.5" x14ac:dyDescent="0.2">
      <c r="A288" s="392">
        <v>281</v>
      </c>
      <c r="B288" s="528" t="s">
        <v>439</v>
      </c>
      <c r="C288" s="394" t="s">
        <v>801</v>
      </c>
      <c r="D288" s="395" t="s">
        <v>209</v>
      </c>
      <c r="E288" s="393">
        <v>30</v>
      </c>
      <c r="F288" s="399">
        <v>7500</v>
      </c>
      <c r="G288" s="572">
        <f t="shared" ref="G288" si="18">E288*F288</f>
        <v>225000</v>
      </c>
      <c r="H288" s="393"/>
      <c r="I288" s="399"/>
      <c r="J288" s="572"/>
      <c r="K288" s="5"/>
    </row>
    <row r="289" spans="1:11" ht="49.5" x14ac:dyDescent="0.2">
      <c r="A289" s="392">
        <v>282</v>
      </c>
      <c r="B289" s="528" t="s">
        <v>440</v>
      </c>
      <c r="C289" s="394" t="s">
        <v>802</v>
      </c>
      <c r="D289" s="395" t="s">
        <v>209</v>
      </c>
      <c r="E289" s="583"/>
      <c r="F289" s="393"/>
      <c r="G289" s="572"/>
      <c r="H289" s="393">
        <v>6.3562000000000003</v>
      </c>
      <c r="I289" s="399">
        <v>5000</v>
      </c>
      <c r="J289" s="572">
        <f t="shared" si="16"/>
        <v>31781</v>
      </c>
      <c r="K289" s="5"/>
    </row>
    <row r="290" spans="1:11" ht="49.5" x14ac:dyDescent="0.2">
      <c r="A290" s="392">
        <v>283</v>
      </c>
      <c r="B290" s="528" t="s">
        <v>441</v>
      </c>
      <c r="C290" s="394" t="s">
        <v>803</v>
      </c>
      <c r="D290" s="395" t="s">
        <v>209</v>
      </c>
      <c r="E290" s="393">
        <v>34</v>
      </c>
      <c r="F290" s="399">
        <v>450</v>
      </c>
      <c r="G290" s="572">
        <f t="shared" ref="G290:G297" si="19">E290*F290</f>
        <v>15300</v>
      </c>
      <c r="H290" s="393"/>
      <c r="I290" s="399"/>
      <c r="J290" s="572"/>
      <c r="K290" s="5"/>
    </row>
    <row r="291" spans="1:11" ht="49.5" x14ac:dyDescent="0.2">
      <c r="A291" s="392">
        <v>284</v>
      </c>
      <c r="B291" s="528" t="s">
        <v>442</v>
      </c>
      <c r="C291" s="394" t="s">
        <v>804</v>
      </c>
      <c r="D291" s="395" t="s">
        <v>209</v>
      </c>
      <c r="E291" s="393">
        <v>26</v>
      </c>
      <c r="F291" s="399">
        <v>800</v>
      </c>
      <c r="G291" s="572">
        <f t="shared" si="19"/>
        <v>20800</v>
      </c>
      <c r="H291" s="393"/>
      <c r="I291" s="399"/>
      <c r="J291" s="572"/>
      <c r="K291" s="5"/>
    </row>
    <row r="292" spans="1:11" ht="49.5" x14ac:dyDescent="0.2">
      <c r="A292" s="392">
        <v>285</v>
      </c>
      <c r="B292" s="528" t="s">
        <v>443</v>
      </c>
      <c r="C292" s="394" t="s">
        <v>805</v>
      </c>
      <c r="D292" s="395" t="s">
        <v>209</v>
      </c>
      <c r="E292" s="393">
        <v>97</v>
      </c>
      <c r="F292" s="399">
        <v>750</v>
      </c>
      <c r="G292" s="572">
        <f t="shared" si="19"/>
        <v>72750</v>
      </c>
      <c r="H292" s="393"/>
      <c r="I292" s="399"/>
      <c r="J292" s="572"/>
      <c r="K292" s="5"/>
    </row>
    <row r="293" spans="1:11" ht="49.5" x14ac:dyDescent="0.2">
      <c r="A293" s="392">
        <v>286</v>
      </c>
      <c r="B293" s="528" t="s">
        <v>444</v>
      </c>
      <c r="C293" s="394" t="s">
        <v>806</v>
      </c>
      <c r="D293" s="395" t="s">
        <v>209</v>
      </c>
      <c r="E293" s="393">
        <v>138</v>
      </c>
      <c r="F293" s="399">
        <v>2500</v>
      </c>
      <c r="G293" s="572">
        <f t="shared" si="19"/>
        <v>345000</v>
      </c>
      <c r="H293" s="393"/>
      <c r="I293" s="399"/>
      <c r="J293" s="572"/>
      <c r="K293" s="5"/>
    </row>
    <row r="294" spans="1:11" ht="49.5" x14ac:dyDescent="0.2">
      <c r="A294" s="392">
        <v>287</v>
      </c>
      <c r="B294" s="528" t="s">
        <v>445</v>
      </c>
      <c r="C294" s="394" t="s">
        <v>807</v>
      </c>
      <c r="D294" s="395" t="s">
        <v>209</v>
      </c>
      <c r="E294" s="393">
        <v>12</v>
      </c>
      <c r="F294" s="399">
        <v>2500</v>
      </c>
      <c r="G294" s="572">
        <f t="shared" si="19"/>
        <v>30000</v>
      </c>
      <c r="H294" s="393"/>
      <c r="I294" s="399"/>
      <c r="J294" s="572"/>
      <c r="K294" s="5"/>
    </row>
    <row r="295" spans="1:11" ht="49.5" x14ac:dyDescent="0.2">
      <c r="A295" s="392">
        <v>288</v>
      </c>
      <c r="B295" s="528" t="s">
        <v>446</v>
      </c>
      <c r="C295" s="394" t="s">
        <v>808</v>
      </c>
      <c r="D295" s="395" t="s">
        <v>209</v>
      </c>
      <c r="E295" s="393">
        <v>74</v>
      </c>
      <c r="F295" s="399">
        <v>3400</v>
      </c>
      <c r="G295" s="572">
        <f t="shared" si="19"/>
        <v>251600</v>
      </c>
      <c r="H295" s="393"/>
      <c r="I295" s="399"/>
      <c r="J295" s="572"/>
      <c r="K295" s="5"/>
    </row>
    <row r="296" spans="1:11" ht="49.5" x14ac:dyDescent="0.2">
      <c r="A296" s="392">
        <v>289</v>
      </c>
      <c r="B296" s="528" t="s">
        <v>447</v>
      </c>
      <c r="C296" s="394" t="s">
        <v>809</v>
      </c>
      <c r="D296" s="395" t="s">
        <v>209</v>
      </c>
      <c r="E296" s="393">
        <v>4</v>
      </c>
      <c r="F296" s="399">
        <v>6500</v>
      </c>
      <c r="G296" s="572">
        <f t="shared" si="19"/>
        <v>26000</v>
      </c>
      <c r="H296" s="393"/>
      <c r="I296" s="399"/>
      <c r="J296" s="572"/>
      <c r="K296" s="5"/>
    </row>
    <row r="297" spans="1:11" ht="49.5" x14ac:dyDescent="0.2">
      <c r="A297" s="392">
        <v>290</v>
      </c>
      <c r="B297" s="528" t="s">
        <v>448</v>
      </c>
      <c r="C297" s="394" t="s">
        <v>810</v>
      </c>
      <c r="D297" s="395" t="s">
        <v>209</v>
      </c>
      <c r="E297" s="393">
        <v>190</v>
      </c>
      <c r="F297" s="399">
        <v>7000</v>
      </c>
      <c r="G297" s="572">
        <f t="shared" si="19"/>
        <v>1330000</v>
      </c>
      <c r="H297" s="393"/>
      <c r="I297" s="399"/>
      <c r="J297" s="572"/>
      <c r="K297" s="5"/>
    </row>
    <row r="298" spans="1:11" x14ac:dyDescent="0.2">
      <c r="A298" s="392">
        <v>291</v>
      </c>
      <c r="B298" s="528" t="s">
        <v>449</v>
      </c>
      <c r="C298" s="394" t="s">
        <v>811</v>
      </c>
      <c r="D298" s="395" t="s">
        <v>209</v>
      </c>
      <c r="E298" s="583"/>
      <c r="F298" s="393"/>
      <c r="G298" s="572"/>
      <c r="H298" s="393">
        <v>5</v>
      </c>
      <c r="I298" s="399">
        <v>494.34</v>
      </c>
      <c r="J298" s="572">
        <f t="shared" si="16"/>
        <v>2472</v>
      </c>
      <c r="K298" s="5"/>
    </row>
    <row r="299" spans="1:11" ht="33" x14ac:dyDescent="0.2">
      <c r="A299" s="392">
        <v>292</v>
      </c>
      <c r="B299" s="528" t="s">
        <v>450</v>
      </c>
      <c r="C299" s="394" t="s">
        <v>812</v>
      </c>
      <c r="D299" s="395" t="s">
        <v>25</v>
      </c>
      <c r="E299" s="583"/>
      <c r="F299" s="393"/>
      <c r="G299" s="572"/>
      <c r="H299" s="393">
        <v>2.2195999999999998</v>
      </c>
      <c r="I299" s="399">
        <v>10401.26</v>
      </c>
      <c r="J299" s="572">
        <f t="shared" si="16"/>
        <v>23087</v>
      </c>
      <c r="K299" s="5"/>
    </row>
    <row r="300" spans="1:11" x14ac:dyDescent="0.2">
      <c r="A300" s="392">
        <v>293</v>
      </c>
      <c r="B300" s="528" t="s">
        <v>451</v>
      </c>
      <c r="C300" s="394" t="s">
        <v>813</v>
      </c>
      <c r="D300" s="395" t="s">
        <v>199</v>
      </c>
      <c r="E300" s="583"/>
      <c r="F300" s="393"/>
      <c r="G300" s="572"/>
      <c r="H300" s="393">
        <v>350</v>
      </c>
      <c r="I300" s="399">
        <v>5.84</v>
      </c>
      <c r="J300" s="572">
        <f t="shared" si="16"/>
        <v>2044</v>
      </c>
      <c r="K300" s="5"/>
    </row>
    <row r="301" spans="1:11" x14ac:dyDescent="0.2">
      <c r="A301" s="392">
        <v>294</v>
      </c>
      <c r="B301" s="528" t="s">
        <v>452</v>
      </c>
      <c r="C301" s="394" t="s">
        <v>814</v>
      </c>
      <c r="D301" s="395" t="s">
        <v>199</v>
      </c>
      <c r="E301" s="583"/>
      <c r="F301" s="393"/>
      <c r="G301" s="572"/>
      <c r="H301" s="393">
        <v>2700</v>
      </c>
      <c r="I301" s="399">
        <v>11.49</v>
      </c>
      <c r="J301" s="572">
        <f t="shared" si="16"/>
        <v>31023</v>
      </c>
      <c r="K301" s="5"/>
    </row>
    <row r="302" spans="1:11" x14ac:dyDescent="0.2">
      <c r="A302" s="392">
        <v>295</v>
      </c>
      <c r="B302" s="528" t="s">
        <v>453</v>
      </c>
      <c r="C302" s="394" t="s">
        <v>815</v>
      </c>
      <c r="D302" s="395" t="s">
        <v>24</v>
      </c>
      <c r="E302" s="583"/>
      <c r="F302" s="393"/>
      <c r="G302" s="572"/>
      <c r="H302" s="393">
        <v>0.125416</v>
      </c>
      <c r="I302" s="399">
        <v>156110.29999999999</v>
      </c>
      <c r="J302" s="572">
        <f t="shared" si="16"/>
        <v>19579</v>
      </c>
      <c r="K302" s="5"/>
    </row>
    <row r="303" spans="1:11" x14ac:dyDescent="0.2">
      <c r="A303" s="392">
        <v>296</v>
      </c>
      <c r="B303" s="528" t="s">
        <v>454</v>
      </c>
      <c r="C303" s="394" t="s">
        <v>816</v>
      </c>
      <c r="D303" s="395" t="s">
        <v>24</v>
      </c>
      <c r="E303" s="583"/>
      <c r="F303" s="393"/>
      <c r="G303" s="572"/>
      <c r="H303" s="393">
        <v>0.22847999999999999</v>
      </c>
      <c r="I303" s="399">
        <v>83370.679999999993</v>
      </c>
      <c r="J303" s="572">
        <f t="shared" si="16"/>
        <v>19049</v>
      </c>
      <c r="K303" s="5"/>
    </row>
    <row r="304" spans="1:11" ht="49.5" x14ac:dyDescent="0.2">
      <c r="A304" s="392">
        <v>297</v>
      </c>
      <c r="B304" s="528" t="s">
        <v>455</v>
      </c>
      <c r="C304" s="394" t="s">
        <v>817</v>
      </c>
      <c r="D304" s="395" t="s">
        <v>24</v>
      </c>
      <c r="E304" s="583"/>
      <c r="F304" s="393"/>
      <c r="G304" s="572"/>
      <c r="H304" s="393">
        <v>1.4690000000000001</v>
      </c>
      <c r="I304" s="399">
        <v>56537.41</v>
      </c>
      <c r="J304" s="572">
        <f t="shared" si="16"/>
        <v>83053</v>
      </c>
      <c r="K304" s="5"/>
    </row>
    <row r="305" spans="1:11" ht="49.5" x14ac:dyDescent="0.2">
      <c r="A305" s="392">
        <v>298</v>
      </c>
      <c r="B305" s="528" t="s">
        <v>456</v>
      </c>
      <c r="C305" s="394" t="s">
        <v>194</v>
      </c>
      <c r="D305" s="395" t="s">
        <v>24</v>
      </c>
      <c r="E305" s="583"/>
      <c r="F305" s="393"/>
      <c r="G305" s="572"/>
      <c r="H305" s="393">
        <v>1.8962000000000001</v>
      </c>
      <c r="I305" s="399">
        <v>52842.71</v>
      </c>
      <c r="J305" s="572">
        <f t="shared" si="16"/>
        <v>100200</v>
      </c>
      <c r="K305" s="5"/>
    </row>
    <row r="306" spans="1:11" ht="49.5" x14ac:dyDescent="0.2">
      <c r="A306" s="392">
        <v>299</v>
      </c>
      <c r="B306" s="528" t="s">
        <v>457</v>
      </c>
      <c r="C306" s="394" t="s">
        <v>818</v>
      </c>
      <c r="D306" s="395" t="s">
        <v>24</v>
      </c>
      <c r="E306" s="583"/>
      <c r="F306" s="393"/>
      <c r="G306" s="572"/>
      <c r="H306" s="393">
        <v>0.74399999999999999</v>
      </c>
      <c r="I306" s="399">
        <v>74091.520000000004</v>
      </c>
      <c r="J306" s="572">
        <f t="shared" si="16"/>
        <v>55124</v>
      </c>
      <c r="K306" s="5"/>
    </row>
    <row r="307" spans="1:11" ht="49.5" x14ac:dyDescent="0.2">
      <c r="A307" s="392">
        <v>300</v>
      </c>
      <c r="B307" s="528" t="s">
        <v>458</v>
      </c>
      <c r="C307" s="394" t="s">
        <v>819</v>
      </c>
      <c r="D307" s="395" t="s">
        <v>24</v>
      </c>
      <c r="E307" s="583"/>
      <c r="F307" s="393"/>
      <c r="G307" s="572"/>
      <c r="H307" s="393">
        <v>22.980145</v>
      </c>
      <c r="I307" s="399">
        <v>69066.759999999995</v>
      </c>
      <c r="J307" s="572">
        <f t="shared" si="16"/>
        <v>1587164</v>
      </c>
      <c r="K307" s="5"/>
    </row>
    <row r="308" spans="1:11" x14ac:dyDescent="0.2">
      <c r="A308" s="392">
        <v>301</v>
      </c>
      <c r="B308" s="528" t="s">
        <v>459</v>
      </c>
      <c r="C308" s="394" t="s">
        <v>820</v>
      </c>
      <c r="D308" s="395" t="s">
        <v>209</v>
      </c>
      <c r="E308" s="393">
        <v>40</v>
      </c>
      <c r="F308" s="399">
        <v>45</v>
      </c>
      <c r="G308" s="572">
        <f t="shared" ref="G308:G309" si="20">E308*F308</f>
        <v>1800</v>
      </c>
      <c r="H308" s="393"/>
      <c r="I308" s="399"/>
      <c r="J308" s="572"/>
      <c r="K308" s="5"/>
    </row>
    <row r="309" spans="1:11" x14ac:dyDescent="0.2">
      <c r="A309" s="392">
        <v>302</v>
      </c>
      <c r="B309" s="528" t="s">
        <v>459</v>
      </c>
      <c r="C309" s="394" t="s">
        <v>821</v>
      </c>
      <c r="D309" s="395" t="s">
        <v>209</v>
      </c>
      <c r="E309" s="393">
        <v>40</v>
      </c>
      <c r="F309" s="399">
        <v>60</v>
      </c>
      <c r="G309" s="572">
        <f t="shared" si="20"/>
        <v>2400</v>
      </c>
      <c r="H309" s="393"/>
      <c r="I309" s="399"/>
      <c r="J309" s="572"/>
      <c r="K309" s="5"/>
    </row>
    <row r="310" spans="1:11" ht="33" x14ac:dyDescent="0.2">
      <c r="A310" s="392">
        <v>303</v>
      </c>
      <c r="B310" s="528" t="s">
        <v>460</v>
      </c>
      <c r="C310" s="394" t="s">
        <v>822</v>
      </c>
      <c r="D310" s="395" t="s">
        <v>24</v>
      </c>
      <c r="E310" s="583"/>
      <c r="F310" s="393"/>
      <c r="G310" s="572"/>
      <c r="H310" s="393">
        <v>5.5199999999999999E-2</v>
      </c>
      <c r="I310" s="399">
        <v>42000</v>
      </c>
      <c r="J310" s="572">
        <f t="shared" si="16"/>
        <v>2318</v>
      </c>
      <c r="K310" s="5"/>
    </row>
    <row r="311" spans="1:11" ht="33" x14ac:dyDescent="0.2">
      <c r="A311" s="392">
        <v>304</v>
      </c>
      <c r="B311" s="528" t="s">
        <v>461</v>
      </c>
      <c r="C311" s="394" t="s">
        <v>823</v>
      </c>
      <c r="D311" s="395" t="s">
        <v>24</v>
      </c>
      <c r="E311" s="393">
        <v>4.7399999999999998E-2</v>
      </c>
      <c r="F311" s="399">
        <v>37000</v>
      </c>
      <c r="G311" s="572">
        <f t="shared" ref="G311" si="21">E311*F311</f>
        <v>1754</v>
      </c>
      <c r="H311" s="393"/>
      <c r="I311" s="399"/>
      <c r="J311" s="572"/>
      <c r="K311" s="5"/>
    </row>
    <row r="312" spans="1:11" ht="33" x14ac:dyDescent="0.2">
      <c r="A312" s="392">
        <v>305</v>
      </c>
      <c r="B312" s="528" t="s">
        <v>462</v>
      </c>
      <c r="C312" s="394" t="s">
        <v>824</v>
      </c>
      <c r="D312" s="395" t="s">
        <v>24</v>
      </c>
      <c r="E312" s="583"/>
      <c r="F312" s="393"/>
      <c r="G312" s="572"/>
      <c r="H312" s="393">
        <v>2.1364999999999998</v>
      </c>
      <c r="I312" s="399">
        <v>42000</v>
      </c>
      <c r="J312" s="572">
        <f t="shared" si="16"/>
        <v>89733</v>
      </c>
      <c r="K312" s="5"/>
    </row>
    <row r="313" spans="1:11" x14ac:dyDescent="0.2">
      <c r="A313" s="392">
        <v>308</v>
      </c>
      <c r="B313" s="528" t="s">
        <v>463</v>
      </c>
      <c r="C313" s="394" t="s">
        <v>825</v>
      </c>
      <c r="D313" s="395" t="s">
        <v>199</v>
      </c>
      <c r="E313" s="583"/>
      <c r="F313" s="393"/>
      <c r="G313" s="572"/>
      <c r="H313" s="393">
        <v>2</v>
      </c>
      <c r="I313" s="399">
        <v>13708.34</v>
      </c>
      <c r="J313" s="572">
        <f t="shared" si="16"/>
        <v>27417</v>
      </c>
      <c r="K313" s="5"/>
    </row>
    <row r="314" spans="1:11" x14ac:dyDescent="0.2">
      <c r="A314" s="392">
        <v>309</v>
      </c>
      <c r="B314" s="528" t="s">
        <v>464</v>
      </c>
      <c r="C314" s="394" t="s">
        <v>826</v>
      </c>
      <c r="D314" s="395" t="s">
        <v>199</v>
      </c>
      <c r="E314" s="583"/>
      <c r="F314" s="393"/>
      <c r="G314" s="572"/>
      <c r="H314" s="393">
        <v>4</v>
      </c>
      <c r="I314" s="399">
        <v>1538.71</v>
      </c>
      <c r="J314" s="572">
        <f t="shared" si="16"/>
        <v>6155</v>
      </c>
      <c r="K314" s="5"/>
    </row>
    <row r="315" spans="1:11" ht="33" x14ac:dyDescent="0.2">
      <c r="A315" s="392">
        <v>310</v>
      </c>
      <c r="B315" s="528" t="s">
        <v>465</v>
      </c>
      <c r="C315" s="394" t="s">
        <v>827</v>
      </c>
      <c r="D315" s="395" t="s">
        <v>199</v>
      </c>
      <c r="E315" s="583"/>
      <c r="F315" s="393"/>
      <c r="G315" s="572"/>
      <c r="H315" s="393">
        <v>4</v>
      </c>
      <c r="I315" s="399">
        <v>31.89</v>
      </c>
      <c r="J315" s="572">
        <f t="shared" si="16"/>
        <v>128</v>
      </c>
      <c r="K315" s="5"/>
    </row>
    <row r="316" spans="1:11" x14ac:dyDescent="0.2">
      <c r="A316" s="392">
        <v>311</v>
      </c>
      <c r="B316" s="528" t="s">
        <v>466</v>
      </c>
      <c r="C316" s="394" t="s">
        <v>828</v>
      </c>
      <c r="D316" s="395" t="s">
        <v>199</v>
      </c>
      <c r="E316" s="583"/>
      <c r="F316" s="393"/>
      <c r="G316" s="572"/>
      <c r="H316" s="393">
        <v>4</v>
      </c>
      <c r="I316" s="399">
        <v>90.1</v>
      </c>
      <c r="J316" s="572">
        <f t="shared" si="16"/>
        <v>360</v>
      </c>
      <c r="K316" s="5"/>
    </row>
    <row r="317" spans="1:11" x14ac:dyDescent="0.2">
      <c r="A317" s="392">
        <v>312</v>
      </c>
      <c r="B317" s="528" t="s">
        <v>467</v>
      </c>
      <c r="C317" s="394" t="s">
        <v>829</v>
      </c>
      <c r="D317" s="395" t="s">
        <v>199</v>
      </c>
      <c r="E317" s="583"/>
      <c r="F317" s="393"/>
      <c r="G317" s="572"/>
      <c r="H317" s="393">
        <v>30</v>
      </c>
      <c r="I317" s="399">
        <v>54.39</v>
      </c>
      <c r="J317" s="572">
        <f t="shared" si="16"/>
        <v>1632</v>
      </c>
      <c r="K317" s="5"/>
    </row>
    <row r="318" spans="1:11" ht="49.5" x14ac:dyDescent="0.2">
      <c r="A318" s="392">
        <v>313</v>
      </c>
      <c r="B318" s="528" t="s">
        <v>468</v>
      </c>
      <c r="C318" s="394" t="s">
        <v>830</v>
      </c>
      <c r="D318" s="395" t="s">
        <v>199</v>
      </c>
      <c r="E318" s="393">
        <v>4</v>
      </c>
      <c r="F318" s="399">
        <v>9000</v>
      </c>
      <c r="G318" s="572">
        <f t="shared" ref="G318" si="22">E318*F318</f>
        <v>36000</v>
      </c>
      <c r="H318" s="393"/>
      <c r="I318" s="399"/>
      <c r="J318" s="572"/>
      <c r="K318" s="5"/>
    </row>
    <row r="319" spans="1:11" ht="33" x14ac:dyDescent="0.2">
      <c r="A319" s="392">
        <v>314</v>
      </c>
      <c r="B319" s="528" t="s">
        <v>469</v>
      </c>
      <c r="C319" s="394" t="s">
        <v>831</v>
      </c>
      <c r="D319" s="395" t="s">
        <v>199</v>
      </c>
      <c r="E319" s="583"/>
      <c r="F319" s="393"/>
      <c r="G319" s="572"/>
      <c r="H319" s="393">
        <v>2</v>
      </c>
      <c r="I319" s="399">
        <v>185.98</v>
      </c>
      <c r="J319" s="572">
        <f t="shared" si="16"/>
        <v>372</v>
      </c>
      <c r="K319" s="5"/>
    </row>
    <row r="320" spans="1:11" ht="49.5" x14ac:dyDescent="0.2">
      <c r="A320" s="392">
        <v>315</v>
      </c>
      <c r="B320" s="528" t="s">
        <v>470</v>
      </c>
      <c r="C320" s="394" t="s">
        <v>832</v>
      </c>
      <c r="D320" s="395" t="s">
        <v>199</v>
      </c>
      <c r="E320" s="393">
        <v>2</v>
      </c>
      <c r="F320" s="399">
        <v>16000</v>
      </c>
      <c r="G320" s="572">
        <f t="shared" ref="G320:G321" si="23">E320*F320</f>
        <v>32000</v>
      </c>
      <c r="H320" s="393"/>
      <c r="I320" s="399"/>
      <c r="J320" s="572"/>
      <c r="K320" s="5"/>
    </row>
    <row r="321" spans="1:11" ht="49.5" x14ac:dyDescent="0.2">
      <c r="A321" s="392">
        <v>316</v>
      </c>
      <c r="B321" s="528" t="s">
        <v>471</v>
      </c>
      <c r="C321" s="394" t="s">
        <v>833</v>
      </c>
      <c r="D321" s="395" t="s">
        <v>199</v>
      </c>
      <c r="E321" s="393">
        <v>2</v>
      </c>
      <c r="F321" s="399">
        <v>16000</v>
      </c>
      <c r="G321" s="572">
        <f t="shared" si="23"/>
        <v>32000</v>
      </c>
      <c r="H321" s="393"/>
      <c r="I321" s="399"/>
      <c r="J321" s="572"/>
      <c r="K321" s="5"/>
    </row>
    <row r="322" spans="1:11" ht="33" x14ac:dyDescent="0.2">
      <c r="A322" s="392">
        <v>319</v>
      </c>
      <c r="B322" s="528" t="s">
        <v>474</v>
      </c>
      <c r="C322" s="394" t="s">
        <v>836</v>
      </c>
      <c r="D322" s="395" t="s">
        <v>25</v>
      </c>
      <c r="E322" s="583"/>
      <c r="F322" s="393"/>
      <c r="G322" s="572"/>
      <c r="H322" s="393">
        <v>0.14280000000000001</v>
      </c>
      <c r="I322" s="399">
        <v>5931.32</v>
      </c>
      <c r="J322" s="572">
        <f t="shared" si="16"/>
        <v>847</v>
      </c>
      <c r="K322" s="5"/>
    </row>
    <row r="323" spans="1:11" ht="33" x14ac:dyDescent="0.2">
      <c r="A323" s="392">
        <v>320</v>
      </c>
      <c r="B323" s="528" t="s">
        <v>475</v>
      </c>
      <c r="C323" s="394" t="s">
        <v>837</v>
      </c>
      <c r="D323" s="395" t="s">
        <v>25</v>
      </c>
      <c r="E323" s="583"/>
      <c r="F323" s="393"/>
      <c r="G323" s="572"/>
      <c r="H323" s="393">
        <v>1.4585999999999999</v>
      </c>
      <c r="I323" s="399">
        <v>5931.32</v>
      </c>
      <c r="J323" s="572">
        <f t="shared" si="16"/>
        <v>8651</v>
      </c>
      <c r="K323" s="5"/>
    </row>
    <row r="324" spans="1:11" ht="33" x14ac:dyDescent="0.2">
      <c r="A324" s="392">
        <v>321</v>
      </c>
      <c r="B324" s="528" t="s">
        <v>476</v>
      </c>
      <c r="C324" s="394" t="s">
        <v>838</v>
      </c>
      <c r="D324" s="395" t="s">
        <v>25</v>
      </c>
      <c r="E324" s="583"/>
      <c r="F324" s="393"/>
      <c r="G324" s="572"/>
      <c r="H324" s="393">
        <v>48.657069999999997</v>
      </c>
      <c r="I324" s="399">
        <v>5989.6</v>
      </c>
      <c r="J324" s="572">
        <f t="shared" si="16"/>
        <v>291436</v>
      </c>
      <c r="K324" s="5"/>
    </row>
    <row r="325" spans="1:11" ht="33" x14ac:dyDescent="0.2">
      <c r="A325" s="392">
        <v>322</v>
      </c>
      <c r="B325" s="528" t="s">
        <v>477</v>
      </c>
      <c r="C325" s="394" t="s">
        <v>839</v>
      </c>
      <c r="D325" s="395" t="s">
        <v>199</v>
      </c>
      <c r="E325" s="393">
        <v>6</v>
      </c>
      <c r="F325" s="399">
        <v>6000</v>
      </c>
      <c r="G325" s="572">
        <f t="shared" ref="G325" si="24">E325*F325</f>
        <v>36000</v>
      </c>
      <c r="H325" s="393"/>
      <c r="I325" s="399"/>
      <c r="J325" s="572"/>
      <c r="K325" s="5"/>
    </row>
    <row r="326" spans="1:11" ht="33" x14ac:dyDescent="0.2">
      <c r="A326" s="392">
        <v>323</v>
      </c>
      <c r="B326" s="528" t="s">
        <v>478</v>
      </c>
      <c r="C326" s="394" t="s">
        <v>840</v>
      </c>
      <c r="D326" s="395" t="s">
        <v>199</v>
      </c>
      <c r="E326" s="583"/>
      <c r="F326" s="393"/>
      <c r="G326" s="572"/>
      <c r="H326" s="393">
        <v>16</v>
      </c>
      <c r="I326" s="399">
        <v>10000</v>
      </c>
      <c r="J326" s="572">
        <f t="shared" si="16"/>
        <v>160000</v>
      </c>
      <c r="K326" s="5"/>
    </row>
    <row r="327" spans="1:11" ht="33" x14ac:dyDescent="0.2">
      <c r="A327" s="392">
        <v>324</v>
      </c>
      <c r="B327" s="528" t="s">
        <v>479</v>
      </c>
      <c r="C327" s="394" t="s">
        <v>841</v>
      </c>
      <c r="D327" s="395" t="s">
        <v>199</v>
      </c>
      <c r="E327" s="583"/>
      <c r="F327" s="393"/>
      <c r="G327" s="572"/>
      <c r="H327" s="393">
        <v>4</v>
      </c>
      <c r="I327" s="399">
        <v>1574.66</v>
      </c>
      <c r="J327" s="572">
        <f t="shared" si="16"/>
        <v>6299</v>
      </c>
      <c r="K327" s="5"/>
    </row>
    <row r="328" spans="1:11" ht="33" x14ac:dyDescent="0.2">
      <c r="A328" s="392">
        <v>325</v>
      </c>
      <c r="B328" s="528" t="s">
        <v>480</v>
      </c>
      <c r="C328" s="394" t="s">
        <v>842</v>
      </c>
      <c r="D328" s="395" t="s">
        <v>199</v>
      </c>
      <c r="E328" s="583"/>
      <c r="F328" s="393"/>
      <c r="G328" s="572"/>
      <c r="H328" s="393">
        <v>9</v>
      </c>
      <c r="I328" s="399">
        <v>4530</v>
      </c>
      <c r="J328" s="572">
        <f t="shared" si="16"/>
        <v>40770</v>
      </c>
      <c r="K328" s="5"/>
    </row>
    <row r="329" spans="1:11" x14ac:dyDescent="0.2">
      <c r="A329" s="392">
        <v>326</v>
      </c>
      <c r="B329" s="528" t="s">
        <v>481</v>
      </c>
      <c r="C329" s="394" t="s">
        <v>843</v>
      </c>
      <c r="D329" s="395" t="s">
        <v>25</v>
      </c>
      <c r="E329" s="583"/>
      <c r="F329" s="393"/>
      <c r="G329" s="572"/>
      <c r="H329" s="393">
        <v>15.708</v>
      </c>
      <c r="I329" s="399">
        <v>2778.95</v>
      </c>
      <c r="J329" s="572">
        <f t="shared" si="16"/>
        <v>43652</v>
      </c>
      <c r="K329" s="5"/>
    </row>
    <row r="330" spans="1:11" ht="49.5" x14ac:dyDescent="0.2">
      <c r="A330" s="392">
        <v>327</v>
      </c>
      <c r="B330" s="528" t="s">
        <v>482</v>
      </c>
      <c r="C330" s="394" t="s">
        <v>844</v>
      </c>
      <c r="D330" s="395" t="s">
        <v>208</v>
      </c>
      <c r="E330" s="393">
        <v>0.28000000000000003</v>
      </c>
      <c r="F330" s="399">
        <v>58200</v>
      </c>
      <c r="G330" s="572">
        <f t="shared" ref="G330:G340" si="25">E330*F330</f>
        <v>16296</v>
      </c>
      <c r="H330" s="393"/>
      <c r="I330" s="399"/>
      <c r="J330" s="572"/>
      <c r="K330" s="5"/>
    </row>
    <row r="331" spans="1:11" ht="49.5" x14ac:dyDescent="0.2">
      <c r="A331" s="392">
        <v>328</v>
      </c>
      <c r="B331" s="528" t="s">
        <v>483</v>
      </c>
      <c r="C331" s="394" t="s">
        <v>844</v>
      </c>
      <c r="D331" s="395" t="s">
        <v>208</v>
      </c>
      <c r="E331" s="393">
        <v>0.4</v>
      </c>
      <c r="F331" s="399">
        <v>58200</v>
      </c>
      <c r="G331" s="572">
        <f t="shared" si="25"/>
        <v>23280</v>
      </c>
      <c r="H331" s="393"/>
      <c r="I331" s="399"/>
      <c r="J331" s="572"/>
      <c r="K331" s="5"/>
    </row>
    <row r="332" spans="1:11" ht="49.5" x14ac:dyDescent="0.2">
      <c r="A332" s="392">
        <v>329</v>
      </c>
      <c r="B332" s="528" t="s">
        <v>484</v>
      </c>
      <c r="C332" s="394" t="s">
        <v>845</v>
      </c>
      <c r="D332" s="395" t="s">
        <v>208</v>
      </c>
      <c r="E332" s="393">
        <v>3.24</v>
      </c>
      <c r="F332" s="399">
        <v>54100</v>
      </c>
      <c r="G332" s="572">
        <f t="shared" si="25"/>
        <v>175284</v>
      </c>
      <c r="H332" s="393"/>
      <c r="I332" s="399"/>
      <c r="J332" s="572"/>
      <c r="K332" s="5"/>
    </row>
    <row r="333" spans="1:11" ht="49.5" x14ac:dyDescent="0.2">
      <c r="A333" s="392">
        <v>330</v>
      </c>
      <c r="B333" s="528" t="s">
        <v>485</v>
      </c>
      <c r="C333" s="394" t="s">
        <v>846</v>
      </c>
      <c r="D333" s="395" t="s">
        <v>208</v>
      </c>
      <c r="E333" s="393">
        <v>2.64</v>
      </c>
      <c r="F333" s="399">
        <v>40000</v>
      </c>
      <c r="G333" s="572">
        <f t="shared" si="25"/>
        <v>105600</v>
      </c>
      <c r="H333" s="393"/>
      <c r="I333" s="399"/>
      <c r="J333" s="572"/>
      <c r="K333" s="5"/>
    </row>
    <row r="334" spans="1:11" ht="49.5" x14ac:dyDescent="0.2">
      <c r="A334" s="392">
        <v>331</v>
      </c>
      <c r="B334" s="528" t="s">
        <v>486</v>
      </c>
      <c r="C334" s="394" t="s">
        <v>847</v>
      </c>
      <c r="D334" s="395" t="s">
        <v>208</v>
      </c>
      <c r="E334" s="393">
        <v>0.25</v>
      </c>
      <c r="F334" s="399">
        <v>54100</v>
      </c>
      <c r="G334" s="572">
        <f t="shared" si="25"/>
        <v>13525</v>
      </c>
      <c r="H334" s="393"/>
      <c r="I334" s="399"/>
      <c r="J334" s="572"/>
      <c r="K334" s="5"/>
    </row>
    <row r="335" spans="1:11" ht="49.5" x14ac:dyDescent="0.2">
      <c r="A335" s="392">
        <v>332</v>
      </c>
      <c r="B335" s="528" t="s">
        <v>487</v>
      </c>
      <c r="C335" s="394" t="s">
        <v>848</v>
      </c>
      <c r="D335" s="395" t="s">
        <v>208</v>
      </c>
      <c r="E335" s="393">
        <v>0.52</v>
      </c>
      <c r="F335" s="399">
        <v>40000</v>
      </c>
      <c r="G335" s="572">
        <f t="shared" si="25"/>
        <v>20800</v>
      </c>
      <c r="H335" s="393"/>
      <c r="I335" s="399"/>
      <c r="J335" s="572"/>
      <c r="K335" s="5"/>
    </row>
    <row r="336" spans="1:11" ht="66" x14ac:dyDescent="0.2">
      <c r="A336" s="392">
        <v>333</v>
      </c>
      <c r="B336" s="528" t="s">
        <v>488</v>
      </c>
      <c r="C336" s="394" t="s">
        <v>849</v>
      </c>
      <c r="D336" s="395" t="s">
        <v>208</v>
      </c>
      <c r="E336" s="393">
        <v>1.5299999999999999E-2</v>
      </c>
      <c r="F336" s="399">
        <v>15000</v>
      </c>
      <c r="G336" s="572">
        <f t="shared" si="25"/>
        <v>230</v>
      </c>
      <c r="H336" s="393"/>
      <c r="I336" s="399"/>
      <c r="J336" s="572"/>
      <c r="K336" s="5"/>
    </row>
    <row r="337" spans="1:11" ht="66" x14ac:dyDescent="0.2">
      <c r="A337" s="392">
        <v>334</v>
      </c>
      <c r="B337" s="528" t="s">
        <v>489</v>
      </c>
      <c r="C337" s="394" t="s">
        <v>850</v>
      </c>
      <c r="D337" s="395" t="s">
        <v>208</v>
      </c>
      <c r="E337" s="393">
        <v>0.37128</v>
      </c>
      <c r="F337" s="399">
        <v>30500</v>
      </c>
      <c r="G337" s="572">
        <f t="shared" si="25"/>
        <v>11324</v>
      </c>
      <c r="H337" s="393"/>
      <c r="I337" s="399"/>
      <c r="J337" s="572"/>
      <c r="K337" s="5"/>
    </row>
    <row r="338" spans="1:11" ht="66" x14ac:dyDescent="0.2">
      <c r="A338" s="392">
        <v>335</v>
      </c>
      <c r="B338" s="528" t="s">
        <v>490</v>
      </c>
      <c r="C338" s="394" t="s">
        <v>851</v>
      </c>
      <c r="D338" s="395" t="s">
        <v>208</v>
      </c>
      <c r="E338" s="393">
        <v>5.8139999999999997E-2</v>
      </c>
      <c r="F338" s="399">
        <v>60100</v>
      </c>
      <c r="G338" s="572">
        <f t="shared" si="25"/>
        <v>3494</v>
      </c>
      <c r="H338" s="393"/>
      <c r="I338" s="399"/>
      <c r="J338" s="572"/>
      <c r="K338" s="5"/>
    </row>
    <row r="339" spans="1:11" ht="66" x14ac:dyDescent="0.2">
      <c r="A339" s="392">
        <v>336</v>
      </c>
      <c r="B339" s="528" t="s">
        <v>491</v>
      </c>
      <c r="C339" s="394" t="s">
        <v>852</v>
      </c>
      <c r="D339" s="395" t="s">
        <v>208</v>
      </c>
      <c r="E339" s="393">
        <v>9.9959999999999993E-2</v>
      </c>
      <c r="F339" s="399">
        <v>396000</v>
      </c>
      <c r="G339" s="572">
        <f t="shared" si="25"/>
        <v>39584</v>
      </c>
      <c r="H339" s="393"/>
      <c r="I339" s="399"/>
      <c r="J339" s="572"/>
      <c r="K339" s="5"/>
    </row>
    <row r="340" spans="1:11" s="592" customFormat="1" ht="66" x14ac:dyDescent="0.2">
      <c r="A340" s="585">
        <v>337</v>
      </c>
      <c r="B340" s="586" t="s">
        <v>492</v>
      </c>
      <c r="C340" s="587" t="s">
        <v>1031</v>
      </c>
      <c r="D340" s="588" t="s">
        <v>208</v>
      </c>
      <c r="E340" s="589" t="s">
        <v>1030</v>
      </c>
      <c r="F340" s="590">
        <v>990000</v>
      </c>
      <c r="G340" s="591">
        <f t="shared" si="25"/>
        <v>557924</v>
      </c>
      <c r="H340" s="589"/>
      <c r="I340" s="590"/>
      <c r="J340" s="591"/>
    </row>
    <row r="341" spans="1:11" ht="66" x14ac:dyDescent="0.2">
      <c r="A341" s="392">
        <v>338</v>
      </c>
      <c r="B341" s="528" t="s">
        <v>493</v>
      </c>
      <c r="C341" s="394" t="s">
        <v>853</v>
      </c>
      <c r="D341" s="395" t="s">
        <v>208</v>
      </c>
      <c r="E341" s="393">
        <v>0.40188000000000001</v>
      </c>
      <c r="F341" s="399">
        <v>1100000</v>
      </c>
      <c r="G341" s="572">
        <f t="shared" ref="G341:G342" si="26">E341*F341</f>
        <v>442068</v>
      </c>
      <c r="H341" s="393"/>
      <c r="I341" s="399"/>
      <c r="J341" s="572"/>
      <c r="K341" s="5"/>
    </row>
    <row r="342" spans="1:11" ht="66" x14ac:dyDescent="0.2">
      <c r="A342" s="392">
        <v>339</v>
      </c>
      <c r="B342" s="528" t="s">
        <v>494</v>
      </c>
      <c r="C342" s="394" t="s">
        <v>854</v>
      </c>
      <c r="D342" s="395" t="s">
        <v>208</v>
      </c>
      <c r="E342" s="393">
        <v>0.84</v>
      </c>
      <c r="F342" s="399">
        <v>45500</v>
      </c>
      <c r="G342" s="572">
        <f t="shared" si="26"/>
        <v>38220</v>
      </c>
      <c r="H342" s="393"/>
      <c r="I342" s="399"/>
      <c r="J342" s="572"/>
      <c r="K342" s="5"/>
    </row>
    <row r="343" spans="1:11" ht="33" x14ac:dyDescent="0.2">
      <c r="A343" s="392">
        <v>340</v>
      </c>
      <c r="B343" s="528" t="s">
        <v>495</v>
      </c>
      <c r="C343" s="394" t="s">
        <v>855</v>
      </c>
      <c r="D343" s="395" t="s">
        <v>208</v>
      </c>
      <c r="E343" s="583"/>
      <c r="F343" s="393"/>
      <c r="G343" s="572"/>
      <c r="H343" s="393">
        <v>2.7E-2</v>
      </c>
      <c r="I343" s="399">
        <v>23626.3</v>
      </c>
      <c r="J343" s="572">
        <f t="shared" ref="J343:J402" si="27">H343*I343</f>
        <v>638</v>
      </c>
      <c r="K343" s="5"/>
    </row>
    <row r="344" spans="1:11" x14ac:dyDescent="0.2">
      <c r="A344" s="392">
        <v>341</v>
      </c>
      <c r="B344" s="528" t="s">
        <v>495</v>
      </c>
      <c r="C344" s="394" t="s">
        <v>856</v>
      </c>
      <c r="D344" s="395" t="s">
        <v>208</v>
      </c>
      <c r="E344" s="583"/>
      <c r="F344" s="393"/>
      <c r="G344" s="572"/>
      <c r="H344" s="393">
        <v>7.0000000000000007E-2</v>
      </c>
      <c r="I344" s="399">
        <v>23626.3</v>
      </c>
      <c r="J344" s="572">
        <f t="shared" si="27"/>
        <v>1654</v>
      </c>
      <c r="K344" s="5"/>
    </row>
    <row r="345" spans="1:11" ht="33" x14ac:dyDescent="0.2">
      <c r="A345" s="392">
        <v>342</v>
      </c>
      <c r="B345" s="528" t="s">
        <v>496</v>
      </c>
      <c r="C345" s="394" t="s">
        <v>857</v>
      </c>
      <c r="D345" s="395" t="s">
        <v>199</v>
      </c>
      <c r="E345" s="583"/>
      <c r="F345" s="393"/>
      <c r="G345" s="572"/>
      <c r="H345" s="393">
        <v>18</v>
      </c>
      <c r="I345" s="399">
        <v>475.31</v>
      </c>
      <c r="J345" s="572">
        <f t="shared" si="27"/>
        <v>8556</v>
      </c>
      <c r="K345" s="5"/>
    </row>
    <row r="346" spans="1:11" x14ac:dyDescent="0.2">
      <c r="A346" s="392">
        <v>343</v>
      </c>
      <c r="B346" s="528" t="s">
        <v>497</v>
      </c>
      <c r="C346" s="394" t="s">
        <v>858</v>
      </c>
      <c r="D346" s="395" t="s">
        <v>173</v>
      </c>
      <c r="E346" s="583"/>
      <c r="F346" s="393"/>
      <c r="G346" s="572"/>
      <c r="H346" s="393">
        <v>8</v>
      </c>
      <c r="I346" s="399">
        <v>1796.13</v>
      </c>
      <c r="J346" s="572">
        <f t="shared" si="27"/>
        <v>14369</v>
      </c>
      <c r="K346" s="5"/>
    </row>
    <row r="347" spans="1:11" ht="33" x14ac:dyDescent="0.2">
      <c r="A347" s="392">
        <v>344</v>
      </c>
      <c r="B347" s="528" t="s">
        <v>498</v>
      </c>
      <c r="C347" s="394" t="s">
        <v>859</v>
      </c>
      <c r="D347" s="395" t="s">
        <v>199</v>
      </c>
      <c r="E347" s="583"/>
      <c r="F347" s="393"/>
      <c r="G347" s="572"/>
      <c r="H347" s="393">
        <v>8</v>
      </c>
      <c r="I347" s="399">
        <v>3805.12</v>
      </c>
      <c r="J347" s="572">
        <f t="shared" si="27"/>
        <v>30441</v>
      </c>
      <c r="K347" s="5"/>
    </row>
    <row r="348" spans="1:11" x14ac:dyDescent="0.2">
      <c r="A348" s="392">
        <v>345</v>
      </c>
      <c r="B348" s="528" t="s">
        <v>499</v>
      </c>
      <c r="C348" s="394" t="s">
        <v>860</v>
      </c>
      <c r="D348" s="395" t="s">
        <v>199</v>
      </c>
      <c r="E348" s="583"/>
      <c r="F348" s="393"/>
      <c r="G348" s="572"/>
      <c r="H348" s="393">
        <v>2</v>
      </c>
      <c r="I348" s="399">
        <v>8999.4699999999993</v>
      </c>
      <c r="J348" s="572">
        <f t="shared" si="27"/>
        <v>17999</v>
      </c>
      <c r="K348" s="5"/>
    </row>
    <row r="349" spans="1:11" ht="33" x14ac:dyDescent="0.2">
      <c r="A349" s="392">
        <v>346</v>
      </c>
      <c r="B349" s="528" t="s">
        <v>500</v>
      </c>
      <c r="C349" s="394" t="s">
        <v>861</v>
      </c>
      <c r="D349" s="395" t="s">
        <v>199</v>
      </c>
      <c r="E349" s="583"/>
      <c r="F349" s="393"/>
      <c r="G349" s="572"/>
      <c r="H349" s="393">
        <v>8</v>
      </c>
      <c r="I349" s="399">
        <v>664.48</v>
      </c>
      <c r="J349" s="572">
        <f t="shared" si="27"/>
        <v>5316</v>
      </c>
      <c r="K349" s="5"/>
    </row>
    <row r="350" spans="1:11" x14ac:dyDescent="0.2">
      <c r="A350" s="392">
        <v>347</v>
      </c>
      <c r="B350" s="528" t="s">
        <v>501</v>
      </c>
      <c r="C350" s="394" t="s">
        <v>862</v>
      </c>
      <c r="D350" s="395" t="s">
        <v>199</v>
      </c>
      <c r="E350" s="583"/>
      <c r="F350" s="393"/>
      <c r="G350" s="572"/>
      <c r="H350" s="393">
        <v>9</v>
      </c>
      <c r="I350" s="399">
        <v>4200</v>
      </c>
      <c r="J350" s="572">
        <f t="shared" si="27"/>
        <v>37800</v>
      </c>
      <c r="K350" s="5"/>
    </row>
    <row r="351" spans="1:11" x14ac:dyDescent="0.2">
      <c r="A351" s="392">
        <v>348</v>
      </c>
      <c r="B351" s="528" t="s">
        <v>501</v>
      </c>
      <c r="C351" s="394" t="s">
        <v>863</v>
      </c>
      <c r="D351" s="395" t="s">
        <v>199</v>
      </c>
      <c r="E351" s="583"/>
      <c r="F351" s="393"/>
      <c r="G351" s="572"/>
      <c r="H351" s="393">
        <v>3</v>
      </c>
      <c r="I351" s="399">
        <v>4200</v>
      </c>
      <c r="J351" s="572">
        <f t="shared" si="27"/>
        <v>12600</v>
      </c>
      <c r="K351" s="5"/>
    </row>
    <row r="352" spans="1:11" ht="49.5" x14ac:dyDescent="0.2">
      <c r="A352" s="392">
        <v>349</v>
      </c>
      <c r="B352" s="528" t="s">
        <v>502</v>
      </c>
      <c r="C352" s="394" t="s">
        <v>864</v>
      </c>
      <c r="D352" s="395" t="s">
        <v>203</v>
      </c>
      <c r="E352" s="583"/>
      <c r="F352" s="393"/>
      <c r="G352" s="572"/>
      <c r="H352" s="393">
        <v>1</v>
      </c>
      <c r="I352" s="399">
        <v>50</v>
      </c>
      <c r="J352" s="572">
        <f t="shared" si="27"/>
        <v>50</v>
      </c>
      <c r="K352" s="5"/>
    </row>
    <row r="353" spans="1:11" x14ac:dyDescent="0.2">
      <c r="A353" s="392">
        <v>350</v>
      </c>
      <c r="B353" s="528" t="s">
        <v>503</v>
      </c>
      <c r="C353" s="394" t="s">
        <v>865</v>
      </c>
      <c r="D353" s="395" t="s">
        <v>26</v>
      </c>
      <c r="E353" s="583"/>
      <c r="F353" s="393"/>
      <c r="G353" s="572"/>
      <c r="H353" s="393">
        <v>0.17499999999999999</v>
      </c>
      <c r="I353" s="399">
        <v>138.19</v>
      </c>
      <c r="J353" s="572">
        <f t="shared" si="27"/>
        <v>24</v>
      </c>
      <c r="K353" s="5"/>
    </row>
    <row r="354" spans="1:11" x14ac:dyDescent="0.2">
      <c r="A354" s="392">
        <v>351</v>
      </c>
      <c r="B354" s="528" t="s">
        <v>504</v>
      </c>
      <c r="C354" s="394" t="s">
        <v>866</v>
      </c>
      <c r="D354" s="395" t="s">
        <v>209</v>
      </c>
      <c r="E354" s="583"/>
      <c r="F354" s="393"/>
      <c r="G354" s="572"/>
      <c r="H354" s="393">
        <v>50</v>
      </c>
      <c r="I354" s="399">
        <v>61.6</v>
      </c>
      <c r="J354" s="572">
        <f t="shared" si="27"/>
        <v>3080</v>
      </c>
      <c r="K354" s="5"/>
    </row>
    <row r="355" spans="1:11" x14ac:dyDescent="0.2">
      <c r="A355" s="392">
        <v>352</v>
      </c>
      <c r="B355" s="528" t="s">
        <v>505</v>
      </c>
      <c r="C355" s="394" t="s">
        <v>867</v>
      </c>
      <c r="D355" s="395" t="s">
        <v>209</v>
      </c>
      <c r="E355" s="583"/>
      <c r="F355" s="393"/>
      <c r="G355" s="572"/>
      <c r="H355" s="393">
        <v>30</v>
      </c>
      <c r="I355" s="399">
        <v>86.09</v>
      </c>
      <c r="J355" s="572">
        <f t="shared" si="27"/>
        <v>2583</v>
      </c>
      <c r="K355" s="5"/>
    </row>
    <row r="356" spans="1:11" x14ac:dyDescent="0.2">
      <c r="A356" s="392">
        <v>353</v>
      </c>
      <c r="B356" s="528" t="s">
        <v>506</v>
      </c>
      <c r="C356" s="394" t="s">
        <v>868</v>
      </c>
      <c r="D356" s="395" t="s">
        <v>209</v>
      </c>
      <c r="E356" s="583"/>
      <c r="F356" s="393"/>
      <c r="G356" s="572"/>
      <c r="H356" s="393">
        <v>100</v>
      </c>
      <c r="I356" s="399">
        <v>27.81</v>
      </c>
      <c r="J356" s="572">
        <f t="shared" si="27"/>
        <v>2781</v>
      </c>
      <c r="K356" s="5"/>
    </row>
    <row r="357" spans="1:11" ht="49.5" x14ac:dyDescent="0.2">
      <c r="A357" s="392">
        <v>354</v>
      </c>
      <c r="B357" s="528" t="s">
        <v>507</v>
      </c>
      <c r="C357" s="394" t="s">
        <v>869</v>
      </c>
      <c r="D357" s="395" t="s">
        <v>199</v>
      </c>
      <c r="E357" s="583"/>
      <c r="F357" s="393"/>
      <c r="G357" s="572"/>
      <c r="H357" s="393">
        <v>10</v>
      </c>
      <c r="I357" s="399">
        <v>155</v>
      </c>
      <c r="J357" s="572">
        <f t="shared" si="27"/>
        <v>1550</v>
      </c>
      <c r="K357" s="5"/>
    </row>
    <row r="358" spans="1:11" ht="49.5" x14ac:dyDescent="0.2">
      <c r="A358" s="392">
        <v>355</v>
      </c>
      <c r="B358" s="528" t="s">
        <v>508</v>
      </c>
      <c r="C358" s="394" t="s">
        <v>870</v>
      </c>
      <c r="D358" s="395" t="s">
        <v>199</v>
      </c>
      <c r="E358" s="393">
        <v>15</v>
      </c>
      <c r="F358" s="399">
        <v>250</v>
      </c>
      <c r="G358" s="572">
        <f t="shared" ref="G358" si="28">E358*F358</f>
        <v>3750</v>
      </c>
      <c r="H358" s="393"/>
      <c r="I358" s="399"/>
      <c r="J358" s="572"/>
      <c r="K358" s="5"/>
    </row>
    <row r="359" spans="1:11" ht="49.5" x14ac:dyDescent="0.2">
      <c r="A359" s="392">
        <v>356</v>
      </c>
      <c r="B359" s="528" t="s">
        <v>509</v>
      </c>
      <c r="C359" s="394" t="s">
        <v>871</v>
      </c>
      <c r="D359" s="395" t="s">
        <v>199</v>
      </c>
      <c r="E359" s="583"/>
      <c r="F359" s="393"/>
      <c r="G359" s="572"/>
      <c r="H359" s="393">
        <v>2</v>
      </c>
      <c r="I359" s="399">
        <v>310</v>
      </c>
      <c r="J359" s="572">
        <f t="shared" si="27"/>
        <v>620</v>
      </c>
      <c r="K359" s="5"/>
    </row>
    <row r="360" spans="1:11" ht="49.5" x14ac:dyDescent="0.2">
      <c r="A360" s="392">
        <v>357</v>
      </c>
      <c r="B360" s="528" t="s">
        <v>510</v>
      </c>
      <c r="C360" s="394" t="s">
        <v>872</v>
      </c>
      <c r="D360" s="395" t="s">
        <v>199</v>
      </c>
      <c r="E360" s="393">
        <v>3</v>
      </c>
      <c r="F360" s="399">
        <v>450</v>
      </c>
      <c r="G360" s="572">
        <f t="shared" ref="G360" si="29">E360*F360</f>
        <v>1350</v>
      </c>
      <c r="H360" s="393"/>
      <c r="I360" s="399"/>
      <c r="J360" s="572"/>
      <c r="K360" s="5"/>
    </row>
    <row r="361" spans="1:11" ht="49.5" x14ac:dyDescent="0.2">
      <c r="A361" s="392">
        <v>358</v>
      </c>
      <c r="B361" s="528" t="s">
        <v>511</v>
      </c>
      <c r="C361" s="394" t="s">
        <v>873</v>
      </c>
      <c r="D361" s="395" t="s">
        <v>199</v>
      </c>
      <c r="E361" s="583"/>
      <c r="F361" s="393"/>
      <c r="G361" s="572"/>
      <c r="H361" s="393">
        <v>11</v>
      </c>
      <c r="I361" s="399">
        <v>506</v>
      </c>
      <c r="J361" s="572">
        <f t="shared" si="27"/>
        <v>5566</v>
      </c>
      <c r="K361" s="5"/>
    </row>
    <row r="362" spans="1:11" ht="49.5" x14ac:dyDescent="0.2">
      <c r="A362" s="392">
        <v>359</v>
      </c>
      <c r="B362" s="528" t="s">
        <v>512</v>
      </c>
      <c r="C362" s="394" t="s">
        <v>874</v>
      </c>
      <c r="D362" s="395" t="s">
        <v>199</v>
      </c>
      <c r="E362" s="583"/>
      <c r="F362" s="393"/>
      <c r="G362" s="572"/>
      <c r="H362" s="393">
        <v>16</v>
      </c>
      <c r="I362" s="399">
        <v>650</v>
      </c>
      <c r="J362" s="572">
        <f t="shared" si="27"/>
        <v>10400</v>
      </c>
      <c r="K362" s="5"/>
    </row>
    <row r="363" spans="1:11" ht="49.5" x14ac:dyDescent="0.2">
      <c r="A363" s="392">
        <v>360</v>
      </c>
      <c r="B363" s="528" t="s">
        <v>513</v>
      </c>
      <c r="C363" s="394" t="s">
        <v>875</v>
      </c>
      <c r="D363" s="395" t="s">
        <v>199</v>
      </c>
      <c r="E363" s="393">
        <v>3</v>
      </c>
      <c r="F363" s="399">
        <v>2500</v>
      </c>
      <c r="G363" s="572">
        <f t="shared" ref="G363:G364" si="30">E363*F363</f>
        <v>7500</v>
      </c>
      <c r="H363" s="393"/>
      <c r="I363" s="399"/>
      <c r="J363" s="572"/>
      <c r="K363" s="5"/>
    </row>
    <row r="364" spans="1:11" ht="49.5" x14ac:dyDescent="0.2">
      <c r="A364" s="392">
        <v>361</v>
      </c>
      <c r="B364" s="528" t="s">
        <v>514</v>
      </c>
      <c r="C364" s="394" t="s">
        <v>876</v>
      </c>
      <c r="D364" s="395" t="s">
        <v>199</v>
      </c>
      <c r="E364" s="393">
        <v>6</v>
      </c>
      <c r="F364" s="399">
        <v>2800</v>
      </c>
      <c r="G364" s="572">
        <f t="shared" si="30"/>
        <v>16800</v>
      </c>
      <c r="H364" s="393"/>
      <c r="I364" s="399"/>
      <c r="J364" s="572"/>
      <c r="K364" s="5"/>
    </row>
    <row r="365" spans="1:11" ht="49.5" x14ac:dyDescent="0.2">
      <c r="A365" s="392">
        <v>362</v>
      </c>
      <c r="B365" s="528" t="s">
        <v>515</v>
      </c>
      <c r="C365" s="394" t="s">
        <v>877</v>
      </c>
      <c r="D365" s="395" t="s">
        <v>199</v>
      </c>
      <c r="E365" s="583"/>
      <c r="F365" s="393"/>
      <c r="G365" s="572"/>
      <c r="H365" s="393">
        <v>10</v>
      </c>
      <c r="I365" s="399">
        <v>3976</v>
      </c>
      <c r="J365" s="572">
        <f t="shared" si="27"/>
        <v>39760</v>
      </c>
      <c r="K365" s="5"/>
    </row>
    <row r="366" spans="1:11" ht="49.5" x14ac:dyDescent="0.2">
      <c r="A366" s="392">
        <v>363</v>
      </c>
      <c r="B366" s="528" t="s">
        <v>516</v>
      </c>
      <c r="C366" s="394" t="s">
        <v>878</v>
      </c>
      <c r="D366" s="395" t="s">
        <v>199</v>
      </c>
      <c r="E366" s="393">
        <v>2</v>
      </c>
      <c r="F366" s="399">
        <v>15500</v>
      </c>
      <c r="G366" s="572">
        <f t="shared" ref="G366" si="31">E366*F366</f>
        <v>31000</v>
      </c>
      <c r="H366" s="393"/>
      <c r="I366" s="399"/>
      <c r="J366" s="572"/>
      <c r="K366" s="5"/>
    </row>
    <row r="367" spans="1:11" ht="49.5" x14ac:dyDescent="0.2">
      <c r="A367" s="392">
        <v>364</v>
      </c>
      <c r="B367" s="528" t="s">
        <v>517</v>
      </c>
      <c r="C367" s="394" t="s">
        <v>879</v>
      </c>
      <c r="D367" s="395" t="s">
        <v>199</v>
      </c>
      <c r="E367" s="583"/>
      <c r="F367" s="393"/>
      <c r="G367" s="572"/>
      <c r="H367" s="393">
        <v>25</v>
      </c>
      <c r="I367" s="399">
        <v>8863</v>
      </c>
      <c r="J367" s="572">
        <f t="shared" si="27"/>
        <v>221575</v>
      </c>
      <c r="K367" s="5"/>
    </row>
    <row r="368" spans="1:11" ht="49.5" x14ac:dyDescent="0.2">
      <c r="A368" s="392">
        <v>365</v>
      </c>
      <c r="B368" s="528" t="s">
        <v>518</v>
      </c>
      <c r="C368" s="394" t="s">
        <v>880</v>
      </c>
      <c r="D368" s="395" t="s">
        <v>199</v>
      </c>
      <c r="E368" s="393">
        <v>3</v>
      </c>
      <c r="F368" s="399">
        <v>18500</v>
      </c>
      <c r="G368" s="572">
        <f t="shared" ref="G368:G369" si="32">E368*F368</f>
        <v>55500</v>
      </c>
      <c r="H368" s="393"/>
      <c r="I368" s="399"/>
      <c r="J368" s="572"/>
      <c r="K368" s="5"/>
    </row>
    <row r="369" spans="1:11" ht="49.5" x14ac:dyDescent="0.2">
      <c r="A369" s="392">
        <v>366</v>
      </c>
      <c r="B369" s="528" t="s">
        <v>519</v>
      </c>
      <c r="C369" s="394" t="s">
        <v>881</v>
      </c>
      <c r="D369" s="395" t="s">
        <v>199</v>
      </c>
      <c r="E369" s="393">
        <v>1</v>
      </c>
      <c r="F369" s="399">
        <v>950</v>
      </c>
      <c r="G369" s="572">
        <f t="shared" si="32"/>
        <v>950</v>
      </c>
      <c r="H369" s="393"/>
      <c r="I369" s="399"/>
      <c r="J369" s="572"/>
      <c r="K369" s="5"/>
    </row>
    <row r="370" spans="1:11" ht="49.5" x14ac:dyDescent="0.2">
      <c r="A370" s="392">
        <v>367</v>
      </c>
      <c r="B370" s="528" t="s">
        <v>520</v>
      </c>
      <c r="C370" s="394" t="s">
        <v>882</v>
      </c>
      <c r="D370" s="395" t="s">
        <v>199</v>
      </c>
      <c r="E370" s="583"/>
      <c r="F370" s="393"/>
      <c r="G370" s="572"/>
      <c r="H370" s="393">
        <v>1</v>
      </c>
      <c r="I370" s="399">
        <v>975</v>
      </c>
      <c r="J370" s="572">
        <f t="shared" si="27"/>
        <v>975</v>
      </c>
      <c r="K370" s="5"/>
    </row>
    <row r="371" spans="1:11" ht="49.5" x14ac:dyDescent="0.2">
      <c r="A371" s="392">
        <v>368</v>
      </c>
      <c r="B371" s="528" t="s">
        <v>521</v>
      </c>
      <c r="C371" s="394" t="s">
        <v>883</v>
      </c>
      <c r="D371" s="395" t="s">
        <v>199</v>
      </c>
      <c r="E371" s="583"/>
      <c r="F371" s="393"/>
      <c r="G371" s="572"/>
      <c r="H371" s="393">
        <v>10</v>
      </c>
      <c r="I371" s="399">
        <v>1256</v>
      </c>
      <c r="J371" s="572">
        <f t="shared" si="27"/>
        <v>12560</v>
      </c>
      <c r="K371" s="5"/>
    </row>
    <row r="372" spans="1:11" ht="49.5" x14ac:dyDescent="0.2">
      <c r="A372" s="392">
        <v>369</v>
      </c>
      <c r="B372" s="528" t="s">
        <v>522</v>
      </c>
      <c r="C372" s="394" t="s">
        <v>884</v>
      </c>
      <c r="D372" s="395" t="s">
        <v>199</v>
      </c>
      <c r="E372" s="393">
        <v>2</v>
      </c>
      <c r="F372" s="399">
        <v>6000</v>
      </c>
      <c r="G372" s="572">
        <f t="shared" ref="G372:G380" si="33">E372*F372</f>
        <v>12000</v>
      </c>
      <c r="H372" s="393"/>
      <c r="I372" s="399"/>
      <c r="J372" s="572"/>
      <c r="K372" s="5"/>
    </row>
    <row r="373" spans="1:11" ht="49.5" x14ac:dyDescent="0.2">
      <c r="A373" s="392">
        <v>370</v>
      </c>
      <c r="B373" s="528" t="s">
        <v>523</v>
      </c>
      <c r="C373" s="394" t="s">
        <v>885</v>
      </c>
      <c r="D373" s="395" t="s">
        <v>199</v>
      </c>
      <c r="E373" s="393">
        <v>3</v>
      </c>
      <c r="F373" s="399">
        <v>9500</v>
      </c>
      <c r="G373" s="572">
        <f t="shared" si="33"/>
        <v>28500</v>
      </c>
      <c r="H373" s="393"/>
      <c r="I373" s="399"/>
      <c r="J373" s="572"/>
      <c r="K373" s="5"/>
    </row>
    <row r="374" spans="1:11" ht="49.5" x14ac:dyDescent="0.2">
      <c r="A374" s="392">
        <v>371</v>
      </c>
      <c r="B374" s="528" t="s">
        <v>524</v>
      </c>
      <c r="C374" s="394" t="s">
        <v>886</v>
      </c>
      <c r="D374" s="395" t="s">
        <v>199</v>
      </c>
      <c r="E374" s="393">
        <v>2</v>
      </c>
      <c r="F374" s="399">
        <v>20000</v>
      </c>
      <c r="G374" s="572">
        <f t="shared" si="33"/>
        <v>40000</v>
      </c>
      <c r="H374" s="393"/>
      <c r="I374" s="399"/>
      <c r="J374" s="572"/>
      <c r="K374" s="5"/>
    </row>
    <row r="375" spans="1:11" ht="49.5" x14ac:dyDescent="0.2">
      <c r="A375" s="392">
        <v>372</v>
      </c>
      <c r="B375" s="528" t="s">
        <v>525</v>
      </c>
      <c r="C375" s="394" t="s">
        <v>887</v>
      </c>
      <c r="D375" s="395" t="s">
        <v>199</v>
      </c>
      <c r="E375" s="393">
        <v>3</v>
      </c>
      <c r="F375" s="399">
        <v>31000</v>
      </c>
      <c r="G375" s="572">
        <f t="shared" si="33"/>
        <v>93000</v>
      </c>
      <c r="H375" s="393"/>
      <c r="I375" s="399"/>
      <c r="J375" s="572"/>
      <c r="K375" s="5"/>
    </row>
    <row r="376" spans="1:11" ht="49.5" x14ac:dyDescent="0.2">
      <c r="A376" s="392">
        <v>373</v>
      </c>
      <c r="B376" s="528" t="s">
        <v>526</v>
      </c>
      <c r="C376" s="394" t="s">
        <v>888</v>
      </c>
      <c r="D376" s="395" t="s">
        <v>199</v>
      </c>
      <c r="E376" s="393">
        <v>3</v>
      </c>
      <c r="F376" s="399">
        <v>2000</v>
      </c>
      <c r="G376" s="572">
        <f t="shared" si="33"/>
        <v>6000</v>
      </c>
      <c r="H376" s="393"/>
      <c r="I376" s="399"/>
      <c r="J376" s="572"/>
      <c r="K376" s="5"/>
    </row>
    <row r="377" spans="1:11" ht="49.5" x14ac:dyDescent="0.2">
      <c r="A377" s="392">
        <v>374</v>
      </c>
      <c r="B377" s="528" t="s">
        <v>527</v>
      </c>
      <c r="C377" s="394" t="s">
        <v>889</v>
      </c>
      <c r="D377" s="395" t="s">
        <v>199</v>
      </c>
      <c r="E377" s="393">
        <v>4</v>
      </c>
      <c r="F377" s="399">
        <v>20000</v>
      </c>
      <c r="G377" s="572">
        <f t="shared" si="33"/>
        <v>80000</v>
      </c>
      <c r="H377" s="393"/>
      <c r="I377" s="399"/>
      <c r="J377" s="572"/>
      <c r="K377" s="5"/>
    </row>
    <row r="378" spans="1:11" ht="49.5" x14ac:dyDescent="0.2">
      <c r="A378" s="392">
        <v>375</v>
      </c>
      <c r="B378" s="528" t="s">
        <v>528</v>
      </c>
      <c r="C378" s="394" t="s">
        <v>890</v>
      </c>
      <c r="D378" s="395" t="s">
        <v>199</v>
      </c>
      <c r="E378" s="393">
        <v>4</v>
      </c>
      <c r="F378" s="399">
        <v>59700</v>
      </c>
      <c r="G378" s="572">
        <f t="shared" si="33"/>
        <v>238800</v>
      </c>
      <c r="H378" s="393"/>
      <c r="I378" s="399"/>
      <c r="J378" s="572"/>
      <c r="K378" s="5"/>
    </row>
    <row r="379" spans="1:11" ht="49.5" x14ac:dyDescent="0.2">
      <c r="A379" s="392">
        <v>376</v>
      </c>
      <c r="B379" s="528" t="s">
        <v>529</v>
      </c>
      <c r="C379" s="394" t="s">
        <v>891</v>
      </c>
      <c r="D379" s="395" t="s">
        <v>199</v>
      </c>
      <c r="E379" s="393">
        <v>4</v>
      </c>
      <c r="F379" s="399">
        <v>150</v>
      </c>
      <c r="G379" s="572">
        <f t="shared" si="33"/>
        <v>600</v>
      </c>
      <c r="H379" s="393"/>
      <c r="I379" s="399"/>
      <c r="J379" s="572"/>
      <c r="K379" s="5"/>
    </row>
    <row r="380" spans="1:11" ht="49.5" x14ac:dyDescent="0.2">
      <c r="A380" s="392">
        <v>377</v>
      </c>
      <c r="B380" s="528" t="s">
        <v>530</v>
      </c>
      <c r="C380" s="394" t="s">
        <v>892</v>
      </c>
      <c r="D380" s="395" t="s">
        <v>199</v>
      </c>
      <c r="E380" s="393">
        <v>1</v>
      </c>
      <c r="F380" s="399">
        <v>200</v>
      </c>
      <c r="G380" s="572">
        <f t="shared" si="33"/>
        <v>200</v>
      </c>
      <c r="H380" s="393"/>
      <c r="I380" s="399"/>
      <c r="J380" s="572"/>
      <c r="K380" s="5"/>
    </row>
    <row r="381" spans="1:11" ht="49.5" x14ac:dyDescent="0.2">
      <c r="A381" s="392">
        <v>378</v>
      </c>
      <c r="B381" s="528" t="s">
        <v>531</v>
      </c>
      <c r="C381" s="394" t="s">
        <v>893</v>
      </c>
      <c r="D381" s="395" t="s">
        <v>199</v>
      </c>
      <c r="E381" s="583"/>
      <c r="F381" s="393"/>
      <c r="G381" s="572"/>
      <c r="H381" s="393">
        <v>4</v>
      </c>
      <c r="I381" s="399">
        <v>300</v>
      </c>
      <c r="J381" s="572">
        <f t="shared" si="27"/>
        <v>1200</v>
      </c>
      <c r="K381" s="5"/>
    </row>
    <row r="382" spans="1:11" ht="49.5" x14ac:dyDescent="0.2">
      <c r="A382" s="392">
        <v>379</v>
      </c>
      <c r="B382" s="528" t="s">
        <v>532</v>
      </c>
      <c r="C382" s="394" t="s">
        <v>894</v>
      </c>
      <c r="D382" s="395" t="s">
        <v>199</v>
      </c>
      <c r="E382" s="393">
        <v>3</v>
      </c>
      <c r="F382" s="399">
        <v>250</v>
      </c>
      <c r="G382" s="572">
        <f t="shared" ref="G382" si="34">E382*F382</f>
        <v>750</v>
      </c>
      <c r="H382" s="393"/>
      <c r="I382" s="399"/>
      <c r="J382" s="572"/>
      <c r="K382" s="5"/>
    </row>
    <row r="383" spans="1:11" ht="49.5" x14ac:dyDescent="0.2">
      <c r="A383" s="392">
        <v>380</v>
      </c>
      <c r="B383" s="528" t="s">
        <v>533</v>
      </c>
      <c r="C383" s="394" t="s">
        <v>895</v>
      </c>
      <c r="D383" s="395" t="s">
        <v>199</v>
      </c>
      <c r="E383" s="583"/>
      <c r="F383" s="393"/>
      <c r="G383" s="572"/>
      <c r="H383" s="393">
        <v>1</v>
      </c>
      <c r="I383" s="399">
        <v>800</v>
      </c>
      <c r="J383" s="572">
        <f t="shared" si="27"/>
        <v>800</v>
      </c>
      <c r="K383" s="5"/>
    </row>
    <row r="384" spans="1:11" ht="49.5" x14ac:dyDescent="0.2">
      <c r="A384" s="392">
        <v>381</v>
      </c>
      <c r="B384" s="528" t="s">
        <v>534</v>
      </c>
      <c r="C384" s="394" t="s">
        <v>896</v>
      </c>
      <c r="D384" s="395" t="s">
        <v>199</v>
      </c>
      <c r="E384" s="393">
        <v>1</v>
      </c>
      <c r="F384" s="399">
        <v>1800</v>
      </c>
      <c r="G384" s="572">
        <f t="shared" ref="G384:G386" si="35">E384*F384</f>
        <v>1800</v>
      </c>
      <c r="H384" s="393"/>
      <c r="I384" s="399"/>
      <c r="J384" s="572"/>
      <c r="K384" s="5"/>
    </row>
    <row r="385" spans="1:11" ht="49.5" x14ac:dyDescent="0.2">
      <c r="A385" s="392">
        <v>382</v>
      </c>
      <c r="B385" s="528" t="s">
        <v>535</v>
      </c>
      <c r="C385" s="394" t="s">
        <v>897</v>
      </c>
      <c r="D385" s="395" t="s">
        <v>199</v>
      </c>
      <c r="E385" s="393">
        <v>2</v>
      </c>
      <c r="F385" s="399">
        <v>1800</v>
      </c>
      <c r="G385" s="572">
        <f t="shared" si="35"/>
        <v>3600</v>
      </c>
      <c r="H385" s="393"/>
      <c r="I385" s="399"/>
      <c r="J385" s="572"/>
      <c r="K385" s="5"/>
    </row>
    <row r="386" spans="1:11" ht="49.5" x14ac:dyDescent="0.2">
      <c r="A386" s="392">
        <v>383</v>
      </c>
      <c r="B386" s="528" t="s">
        <v>536</v>
      </c>
      <c r="C386" s="394" t="s">
        <v>898</v>
      </c>
      <c r="D386" s="395" t="s">
        <v>199</v>
      </c>
      <c r="E386" s="393">
        <v>4</v>
      </c>
      <c r="F386" s="399">
        <v>10500</v>
      </c>
      <c r="G386" s="572">
        <f t="shared" si="35"/>
        <v>42000</v>
      </c>
      <c r="H386" s="393"/>
      <c r="I386" s="399"/>
      <c r="J386" s="572"/>
      <c r="K386" s="5"/>
    </row>
    <row r="387" spans="1:11" ht="49.5" x14ac:dyDescent="0.2">
      <c r="A387" s="392">
        <v>384</v>
      </c>
      <c r="B387" s="528" t="s">
        <v>537</v>
      </c>
      <c r="C387" s="394" t="s">
        <v>899</v>
      </c>
      <c r="D387" s="395" t="s">
        <v>199</v>
      </c>
      <c r="E387" s="583"/>
      <c r="F387" s="393"/>
      <c r="G387" s="572"/>
      <c r="H387" s="393">
        <v>2</v>
      </c>
      <c r="I387" s="399">
        <v>642</v>
      </c>
      <c r="J387" s="572">
        <f t="shared" si="27"/>
        <v>1284</v>
      </c>
      <c r="K387" s="5"/>
    </row>
    <row r="388" spans="1:11" ht="49.5" x14ac:dyDescent="0.2">
      <c r="A388" s="392">
        <v>385</v>
      </c>
      <c r="B388" s="528" t="s">
        <v>538</v>
      </c>
      <c r="C388" s="394" t="s">
        <v>900</v>
      </c>
      <c r="D388" s="395" t="s">
        <v>199</v>
      </c>
      <c r="E388" s="393">
        <v>2</v>
      </c>
      <c r="F388" s="399">
        <v>1600</v>
      </c>
      <c r="G388" s="572">
        <f t="shared" ref="G388" si="36">E388*F388</f>
        <v>3200</v>
      </c>
      <c r="H388" s="393"/>
      <c r="I388" s="399"/>
      <c r="J388" s="572"/>
      <c r="K388" s="5"/>
    </row>
    <row r="389" spans="1:11" ht="49.5" x14ac:dyDescent="0.2">
      <c r="A389" s="392">
        <v>386</v>
      </c>
      <c r="B389" s="528" t="s">
        <v>539</v>
      </c>
      <c r="C389" s="394" t="s">
        <v>901</v>
      </c>
      <c r="D389" s="395" t="s">
        <v>199</v>
      </c>
      <c r="E389" s="583"/>
      <c r="F389" s="393"/>
      <c r="G389" s="572"/>
      <c r="H389" s="393">
        <v>7</v>
      </c>
      <c r="I389" s="399">
        <v>95</v>
      </c>
      <c r="J389" s="572">
        <f t="shared" si="27"/>
        <v>665</v>
      </c>
      <c r="K389" s="5"/>
    </row>
    <row r="390" spans="1:11" ht="49.5" x14ac:dyDescent="0.2">
      <c r="A390" s="392">
        <v>387</v>
      </c>
      <c r="B390" s="528" t="s">
        <v>540</v>
      </c>
      <c r="C390" s="394" t="s">
        <v>902</v>
      </c>
      <c r="D390" s="395" t="s">
        <v>199</v>
      </c>
      <c r="E390" s="583"/>
      <c r="F390" s="393"/>
      <c r="G390" s="572"/>
      <c r="H390" s="393">
        <v>9</v>
      </c>
      <c r="I390" s="399">
        <v>107.44</v>
      </c>
      <c r="J390" s="572">
        <f t="shared" si="27"/>
        <v>967</v>
      </c>
      <c r="K390" s="5"/>
    </row>
    <row r="391" spans="1:11" ht="49.5" x14ac:dyDescent="0.2">
      <c r="A391" s="392">
        <v>388</v>
      </c>
      <c r="B391" s="528" t="s">
        <v>541</v>
      </c>
      <c r="C391" s="394" t="s">
        <v>903</v>
      </c>
      <c r="D391" s="395" t="s">
        <v>199</v>
      </c>
      <c r="E391" s="583"/>
      <c r="F391" s="393"/>
      <c r="G391" s="572"/>
      <c r="H391" s="393">
        <v>25</v>
      </c>
      <c r="I391" s="399">
        <v>142.13</v>
      </c>
      <c r="J391" s="572">
        <f t="shared" si="27"/>
        <v>3553</v>
      </c>
      <c r="K391" s="5"/>
    </row>
    <row r="392" spans="1:11" x14ac:dyDescent="0.2">
      <c r="A392" s="392">
        <v>389</v>
      </c>
      <c r="B392" s="528" t="s">
        <v>541</v>
      </c>
      <c r="C392" s="394" t="s">
        <v>904</v>
      </c>
      <c r="D392" s="395" t="s">
        <v>199</v>
      </c>
      <c r="E392" s="583"/>
      <c r="F392" s="393"/>
      <c r="G392" s="572"/>
      <c r="H392" s="393">
        <v>12</v>
      </c>
      <c r="I392" s="399">
        <v>142.13</v>
      </c>
      <c r="J392" s="572">
        <f t="shared" si="27"/>
        <v>1706</v>
      </c>
      <c r="K392" s="5"/>
    </row>
    <row r="393" spans="1:11" ht="49.5" x14ac:dyDescent="0.2">
      <c r="A393" s="392">
        <v>390</v>
      </c>
      <c r="B393" s="528" t="s">
        <v>542</v>
      </c>
      <c r="C393" s="394" t="s">
        <v>905</v>
      </c>
      <c r="D393" s="395" t="s">
        <v>199</v>
      </c>
      <c r="E393" s="583"/>
      <c r="F393" s="393"/>
      <c r="G393" s="572"/>
      <c r="H393" s="393">
        <v>6</v>
      </c>
      <c r="I393" s="399">
        <v>252.42</v>
      </c>
      <c r="J393" s="572">
        <f t="shared" si="27"/>
        <v>1515</v>
      </c>
      <c r="K393" s="5"/>
    </row>
    <row r="394" spans="1:11" ht="49.5" x14ac:dyDescent="0.2">
      <c r="A394" s="392">
        <v>391</v>
      </c>
      <c r="B394" s="528" t="s">
        <v>543</v>
      </c>
      <c r="C394" s="394" t="s">
        <v>906</v>
      </c>
      <c r="D394" s="395" t="s">
        <v>199</v>
      </c>
      <c r="E394" s="583"/>
      <c r="F394" s="393"/>
      <c r="G394" s="572"/>
      <c r="H394" s="393">
        <v>10</v>
      </c>
      <c r="I394" s="399">
        <v>556.29</v>
      </c>
      <c r="J394" s="572">
        <f t="shared" si="27"/>
        <v>5563</v>
      </c>
      <c r="K394" s="5"/>
    </row>
    <row r="395" spans="1:11" ht="49.5" x14ac:dyDescent="0.2">
      <c r="A395" s="392">
        <v>392</v>
      </c>
      <c r="B395" s="528" t="s">
        <v>544</v>
      </c>
      <c r="C395" s="394" t="s">
        <v>907</v>
      </c>
      <c r="D395" s="395" t="s">
        <v>199</v>
      </c>
      <c r="E395" s="583"/>
      <c r="F395" s="393"/>
      <c r="G395" s="572"/>
      <c r="H395" s="393">
        <v>23</v>
      </c>
      <c r="I395" s="399">
        <v>511.6</v>
      </c>
      <c r="J395" s="572">
        <f t="shared" si="27"/>
        <v>11767</v>
      </c>
      <c r="K395" s="5"/>
    </row>
    <row r="396" spans="1:11" ht="49.5" x14ac:dyDescent="0.2">
      <c r="A396" s="392">
        <v>393</v>
      </c>
      <c r="B396" s="528" t="s">
        <v>545</v>
      </c>
      <c r="C396" s="394" t="s">
        <v>908</v>
      </c>
      <c r="D396" s="395" t="s">
        <v>199</v>
      </c>
      <c r="E396" s="583"/>
      <c r="F396" s="393"/>
      <c r="G396" s="572"/>
      <c r="H396" s="393">
        <v>4</v>
      </c>
      <c r="I396" s="399">
        <v>740.8</v>
      </c>
      <c r="J396" s="572">
        <f t="shared" si="27"/>
        <v>2963</v>
      </c>
      <c r="K396" s="5"/>
    </row>
    <row r="397" spans="1:11" ht="49.5" x14ac:dyDescent="0.2">
      <c r="A397" s="392">
        <v>394</v>
      </c>
      <c r="B397" s="528" t="s">
        <v>546</v>
      </c>
      <c r="C397" s="394" t="s">
        <v>909</v>
      </c>
      <c r="D397" s="395" t="s">
        <v>199</v>
      </c>
      <c r="E397" s="583"/>
      <c r="F397" s="393"/>
      <c r="G397" s="572"/>
      <c r="H397" s="393">
        <v>1</v>
      </c>
      <c r="I397" s="399">
        <v>300.3</v>
      </c>
      <c r="J397" s="572">
        <f t="shared" si="27"/>
        <v>300</v>
      </c>
      <c r="K397" s="5"/>
    </row>
    <row r="398" spans="1:11" ht="49.5" x14ac:dyDescent="0.2">
      <c r="A398" s="392">
        <v>395</v>
      </c>
      <c r="B398" s="528" t="s">
        <v>547</v>
      </c>
      <c r="C398" s="394" t="s">
        <v>910</v>
      </c>
      <c r="D398" s="395" t="s">
        <v>199</v>
      </c>
      <c r="E398" s="583"/>
      <c r="F398" s="393"/>
      <c r="G398" s="572"/>
      <c r="H398" s="393">
        <v>2</v>
      </c>
      <c r="I398" s="399">
        <v>563.35</v>
      </c>
      <c r="J398" s="572">
        <f t="shared" si="27"/>
        <v>1127</v>
      </c>
      <c r="K398" s="5"/>
    </row>
    <row r="399" spans="1:11" ht="49.5" x14ac:dyDescent="0.2">
      <c r="A399" s="392">
        <v>396</v>
      </c>
      <c r="B399" s="528" t="s">
        <v>547</v>
      </c>
      <c r="C399" s="394" t="s">
        <v>911</v>
      </c>
      <c r="D399" s="395" t="s">
        <v>199</v>
      </c>
      <c r="E399" s="583"/>
      <c r="F399" s="393"/>
      <c r="G399" s="572"/>
      <c r="H399" s="393">
        <v>1</v>
      </c>
      <c r="I399" s="399">
        <v>563.35</v>
      </c>
      <c r="J399" s="572">
        <f t="shared" si="27"/>
        <v>563</v>
      </c>
      <c r="K399" s="5"/>
    </row>
    <row r="400" spans="1:11" ht="49.5" x14ac:dyDescent="0.2">
      <c r="A400" s="392">
        <v>397</v>
      </c>
      <c r="B400" s="528" t="s">
        <v>548</v>
      </c>
      <c r="C400" s="394" t="s">
        <v>912</v>
      </c>
      <c r="D400" s="395" t="s">
        <v>199</v>
      </c>
      <c r="E400" s="583"/>
      <c r="F400" s="393"/>
      <c r="G400" s="572"/>
      <c r="H400" s="393">
        <v>1</v>
      </c>
      <c r="I400" s="399">
        <v>1726.83</v>
      </c>
      <c r="J400" s="572">
        <f t="shared" si="27"/>
        <v>1727</v>
      </c>
      <c r="K400" s="5"/>
    </row>
    <row r="401" spans="1:11" x14ac:dyDescent="0.2">
      <c r="A401" s="392">
        <v>398</v>
      </c>
      <c r="B401" s="528" t="s">
        <v>549</v>
      </c>
      <c r="C401" s="394" t="s">
        <v>913</v>
      </c>
      <c r="D401" s="395" t="s">
        <v>925</v>
      </c>
      <c r="E401" s="583"/>
      <c r="F401" s="393"/>
      <c r="G401" s="572"/>
      <c r="H401" s="393">
        <v>29.76</v>
      </c>
      <c r="I401" s="399">
        <v>170</v>
      </c>
      <c r="J401" s="572">
        <f t="shared" si="27"/>
        <v>5059</v>
      </c>
      <c r="K401" s="5"/>
    </row>
    <row r="402" spans="1:11" x14ac:dyDescent="0.2">
      <c r="A402" s="392">
        <v>399</v>
      </c>
      <c r="B402" s="528" t="s">
        <v>550</v>
      </c>
      <c r="C402" s="394" t="s">
        <v>914</v>
      </c>
      <c r="D402" s="395" t="s">
        <v>199</v>
      </c>
      <c r="E402" s="583"/>
      <c r="F402" s="393"/>
      <c r="G402" s="572"/>
      <c r="H402" s="393">
        <v>4</v>
      </c>
      <c r="I402" s="399">
        <v>8849</v>
      </c>
      <c r="J402" s="572">
        <f t="shared" si="27"/>
        <v>35396</v>
      </c>
      <c r="K402" s="5"/>
    </row>
    <row r="403" spans="1:11" x14ac:dyDescent="0.2">
      <c r="A403" s="392">
        <v>400</v>
      </c>
      <c r="B403" s="528" t="s">
        <v>550</v>
      </c>
      <c r="C403" s="394" t="s">
        <v>915</v>
      </c>
      <c r="D403" s="395" t="s">
        <v>199</v>
      </c>
      <c r="E403" s="583"/>
      <c r="F403" s="393"/>
      <c r="G403" s="572"/>
      <c r="H403" s="393">
        <v>2</v>
      </c>
      <c r="I403" s="399">
        <v>8849</v>
      </c>
      <c r="J403" s="572">
        <f t="shared" ref="J403:J412" si="37">H403*I403</f>
        <v>17698</v>
      </c>
      <c r="K403" s="5"/>
    </row>
    <row r="404" spans="1:11" ht="49.5" x14ac:dyDescent="0.2">
      <c r="A404" s="392">
        <v>401</v>
      </c>
      <c r="B404" s="528" t="s">
        <v>551</v>
      </c>
      <c r="C404" s="394" t="s">
        <v>916</v>
      </c>
      <c r="D404" s="395" t="s">
        <v>199</v>
      </c>
      <c r="E404" s="393">
        <v>4</v>
      </c>
      <c r="F404" s="399">
        <v>327.47000000000003</v>
      </c>
      <c r="G404" s="572">
        <f t="shared" ref="G404" si="38">E404*F404</f>
        <v>1310</v>
      </c>
      <c r="H404" s="393"/>
      <c r="I404" s="399"/>
      <c r="J404" s="572"/>
      <c r="K404" s="5"/>
    </row>
    <row r="405" spans="1:11" x14ac:dyDescent="0.2">
      <c r="A405" s="392">
        <v>402</v>
      </c>
      <c r="B405" s="528" t="s">
        <v>552</v>
      </c>
      <c r="C405" s="394" t="s">
        <v>917</v>
      </c>
      <c r="D405" s="395" t="s">
        <v>173</v>
      </c>
      <c r="E405" s="583"/>
      <c r="F405" s="393"/>
      <c r="G405" s="572"/>
      <c r="H405" s="393">
        <v>70</v>
      </c>
      <c r="I405" s="399">
        <v>3585.04</v>
      </c>
      <c r="J405" s="572">
        <f t="shared" si="37"/>
        <v>250953</v>
      </c>
      <c r="K405" s="5"/>
    </row>
    <row r="406" spans="1:11" ht="33" x14ac:dyDescent="0.2">
      <c r="A406" s="392">
        <v>403</v>
      </c>
      <c r="B406" s="528" t="s">
        <v>553</v>
      </c>
      <c r="C406" s="394" t="s">
        <v>918</v>
      </c>
      <c r="D406" s="395" t="s">
        <v>153</v>
      </c>
      <c r="E406" s="393">
        <v>0.4</v>
      </c>
      <c r="F406" s="399">
        <v>205.46</v>
      </c>
      <c r="G406" s="572">
        <f t="shared" ref="G406" si="39">E406*F406</f>
        <v>82</v>
      </c>
      <c r="H406" s="393"/>
      <c r="I406" s="399"/>
      <c r="J406" s="572"/>
      <c r="K406" s="5"/>
    </row>
    <row r="407" spans="1:11" ht="33" x14ac:dyDescent="0.2">
      <c r="A407" s="392">
        <v>404</v>
      </c>
      <c r="B407" s="528" t="s">
        <v>554</v>
      </c>
      <c r="C407" s="394" t="s">
        <v>919</v>
      </c>
      <c r="D407" s="395" t="s">
        <v>205</v>
      </c>
      <c r="E407" s="393">
        <v>0.72599999999999998</v>
      </c>
      <c r="F407" s="399">
        <v>36000</v>
      </c>
      <c r="G407" s="572">
        <f t="shared" ref="G407:G408" si="40">E407*F407</f>
        <v>26136</v>
      </c>
      <c r="H407" s="393"/>
      <c r="I407" s="399"/>
      <c r="J407" s="572"/>
      <c r="K407" s="5"/>
    </row>
    <row r="408" spans="1:11" ht="33" x14ac:dyDescent="0.2">
      <c r="A408" s="392">
        <v>405</v>
      </c>
      <c r="B408" s="528" t="s">
        <v>555</v>
      </c>
      <c r="C408" s="394" t="s">
        <v>920</v>
      </c>
      <c r="D408" s="395" t="s">
        <v>205</v>
      </c>
      <c r="E408" s="393">
        <v>0.24199999999999999</v>
      </c>
      <c r="F408" s="399">
        <v>36000</v>
      </c>
      <c r="G408" s="572">
        <f t="shared" si="40"/>
        <v>8712</v>
      </c>
      <c r="H408" s="393"/>
      <c r="I408" s="399"/>
      <c r="J408" s="572"/>
      <c r="K408" s="5"/>
    </row>
    <row r="409" spans="1:11" ht="33" x14ac:dyDescent="0.2">
      <c r="A409" s="392">
        <v>406</v>
      </c>
      <c r="B409" s="528" t="s">
        <v>556</v>
      </c>
      <c r="C409" s="394" t="s">
        <v>921</v>
      </c>
      <c r="D409" s="395" t="s">
        <v>46</v>
      </c>
      <c r="E409" s="583"/>
      <c r="F409" s="393"/>
      <c r="G409" s="572"/>
      <c r="H409" s="393">
        <v>4</v>
      </c>
      <c r="I409" s="399">
        <v>14365.89</v>
      </c>
      <c r="J409" s="572">
        <f t="shared" si="37"/>
        <v>57464</v>
      </c>
      <c r="K409" s="5"/>
    </row>
    <row r="410" spans="1:11" ht="33" x14ac:dyDescent="0.2">
      <c r="A410" s="392">
        <v>407</v>
      </c>
      <c r="B410" s="528" t="s">
        <v>556</v>
      </c>
      <c r="C410" s="394" t="s">
        <v>922</v>
      </c>
      <c r="D410" s="395" t="s">
        <v>932</v>
      </c>
      <c r="E410" s="583"/>
      <c r="F410" s="399"/>
      <c r="G410" s="572"/>
      <c r="H410" s="393">
        <v>5.76</v>
      </c>
      <c r="I410" s="399">
        <v>69102.600000000006</v>
      </c>
      <c r="J410" s="572">
        <f t="shared" si="37"/>
        <v>398031</v>
      </c>
      <c r="K410" s="5"/>
    </row>
    <row r="411" spans="1:11" ht="33" x14ac:dyDescent="0.2">
      <c r="A411" s="392">
        <v>408</v>
      </c>
      <c r="B411" s="528" t="s">
        <v>556</v>
      </c>
      <c r="C411" s="394" t="s">
        <v>923</v>
      </c>
      <c r="D411" s="395" t="s">
        <v>932</v>
      </c>
      <c r="E411" s="583"/>
      <c r="F411" s="399"/>
      <c r="G411" s="572"/>
      <c r="H411" s="393">
        <v>0.72</v>
      </c>
      <c r="I411" s="399">
        <v>71055.600000000006</v>
      </c>
      <c r="J411" s="572">
        <f t="shared" si="37"/>
        <v>51160</v>
      </c>
      <c r="K411" s="5"/>
    </row>
    <row r="412" spans="1:11" ht="33.75" thickBot="1" x14ac:dyDescent="0.25">
      <c r="A412" s="392">
        <v>409</v>
      </c>
      <c r="B412" s="528" t="s">
        <v>556</v>
      </c>
      <c r="C412" s="394" t="s">
        <v>924</v>
      </c>
      <c r="D412" s="395" t="s">
        <v>932</v>
      </c>
      <c r="E412" s="583"/>
      <c r="F412" s="399"/>
      <c r="G412" s="572"/>
      <c r="H412" s="393">
        <v>1.4</v>
      </c>
      <c r="I412" s="399">
        <v>77958.55</v>
      </c>
      <c r="J412" s="572">
        <f t="shared" si="37"/>
        <v>109142</v>
      </c>
      <c r="K412" s="5"/>
    </row>
    <row r="413" spans="1:11" ht="17.25" customHeight="1" thickBot="1" x14ac:dyDescent="0.25">
      <c r="A413" s="648"/>
      <c r="B413" s="649"/>
      <c r="C413" s="649"/>
      <c r="D413" s="650"/>
      <c r="E413" s="32" t="s">
        <v>47</v>
      </c>
      <c r="F413" s="29"/>
      <c r="G413" s="30">
        <f>SUM(G10:G412)</f>
        <v>5336160</v>
      </c>
      <c r="H413" s="651" t="s">
        <v>47</v>
      </c>
      <c r="I413" s="652"/>
      <c r="J413" s="30">
        <f>SUM(J10:J412)</f>
        <v>9993620</v>
      </c>
      <c r="K413" s="5"/>
    </row>
    <row r="414" spans="1:11" ht="17.25" customHeight="1" thickBot="1" x14ac:dyDescent="0.25">
      <c r="A414" s="653" t="s">
        <v>48</v>
      </c>
      <c r="B414" s="654"/>
      <c r="C414" s="654"/>
      <c r="D414" s="655"/>
      <c r="E414" s="656">
        <f>G413+J413</f>
        <v>15329780</v>
      </c>
      <c r="F414" s="657"/>
      <c r="G414" s="657"/>
      <c r="H414" s="657"/>
      <c r="I414" s="657"/>
      <c r="J414" s="658"/>
      <c r="K414" s="5"/>
    </row>
    <row r="415" spans="1:11" x14ac:dyDescent="0.2">
      <c r="A415" s="65"/>
      <c r="C415" s="15"/>
      <c r="D415" s="18"/>
      <c r="E415" s="18"/>
      <c r="F415" s="18"/>
      <c r="G415" s="18"/>
      <c r="H415" s="18"/>
      <c r="I415" s="14"/>
    </row>
    <row r="416" spans="1:11" x14ac:dyDescent="0.2">
      <c r="A416" s="65"/>
      <c r="C416" s="15"/>
      <c r="D416" s="18"/>
      <c r="E416" s="18"/>
      <c r="F416" s="18"/>
      <c r="G416" s="18"/>
      <c r="H416" s="18"/>
      <c r="I416" s="14"/>
    </row>
    <row r="417" spans="1:13" x14ac:dyDescent="0.2">
      <c r="A417" s="65"/>
      <c r="C417" s="15"/>
      <c r="D417" s="18"/>
      <c r="E417" s="18"/>
      <c r="F417" s="18"/>
      <c r="G417" s="18"/>
      <c r="H417" s="18"/>
      <c r="I417" s="14"/>
    </row>
    <row r="418" spans="1:13" x14ac:dyDescent="0.2">
      <c r="A418" s="65"/>
      <c r="C418" s="15"/>
      <c r="D418" s="18"/>
      <c r="E418" s="18"/>
      <c r="F418" s="18"/>
      <c r="G418" s="18"/>
      <c r="H418" s="18"/>
      <c r="I418" s="14"/>
    </row>
    <row r="419" spans="1:13" x14ac:dyDescent="0.2">
      <c r="A419" s="65"/>
      <c r="C419" s="66"/>
      <c r="D419" s="65"/>
      <c r="E419" s="67"/>
      <c r="F419" s="68"/>
      <c r="G419" s="68"/>
      <c r="H419" s="12"/>
    </row>
    <row r="420" spans="1:13" x14ac:dyDescent="0.2">
      <c r="A420" s="65"/>
      <c r="C420" s="69" t="s">
        <v>65</v>
      </c>
      <c r="D420" s="70"/>
      <c r="E420" s="70"/>
      <c r="F420" s="71"/>
      <c r="G420" s="71"/>
      <c r="H420" s="72" t="s">
        <v>66</v>
      </c>
      <c r="K420" s="88"/>
      <c r="L420" s="89"/>
    </row>
    <row r="421" spans="1:13" x14ac:dyDescent="0.2">
      <c r="D421" s="18"/>
      <c r="E421" s="18"/>
      <c r="F421" s="68"/>
      <c r="G421" s="68"/>
      <c r="H421" s="74"/>
      <c r="K421" s="88" t="s">
        <v>166</v>
      </c>
      <c r="L421" s="89"/>
    </row>
    <row r="422" spans="1:13" x14ac:dyDescent="0.2">
      <c r="D422" s="18"/>
      <c r="E422" s="18"/>
      <c r="F422" s="68"/>
      <c r="G422" s="68"/>
      <c r="H422" s="74"/>
      <c r="K422" s="88"/>
      <c r="L422" s="89"/>
    </row>
    <row r="423" spans="1:13" x14ac:dyDescent="0.2">
      <c r="C423" s="69" t="s">
        <v>67</v>
      </c>
      <c r="D423" s="70"/>
      <c r="E423" s="70"/>
      <c r="F423" s="71"/>
      <c r="G423" s="71"/>
      <c r="H423" s="72" t="s">
        <v>68</v>
      </c>
      <c r="K423" s="88"/>
      <c r="L423" s="89"/>
    </row>
    <row r="424" spans="1:13" x14ac:dyDescent="0.2">
      <c r="D424" s="18"/>
      <c r="E424" s="18"/>
      <c r="F424" s="68"/>
      <c r="G424" s="68"/>
      <c r="H424" s="74"/>
      <c r="K424" s="31"/>
      <c r="L424" s="63"/>
      <c r="M424" s="11"/>
    </row>
    <row r="425" spans="1:13" x14ac:dyDescent="0.2">
      <c r="D425" s="18"/>
      <c r="E425" s="18"/>
      <c r="F425" s="68"/>
      <c r="G425" s="68"/>
      <c r="H425" s="74"/>
      <c r="K425" s="31"/>
      <c r="L425" s="90"/>
      <c r="M425" s="11"/>
    </row>
    <row r="426" spans="1:13" x14ac:dyDescent="0.2">
      <c r="C426" s="69" t="s">
        <v>69</v>
      </c>
      <c r="D426" s="70"/>
      <c r="E426" s="70"/>
      <c r="F426" s="71"/>
      <c r="G426" s="71"/>
      <c r="H426" s="72" t="s">
        <v>70</v>
      </c>
      <c r="K426" s="31"/>
      <c r="L426" s="90"/>
      <c r="M426" s="11"/>
    </row>
    <row r="427" spans="1:13" x14ac:dyDescent="0.2">
      <c r="D427" s="18"/>
      <c r="E427" s="18"/>
      <c r="F427" s="68"/>
      <c r="G427" s="68"/>
      <c r="H427" s="74"/>
      <c r="K427" s="31"/>
      <c r="L427" s="90"/>
      <c r="M427" s="11"/>
    </row>
    <row r="428" spans="1:13" x14ac:dyDescent="0.2">
      <c r="D428" s="18"/>
      <c r="E428" s="18"/>
      <c r="F428" s="68"/>
      <c r="G428" s="68"/>
      <c r="H428" s="74"/>
      <c r="K428" s="31"/>
      <c r="L428" s="91"/>
      <c r="M428" s="11"/>
    </row>
    <row r="429" spans="1:13" x14ac:dyDescent="0.2">
      <c r="C429" s="69" t="s">
        <v>71</v>
      </c>
      <c r="D429" s="70"/>
      <c r="E429" s="70"/>
      <c r="F429" s="71"/>
      <c r="G429" s="71"/>
      <c r="H429" s="72" t="s">
        <v>247</v>
      </c>
      <c r="K429" s="87"/>
      <c r="L429" s="90"/>
      <c r="M429" s="11"/>
    </row>
    <row r="430" spans="1:13" x14ac:dyDescent="0.2">
      <c r="D430" s="18"/>
      <c r="E430" s="18"/>
      <c r="F430" s="68"/>
      <c r="G430" s="68"/>
      <c r="H430" s="74"/>
      <c r="K430" s="31"/>
      <c r="L430" s="90"/>
      <c r="M430" s="11"/>
    </row>
    <row r="431" spans="1:13" x14ac:dyDescent="0.2">
      <c r="D431" s="18"/>
      <c r="E431" s="18"/>
      <c r="F431" s="68"/>
      <c r="G431" s="68"/>
      <c r="H431" s="74"/>
      <c r="K431" s="31"/>
      <c r="L431" s="90"/>
      <c r="M431" s="11"/>
    </row>
    <row r="432" spans="1:13" x14ac:dyDescent="0.2">
      <c r="C432" s="69" t="s">
        <v>210</v>
      </c>
      <c r="D432" s="70"/>
      <c r="E432" s="70"/>
      <c r="F432" s="71"/>
      <c r="G432" s="71"/>
      <c r="H432" s="72" t="s">
        <v>211</v>
      </c>
      <c r="L432" s="89"/>
    </row>
    <row r="433" spans="12:12" x14ac:dyDescent="0.2">
      <c r="L433" s="89"/>
    </row>
  </sheetData>
  <mergeCells count="12">
    <mergeCell ref="A413:D413"/>
    <mergeCell ref="H413:I413"/>
    <mergeCell ref="A414:D414"/>
    <mergeCell ref="E414:J414"/>
    <mergeCell ref="A2:J2"/>
    <mergeCell ref="A6:A8"/>
    <mergeCell ref="B6:B8"/>
    <mergeCell ref="C6:C8"/>
    <mergeCell ref="D6:D8"/>
    <mergeCell ref="E6:J6"/>
    <mergeCell ref="E7:G7"/>
    <mergeCell ref="H7:J7"/>
  </mergeCells>
  <pageMargins left="0.23622047244094491" right="0.23622047244094491" top="0.74803149606299213" bottom="0.74803149606299213" header="0.31496062992125984" footer="0.31496062992125984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autoPageBreaks="0" fitToPage="1"/>
  </sheetPr>
  <dimension ref="A1:M69"/>
  <sheetViews>
    <sheetView showGridLines="0" view="pageBreakPreview" zoomScale="70" zoomScaleNormal="100" zoomScaleSheetLayoutView="70" workbookViewId="0">
      <selection activeCell="D41" sqref="D41"/>
    </sheetView>
  </sheetViews>
  <sheetFormatPr defaultRowHeight="16.5" x14ac:dyDescent="0.2"/>
  <cols>
    <col min="1" max="1" width="7.5703125" style="12" customWidth="1"/>
    <col min="2" max="2" width="16.42578125" style="16" customWidth="1"/>
    <col min="3" max="3" width="85" style="14" customWidth="1"/>
    <col min="4" max="4" width="9" style="15" customWidth="1"/>
    <col min="5" max="5" width="12.28515625" style="12" customWidth="1"/>
    <col min="6" max="6" width="13.5703125" style="16" customWidth="1"/>
    <col min="7" max="7" width="13.42578125" style="16" customWidth="1"/>
    <col min="8" max="8" width="10.85546875" style="17" customWidth="1"/>
    <col min="9" max="9" width="12.140625" style="18" customWidth="1"/>
    <col min="10" max="10" width="13.42578125" style="18" customWidth="1"/>
    <col min="11" max="11" width="11.42578125" style="64" customWidth="1"/>
    <col min="12" max="16384" width="9.140625" style="5"/>
  </cols>
  <sheetData>
    <row r="1" spans="1:11" x14ac:dyDescent="0.2">
      <c r="B1" s="13"/>
      <c r="J1" s="19"/>
    </row>
    <row r="2" spans="1:11" x14ac:dyDescent="0.2">
      <c r="A2" s="659" t="s">
        <v>115</v>
      </c>
      <c r="B2" s="659"/>
      <c r="C2" s="659"/>
      <c r="D2" s="659"/>
      <c r="E2" s="659"/>
      <c r="F2" s="659"/>
      <c r="G2" s="659"/>
      <c r="H2" s="659"/>
      <c r="I2" s="659"/>
      <c r="J2" s="659"/>
    </row>
    <row r="3" spans="1:11" x14ac:dyDescent="0.2">
      <c r="B3" s="20" t="s">
        <v>18</v>
      </c>
      <c r="C3" s="680" t="s">
        <v>1028</v>
      </c>
      <c r="D3" s="680"/>
      <c r="E3" s="680"/>
      <c r="F3" s="680"/>
      <c r="G3" s="680"/>
      <c r="H3" s="680"/>
      <c r="I3" s="680"/>
      <c r="J3" s="680"/>
    </row>
    <row r="4" spans="1:11" x14ac:dyDescent="0.2">
      <c r="B4" s="21" t="s">
        <v>19</v>
      </c>
      <c r="C4" s="22" t="s">
        <v>118</v>
      </c>
      <c r="D4" s="22"/>
      <c r="E4" s="22"/>
      <c r="F4" s="22"/>
      <c r="G4" s="22"/>
      <c r="H4" s="22"/>
      <c r="I4" s="22"/>
      <c r="J4" s="22"/>
    </row>
    <row r="5" spans="1:11" ht="17.25" thickBot="1" x14ac:dyDescent="0.25"/>
    <row r="6" spans="1:11" ht="18" thickBot="1" x14ac:dyDescent="0.25">
      <c r="A6" s="681" t="s">
        <v>62</v>
      </c>
      <c r="B6" s="682"/>
      <c r="C6" s="682"/>
      <c r="D6" s="682"/>
      <c r="E6" s="682"/>
      <c r="F6" s="682"/>
      <c r="G6" s="682"/>
      <c r="H6" s="682"/>
      <c r="I6" s="682"/>
      <c r="J6" s="683"/>
      <c r="K6" s="5"/>
    </row>
    <row r="7" spans="1:11" ht="17.25" customHeight="1" thickBot="1" x14ac:dyDescent="0.25">
      <c r="A7" s="684" t="s">
        <v>15</v>
      </c>
      <c r="B7" s="687" t="s">
        <v>38</v>
      </c>
      <c r="C7" s="663" t="s">
        <v>64</v>
      </c>
      <c r="D7" s="669" t="s">
        <v>23</v>
      </c>
      <c r="E7" s="689" t="s">
        <v>40</v>
      </c>
      <c r="F7" s="690"/>
      <c r="G7" s="690"/>
      <c r="H7" s="690"/>
      <c r="I7" s="690"/>
      <c r="J7" s="691"/>
      <c r="K7" s="5"/>
    </row>
    <row r="8" spans="1:11" ht="17.25" customHeight="1" x14ac:dyDescent="0.2">
      <c r="A8" s="685"/>
      <c r="B8" s="676"/>
      <c r="C8" s="664"/>
      <c r="D8" s="670"/>
      <c r="E8" s="675" t="s">
        <v>42</v>
      </c>
      <c r="F8" s="663"/>
      <c r="G8" s="674"/>
      <c r="H8" s="675" t="s">
        <v>41</v>
      </c>
      <c r="I8" s="663"/>
      <c r="J8" s="674"/>
      <c r="K8" s="5"/>
    </row>
    <row r="9" spans="1:11" ht="33.75" thickBot="1" x14ac:dyDescent="0.25">
      <c r="A9" s="686"/>
      <c r="B9" s="688"/>
      <c r="C9" s="665"/>
      <c r="D9" s="671"/>
      <c r="E9" s="23" t="s">
        <v>22</v>
      </c>
      <c r="F9" s="384" t="s">
        <v>43</v>
      </c>
      <c r="G9" s="24" t="s">
        <v>44</v>
      </c>
      <c r="H9" s="23" t="s">
        <v>22</v>
      </c>
      <c r="I9" s="384" t="s">
        <v>45</v>
      </c>
      <c r="J9" s="24" t="s">
        <v>44</v>
      </c>
      <c r="K9" s="5"/>
    </row>
    <row r="10" spans="1:11" x14ac:dyDescent="0.2">
      <c r="A10" s="546">
        <v>1</v>
      </c>
      <c r="B10" s="559" t="s">
        <v>49</v>
      </c>
      <c r="C10" s="553" t="s">
        <v>934</v>
      </c>
      <c r="D10" s="554" t="s">
        <v>46</v>
      </c>
      <c r="E10" s="531">
        <v>3</v>
      </c>
      <c r="F10" s="532"/>
      <c r="G10" s="548"/>
      <c r="H10" s="531"/>
      <c r="I10" s="533"/>
      <c r="J10" s="534"/>
      <c r="K10" s="5"/>
    </row>
    <row r="11" spans="1:11" x14ac:dyDescent="0.2">
      <c r="A11" s="546">
        <v>2</v>
      </c>
      <c r="B11" s="560" t="s">
        <v>49</v>
      </c>
      <c r="C11" s="555" t="s">
        <v>935</v>
      </c>
      <c r="D11" s="556" t="s">
        <v>46</v>
      </c>
      <c r="E11" s="549">
        <v>2</v>
      </c>
      <c r="F11" s="529"/>
      <c r="G11" s="550"/>
      <c r="H11" s="549"/>
      <c r="I11" s="530"/>
      <c r="J11" s="535"/>
      <c r="K11" s="5"/>
    </row>
    <row r="12" spans="1:11" x14ac:dyDescent="0.2">
      <c r="A12" s="546">
        <v>3</v>
      </c>
      <c r="B12" s="560" t="s">
        <v>49</v>
      </c>
      <c r="C12" s="555" t="s">
        <v>936</v>
      </c>
      <c r="D12" s="556" t="s">
        <v>46</v>
      </c>
      <c r="E12" s="549">
        <v>1</v>
      </c>
      <c r="F12" s="529"/>
      <c r="G12" s="550"/>
      <c r="H12" s="549"/>
      <c r="I12" s="530"/>
      <c r="J12" s="535"/>
      <c r="K12" s="5"/>
    </row>
    <row r="13" spans="1:11" x14ac:dyDescent="0.2">
      <c r="A13" s="546">
        <v>4</v>
      </c>
      <c r="B13" s="560" t="s">
        <v>49</v>
      </c>
      <c r="C13" s="555" t="s">
        <v>937</v>
      </c>
      <c r="D13" s="556" t="s">
        <v>46</v>
      </c>
      <c r="E13" s="549">
        <v>2</v>
      </c>
      <c r="F13" s="529"/>
      <c r="G13" s="550"/>
      <c r="H13" s="549"/>
      <c r="I13" s="530"/>
      <c r="J13" s="535"/>
      <c r="K13" s="5"/>
    </row>
    <row r="14" spans="1:11" ht="33" x14ac:dyDescent="0.2">
      <c r="A14" s="562"/>
      <c r="B14" s="560" t="s">
        <v>472</v>
      </c>
      <c r="C14" s="555" t="s">
        <v>834</v>
      </c>
      <c r="D14" s="556" t="s">
        <v>46</v>
      </c>
      <c r="E14" s="549" t="s">
        <v>17</v>
      </c>
      <c r="F14" s="529"/>
      <c r="G14" s="550"/>
      <c r="H14" s="549"/>
      <c r="I14" s="530"/>
      <c r="J14" s="535"/>
      <c r="K14" s="5"/>
    </row>
    <row r="15" spans="1:11" ht="33" x14ac:dyDescent="0.2">
      <c r="A15" s="562"/>
      <c r="B15" s="560" t="s">
        <v>473</v>
      </c>
      <c r="C15" s="555" t="s">
        <v>835</v>
      </c>
      <c r="D15" s="556" t="s">
        <v>46</v>
      </c>
      <c r="E15" s="549" t="s">
        <v>16</v>
      </c>
      <c r="F15" s="529"/>
      <c r="G15" s="550"/>
      <c r="H15" s="549"/>
      <c r="I15" s="530"/>
      <c r="J15" s="535"/>
      <c r="K15" s="5"/>
    </row>
    <row r="16" spans="1:11" x14ac:dyDescent="0.2">
      <c r="A16" s="546">
        <v>5</v>
      </c>
      <c r="B16" s="560" t="s">
        <v>49</v>
      </c>
      <c r="C16" s="555" t="s">
        <v>938</v>
      </c>
      <c r="D16" s="556" t="s">
        <v>199</v>
      </c>
      <c r="E16" s="549">
        <v>12</v>
      </c>
      <c r="F16" s="529"/>
      <c r="G16" s="550"/>
      <c r="H16" s="549"/>
      <c r="I16" s="530"/>
      <c r="J16" s="535"/>
      <c r="K16" s="5"/>
    </row>
    <row r="17" spans="1:11" x14ac:dyDescent="0.2">
      <c r="A17" s="546">
        <v>6</v>
      </c>
      <c r="B17" s="560" t="s">
        <v>49</v>
      </c>
      <c r="C17" s="555" t="s">
        <v>939</v>
      </c>
      <c r="D17" s="556" t="s">
        <v>199</v>
      </c>
      <c r="E17" s="549">
        <v>4</v>
      </c>
      <c r="F17" s="529"/>
      <c r="G17" s="550"/>
      <c r="H17" s="549"/>
      <c r="I17" s="530"/>
      <c r="J17" s="535"/>
      <c r="K17" s="5"/>
    </row>
    <row r="18" spans="1:11" x14ac:dyDescent="0.2">
      <c r="A18" s="546">
        <v>7</v>
      </c>
      <c r="B18" s="560" t="s">
        <v>49</v>
      </c>
      <c r="C18" s="555" t="s">
        <v>940</v>
      </c>
      <c r="D18" s="556" t="s">
        <v>199</v>
      </c>
      <c r="E18" s="549">
        <v>5</v>
      </c>
      <c r="F18" s="529"/>
      <c r="G18" s="550"/>
      <c r="H18" s="549"/>
      <c r="I18" s="530"/>
      <c r="J18" s="535"/>
      <c r="K18" s="5"/>
    </row>
    <row r="19" spans="1:11" x14ac:dyDescent="0.2">
      <c r="A19" s="546">
        <v>8</v>
      </c>
      <c r="B19" s="560" t="s">
        <v>49</v>
      </c>
      <c r="C19" s="555" t="s">
        <v>941</v>
      </c>
      <c r="D19" s="556" t="s">
        <v>199</v>
      </c>
      <c r="E19" s="549">
        <v>5</v>
      </c>
      <c r="F19" s="529"/>
      <c r="G19" s="550"/>
      <c r="H19" s="549"/>
      <c r="I19" s="530"/>
      <c r="J19" s="535"/>
      <c r="K19" s="5"/>
    </row>
    <row r="20" spans="1:11" x14ac:dyDescent="0.2">
      <c r="A20" s="546">
        <v>9</v>
      </c>
      <c r="B20" s="560" t="s">
        <v>49</v>
      </c>
      <c r="C20" s="555" t="s">
        <v>942</v>
      </c>
      <c r="D20" s="556" t="s">
        <v>199</v>
      </c>
      <c r="E20" s="549">
        <v>2</v>
      </c>
      <c r="F20" s="529"/>
      <c r="G20" s="550"/>
      <c r="H20" s="549"/>
      <c r="I20" s="530"/>
      <c r="J20" s="535"/>
      <c r="K20" s="5"/>
    </row>
    <row r="21" spans="1:11" x14ac:dyDescent="0.2">
      <c r="A21" s="546">
        <v>10</v>
      </c>
      <c r="B21" s="560" t="s">
        <v>49</v>
      </c>
      <c r="C21" s="555" t="s">
        <v>943</v>
      </c>
      <c r="D21" s="556" t="s">
        <v>199</v>
      </c>
      <c r="E21" s="549">
        <v>2</v>
      </c>
      <c r="F21" s="529"/>
      <c r="G21" s="550"/>
      <c r="H21" s="549"/>
      <c r="I21" s="530"/>
      <c r="J21" s="535"/>
      <c r="K21" s="5"/>
    </row>
    <row r="22" spans="1:11" x14ac:dyDescent="0.2">
      <c r="A22" s="546">
        <v>11</v>
      </c>
      <c r="B22" s="560" t="s">
        <v>49</v>
      </c>
      <c r="C22" s="555" t="s">
        <v>944</v>
      </c>
      <c r="D22" s="556" t="s">
        <v>199</v>
      </c>
      <c r="E22" s="549">
        <v>3</v>
      </c>
      <c r="F22" s="529"/>
      <c r="G22" s="550"/>
      <c r="H22" s="549"/>
      <c r="I22" s="530"/>
      <c r="J22" s="535"/>
      <c r="K22" s="5"/>
    </row>
    <row r="23" spans="1:11" x14ac:dyDescent="0.2">
      <c r="A23" s="546">
        <v>12</v>
      </c>
      <c r="B23" s="560" t="s">
        <v>49</v>
      </c>
      <c r="C23" s="555" t="s">
        <v>945</v>
      </c>
      <c r="D23" s="556" t="s">
        <v>199</v>
      </c>
      <c r="E23" s="549">
        <v>2</v>
      </c>
      <c r="F23" s="529"/>
      <c r="G23" s="550"/>
      <c r="H23" s="549"/>
      <c r="I23" s="530"/>
      <c r="J23" s="535"/>
      <c r="K23" s="5"/>
    </row>
    <row r="24" spans="1:11" x14ac:dyDescent="0.2">
      <c r="A24" s="546">
        <v>13</v>
      </c>
      <c r="B24" s="560" t="s">
        <v>49</v>
      </c>
      <c r="C24" s="555" t="s">
        <v>946</v>
      </c>
      <c r="D24" s="556" t="s">
        <v>199</v>
      </c>
      <c r="E24" s="549">
        <v>7</v>
      </c>
      <c r="F24" s="529"/>
      <c r="G24" s="550"/>
      <c r="H24" s="549"/>
      <c r="I24" s="530"/>
      <c r="J24" s="535"/>
      <c r="K24" s="5"/>
    </row>
    <row r="25" spans="1:11" x14ac:dyDescent="0.2">
      <c r="A25" s="546">
        <v>14</v>
      </c>
      <c r="B25" s="560" t="s">
        <v>49</v>
      </c>
      <c r="C25" s="555" t="s">
        <v>947</v>
      </c>
      <c r="D25" s="556" t="s">
        <v>199</v>
      </c>
      <c r="E25" s="549">
        <v>2</v>
      </c>
      <c r="F25" s="529"/>
      <c r="G25" s="550"/>
      <c r="H25" s="549"/>
      <c r="I25" s="530"/>
      <c r="J25" s="535"/>
      <c r="K25" s="5"/>
    </row>
    <row r="26" spans="1:11" x14ac:dyDescent="0.2">
      <c r="A26" s="546">
        <v>15</v>
      </c>
      <c r="B26" s="560" t="s">
        <v>49</v>
      </c>
      <c r="C26" s="555" t="s">
        <v>948</v>
      </c>
      <c r="D26" s="556" t="s">
        <v>199</v>
      </c>
      <c r="E26" s="549">
        <v>3</v>
      </c>
      <c r="F26" s="529"/>
      <c r="G26" s="550"/>
      <c r="H26" s="549"/>
      <c r="I26" s="530"/>
      <c r="J26" s="535"/>
      <c r="K26" s="5"/>
    </row>
    <row r="27" spans="1:11" x14ac:dyDescent="0.2">
      <c r="A27" s="546">
        <v>16</v>
      </c>
      <c r="B27" s="560" t="s">
        <v>49</v>
      </c>
      <c r="C27" s="555" t="s">
        <v>949</v>
      </c>
      <c r="D27" s="556" t="s">
        <v>199</v>
      </c>
      <c r="E27" s="549">
        <v>6</v>
      </c>
      <c r="F27" s="529"/>
      <c r="G27" s="550"/>
      <c r="H27" s="549"/>
      <c r="I27" s="530"/>
      <c r="J27" s="535"/>
      <c r="K27" s="5"/>
    </row>
    <row r="28" spans="1:11" x14ac:dyDescent="0.2">
      <c r="A28" s="546">
        <v>17</v>
      </c>
      <c r="B28" s="560" t="s">
        <v>49</v>
      </c>
      <c r="C28" s="555" t="s">
        <v>950</v>
      </c>
      <c r="D28" s="556" t="s">
        <v>199</v>
      </c>
      <c r="E28" s="549">
        <v>3</v>
      </c>
      <c r="F28" s="529"/>
      <c r="G28" s="550"/>
      <c r="H28" s="549"/>
      <c r="I28" s="530"/>
      <c r="J28" s="535"/>
      <c r="K28" s="5"/>
    </row>
    <row r="29" spans="1:11" x14ac:dyDescent="0.2">
      <c r="A29" s="546">
        <v>18</v>
      </c>
      <c r="B29" s="560" t="s">
        <v>49</v>
      </c>
      <c r="C29" s="555" t="s">
        <v>951</v>
      </c>
      <c r="D29" s="556" t="s">
        <v>199</v>
      </c>
      <c r="E29" s="549">
        <v>1</v>
      </c>
      <c r="F29" s="529"/>
      <c r="G29" s="550"/>
      <c r="H29" s="549"/>
      <c r="I29" s="530"/>
      <c r="J29" s="535"/>
      <c r="K29" s="5"/>
    </row>
    <row r="30" spans="1:11" x14ac:dyDescent="0.2">
      <c r="A30" s="546">
        <v>19</v>
      </c>
      <c r="B30" s="560" t="s">
        <v>49</v>
      </c>
      <c r="C30" s="555" t="s">
        <v>952</v>
      </c>
      <c r="D30" s="556" t="s">
        <v>199</v>
      </c>
      <c r="E30" s="549">
        <v>1</v>
      </c>
      <c r="F30" s="529"/>
      <c r="G30" s="550"/>
      <c r="H30" s="549"/>
      <c r="I30" s="530"/>
      <c r="J30" s="535"/>
      <c r="K30" s="5"/>
    </row>
    <row r="31" spans="1:11" x14ac:dyDescent="0.2">
      <c r="A31" s="546">
        <v>20</v>
      </c>
      <c r="B31" s="560" t="s">
        <v>49</v>
      </c>
      <c r="C31" s="555" t="s">
        <v>953</v>
      </c>
      <c r="D31" s="556" t="s">
        <v>199</v>
      </c>
      <c r="E31" s="549">
        <v>1</v>
      </c>
      <c r="F31" s="529"/>
      <c r="G31" s="550"/>
      <c r="H31" s="549"/>
      <c r="I31" s="530"/>
      <c r="J31" s="535"/>
      <c r="K31" s="5"/>
    </row>
    <row r="32" spans="1:11" x14ac:dyDescent="0.2">
      <c r="A32" s="546">
        <v>21</v>
      </c>
      <c r="B32" s="560" t="s">
        <v>49</v>
      </c>
      <c r="C32" s="555" t="s">
        <v>954</v>
      </c>
      <c r="D32" s="556" t="s">
        <v>960</v>
      </c>
      <c r="E32" s="549">
        <v>1</v>
      </c>
      <c r="F32" s="529"/>
      <c r="G32" s="550"/>
      <c r="H32" s="549"/>
      <c r="I32" s="530"/>
      <c r="J32" s="535"/>
      <c r="K32" s="5"/>
    </row>
    <row r="33" spans="1:13" x14ac:dyDescent="0.2">
      <c r="A33" s="546">
        <v>22</v>
      </c>
      <c r="B33" s="560" t="s">
        <v>49</v>
      </c>
      <c r="C33" s="555" t="s">
        <v>955</v>
      </c>
      <c r="D33" s="556" t="s">
        <v>46</v>
      </c>
      <c r="E33" s="549">
        <v>1</v>
      </c>
      <c r="F33" s="529"/>
      <c r="G33" s="550"/>
      <c r="H33" s="549"/>
      <c r="I33" s="530"/>
      <c r="J33" s="535"/>
      <c r="K33" s="5"/>
    </row>
    <row r="34" spans="1:13" x14ac:dyDescent="0.2">
      <c r="A34" s="546">
        <v>23</v>
      </c>
      <c r="B34" s="560" t="s">
        <v>49</v>
      </c>
      <c r="C34" s="555" t="s">
        <v>956</v>
      </c>
      <c r="D34" s="556" t="s">
        <v>46</v>
      </c>
      <c r="E34" s="549">
        <v>3</v>
      </c>
      <c r="F34" s="529"/>
      <c r="G34" s="550"/>
      <c r="H34" s="549"/>
      <c r="I34" s="530"/>
      <c r="J34" s="535"/>
      <c r="K34" s="5"/>
    </row>
    <row r="35" spans="1:13" x14ac:dyDescent="0.2">
      <c r="A35" s="546">
        <v>24</v>
      </c>
      <c r="B35" s="560" t="s">
        <v>49</v>
      </c>
      <c r="C35" s="555" t="s">
        <v>957</v>
      </c>
      <c r="D35" s="556" t="s">
        <v>199</v>
      </c>
      <c r="E35" s="549">
        <v>1</v>
      </c>
      <c r="F35" s="529"/>
      <c r="G35" s="550"/>
      <c r="H35" s="549"/>
      <c r="I35" s="530"/>
      <c r="J35" s="535"/>
      <c r="K35" s="5"/>
    </row>
    <row r="36" spans="1:13" x14ac:dyDescent="0.2">
      <c r="A36" s="546">
        <v>25</v>
      </c>
      <c r="B36" s="560" t="s">
        <v>49</v>
      </c>
      <c r="C36" s="555" t="s">
        <v>958</v>
      </c>
      <c r="D36" s="556" t="s">
        <v>46</v>
      </c>
      <c r="E36" s="549">
        <v>1</v>
      </c>
      <c r="F36" s="529"/>
      <c r="G36" s="550"/>
      <c r="H36" s="549"/>
      <c r="I36" s="530"/>
      <c r="J36" s="535"/>
      <c r="K36" s="5"/>
    </row>
    <row r="37" spans="1:13" ht="17.25" thickBot="1" x14ac:dyDescent="0.25">
      <c r="A37" s="546">
        <v>26</v>
      </c>
      <c r="B37" s="561" t="s">
        <v>49</v>
      </c>
      <c r="C37" s="557" t="s">
        <v>959</v>
      </c>
      <c r="D37" s="558" t="s">
        <v>46</v>
      </c>
      <c r="E37" s="551">
        <v>1</v>
      </c>
      <c r="F37" s="542"/>
      <c r="G37" s="552"/>
      <c r="H37" s="551"/>
      <c r="I37" s="543"/>
      <c r="J37" s="544"/>
      <c r="K37" s="5"/>
    </row>
    <row r="38" spans="1:13" ht="17.25" thickBot="1" x14ac:dyDescent="0.25">
      <c r="A38" s="547"/>
      <c r="B38" s="545" t="s">
        <v>61</v>
      </c>
      <c r="C38" s="536"/>
      <c r="D38" s="537"/>
      <c r="E38" s="538" t="s">
        <v>47</v>
      </c>
      <c r="F38" s="539"/>
      <c r="G38" s="540">
        <f>SUM(G10:G10)</f>
        <v>0</v>
      </c>
      <c r="H38" s="678" t="s">
        <v>47</v>
      </c>
      <c r="I38" s="679"/>
      <c r="J38" s="541"/>
      <c r="K38" s="5"/>
    </row>
    <row r="39" spans="1:13" ht="17.25" thickBot="1" x14ac:dyDescent="0.25">
      <c r="A39" s="653" t="s">
        <v>63</v>
      </c>
      <c r="B39" s="654"/>
      <c r="C39" s="654"/>
      <c r="D39" s="655"/>
      <c r="E39" s="656">
        <f>G38+J38</f>
        <v>0</v>
      </c>
      <c r="F39" s="657"/>
      <c r="G39" s="657"/>
      <c r="H39" s="657"/>
      <c r="I39" s="657"/>
      <c r="J39" s="658"/>
      <c r="K39" s="5"/>
    </row>
    <row r="42" spans="1:13" x14ac:dyDescent="0.2">
      <c r="A42" s="65"/>
      <c r="B42" s="12"/>
      <c r="C42" s="66"/>
      <c r="D42" s="65"/>
      <c r="E42" s="67"/>
      <c r="F42" s="68"/>
      <c r="G42" s="68"/>
      <c r="H42" s="12"/>
      <c r="I42" s="16"/>
    </row>
    <row r="43" spans="1:13" x14ac:dyDescent="0.2">
      <c r="A43" s="65"/>
      <c r="B43" s="12"/>
      <c r="C43" s="69" t="s">
        <v>65</v>
      </c>
      <c r="D43" s="70"/>
      <c r="E43" s="70"/>
      <c r="F43" s="71"/>
      <c r="G43" s="71"/>
      <c r="H43" s="72" t="s">
        <v>66</v>
      </c>
      <c r="I43" s="16"/>
      <c r="K43" s="88"/>
      <c r="L43" s="89"/>
    </row>
    <row r="44" spans="1:13" x14ac:dyDescent="0.2">
      <c r="B44" s="12"/>
      <c r="C44" s="73"/>
      <c r="D44" s="18"/>
      <c r="E44" s="18"/>
      <c r="F44" s="68"/>
      <c r="G44" s="68"/>
      <c r="H44" s="74"/>
      <c r="I44" s="16"/>
      <c r="K44" s="88" t="s">
        <v>166</v>
      </c>
      <c r="L44" s="89"/>
    </row>
    <row r="45" spans="1:13" x14ac:dyDescent="0.2">
      <c r="B45" s="12"/>
      <c r="C45" s="73"/>
      <c r="D45" s="18"/>
      <c r="E45" s="18"/>
      <c r="F45" s="68"/>
      <c r="G45" s="68"/>
      <c r="H45" s="74"/>
      <c r="I45" s="16"/>
      <c r="K45" s="31"/>
      <c r="L45" s="90"/>
      <c r="M45" s="11"/>
    </row>
    <row r="46" spans="1:13" x14ac:dyDescent="0.2">
      <c r="B46" s="12"/>
      <c r="C46" s="69" t="s">
        <v>69</v>
      </c>
      <c r="D46" s="70"/>
      <c r="E46" s="70"/>
      <c r="F46" s="71"/>
      <c r="G46" s="71"/>
      <c r="H46" s="72" t="s">
        <v>70</v>
      </c>
      <c r="I46" s="16"/>
      <c r="K46" s="31"/>
      <c r="L46" s="90"/>
      <c r="M46" s="11"/>
    </row>
    <row r="47" spans="1:13" x14ac:dyDescent="0.2">
      <c r="B47" s="12"/>
      <c r="C47" s="73"/>
      <c r="D47" s="18"/>
      <c r="E47" s="18"/>
      <c r="F47" s="68"/>
      <c r="G47" s="68"/>
      <c r="H47" s="74"/>
      <c r="I47" s="16"/>
      <c r="K47" s="31"/>
      <c r="L47" s="90"/>
      <c r="M47" s="11"/>
    </row>
    <row r="48" spans="1:13" x14ac:dyDescent="0.2">
      <c r="B48" s="12"/>
      <c r="C48" s="73"/>
      <c r="D48" s="18"/>
      <c r="E48" s="18"/>
      <c r="F48" s="68"/>
      <c r="G48" s="68"/>
      <c r="H48" s="74"/>
      <c r="I48" s="16"/>
      <c r="K48" s="31"/>
      <c r="L48" s="91"/>
      <c r="M48" s="11"/>
    </row>
    <row r="49" spans="2:13" x14ac:dyDescent="0.2">
      <c r="B49" s="12"/>
      <c r="C49" s="69" t="s">
        <v>71</v>
      </c>
      <c r="D49" s="70"/>
      <c r="E49" s="70"/>
      <c r="F49" s="71"/>
      <c r="G49" s="71"/>
      <c r="H49" s="72" t="s">
        <v>247</v>
      </c>
      <c r="I49" s="16"/>
      <c r="K49" s="87"/>
      <c r="L49" s="90"/>
      <c r="M49" s="11"/>
    </row>
    <row r="50" spans="2:13" x14ac:dyDescent="0.2">
      <c r="B50" s="12"/>
      <c r="C50" s="73"/>
      <c r="D50" s="18"/>
      <c r="E50" s="18"/>
      <c r="F50" s="68"/>
      <c r="G50" s="68"/>
      <c r="H50" s="74"/>
      <c r="I50" s="16"/>
      <c r="K50" s="31"/>
      <c r="L50" s="90"/>
      <c r="M50" s="11"/>
    </row>
    <row r="51" spans="2:13" x14ac:dyDescent="0.2">
      <c r="B51" s="12"/>
      <c r="C51" s="73"/>
      <c r="D51" s="18"/>
      <c r="E51" s="18"/>
      <c r="F51" s="68"/>
      <c r="G51" s="68"/>
      <c r="H51" s="74"/>
      <c r="I51" s="16"/>
      <c r="K51" s="31"/>
      <c r="L51" s="90"/>
      <c r="M51" s="11"/>
    </row>
    <row r="52" spans="2:13" x14ac:dyDescent="0.2">
      <c r="B52" s="12"/>
      <c r="C52" s="69" t="s">
        <v>210</v>
      </c>
      <c r="D52" s="70"/>
      <c r="E52" s="70"/>
      <c r="F52" s="71"/>
      <c r="G52" s="71"/>
      <c r="H52" s="72" t="s">
        <v>211</v>
      </c>
      <c r="I52" s="16"/>
      <c r="L52" s="89"/>
    </row>
    <row r="53" spans="2:13" x14ac:dyDescent="0.2">
      <c r="B53" s="75"/>
      <c r="C53" s="76"/>
      <c r="D53" s="77"/>
      <c r="E53" s="78"/>
      <c r="F53" s="13"/>
      <c r="K53" s="11"/>
      <c r="L53" s="63"/>
      <c r="M53" s="11"/>
    </row>
    <row r="54" spans="2:13" x14ac:dyDescent="0.2">
      <c r="B54" s="75"/>
      <c r="C54" s="76"/>
      <c r="D54" s="77"/>
      <c r="E54" s="78"/>
      <c r="F54" s="13"/>
      <c r="K54" s="11"/>
      <c r="L54" s="63"/>
      <c r="M54" s="11"/>
    </row>
    <row r="55" spans="2:13" x14ac:dyDescent="0.2">
      <c r="B55" s="75"/>
      <c r="C55" s="76"/>
      <c r="D55" s="77"/>
      <c r="E55" s="78"/>
      <c r="F55" s="13"/>
    </row>
    <row r="56" spans="2:13" x14ac:dyDescent="0.2">
      <c r="B56" s="75"/>
      <c r="C56" s="76"/>
      <c r="D56" s="77"/>
      <c r="E56" s="78"/>
      <c r="F56" s="13"/>
    </row>
    <row r="57" spans="2:13" x14ac:dyDescent="0.2">
      <c r="B57" s="75"/>
      <c r="C57" s="76"/>
      <c r="D57" s="77"/>
      <c r="E57" s="78"/>
      <c r="F57" s="13"/>
    </row>
    <row r="58" spans="2:13" x14ac:dyDescent="0.2">
      <c r="B58" s="75"/>
      <c r="C58" s="76"/>
      <c r="D58" s="77"/>
      <c r="E58" s="78"/>
      <c r="F58" s="13"/>
    </row>
    <row r="59" spans="2:13" x14ac:dyDescent="0.2">
      <c r="B59" s="75"/>
      <c r="C59" s="76"/>
      <c r="D59" s="77"/>
      <c r="E59" s="78"/>
      <c r="F59" s="13"/>
    </row>
    <row r="60" spans="2:13" x14ac:dyDescent="0.2">
      <c r="B60" s="75"/>
      <c r="C60" s="76"/>
      <c r="D60" s="77"/>
      <c r="E60" s="78"/>
      <c r="F60" s="13"/>
    </row>
    <row r="61" spans="2:13" x14ac:dyDescent="0.2">
      <c r="B61" s="75"/>
      <c r="C61" s="76"/>
      <c r="D61" s="77"/>
      <c r="E61" s="78"/>
      <c r="F61" s="13"/>
    </row>
    <row r="62" spans="2:13" x14ac:dyDescent="0.2">
      <c r="B62" s="75"/>
      <c r="C62" s="76"/>
      <c r="D62" s="77"/>
      <c r="E62" s="78"/>
      <c r="F62" s="13"/>
    </row>
    <row r="63" spans="2:13" x14ac:dyDescent="0.2">
      <c r="B63" s="75"/>
      <c r="C63" s="76"/>
      <c r="D63" s="77"/>
      <c r="E63" s="78"/>
      <c r="F63" s="13"/>
    </row>
    <row r="64" spans="2:13" x14ac:dyDescent="0.2">
      <c r="B64" s="75"/>
      <c r="C64" s="76"/>
      <c r="D64" s="77"/>
      <c r="E64" s="78"/>
      <c r="F64" s="13"/>
    </row>
    <row r="65" spans="2:6" x14ac:dyDescent="0.2">
      <c r="B65" s="75"/>
      <c r="C65" s="76"/>
      <c r="D65" s="77"/>
      <c r="E65" s="78"/>
      <c r="F65" s="13"/>
    </row>
    <row r="66" spans="2:6" x14ac:dyDescent="0.2">
      <c r="B66" s="75"/>
      <c r="C66" s="76"/>
      <c r="D66" s="77"/>
      <c r="E66" s="78"/>
      <c r="F66" s="13"/>
    </row>
    <row r="67" spans="2:6" x14ac:dyDescent="0.2">
      <c r="B67" s="75"/>
      <c r="C67" s="76"/>
      <c r="D67" s="77"/>
      <c r="E67" s="78"/>
      <c r="F67" s="13"/>
    </row>
    <row r="68" spans="2:6" x14ac:dyDescent="0.2">
      <c r="B68" s="79"/>
      <c r="C68" s="80"/>
      <c r="D68" s="81"/>
      <c r="E68" s="82"/>
      <c r="F68" s="13"/>
    </row>
    <row r="69" spans="2:6" x14ac:dyDescent="0.2">
      <c r="B69" s="13"/>
      <c r="C69" s="83"/>
      <c r="D69" s="84"/>
      <c r="E69" s="85"/>
      <c r="F69" s="13"/>
    </row>
  </sheetData>
  <mergeCells count="13">
    <mergeCell ref="H38:I38"/>
    <mergeCell ref="A39:D39"/>
    <mergeCell ref="E39:J39"/>
    <mergeCell ref="A2:J2"/>
    <mergeCell ref="C3:J3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2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Форма 8.1</vt:lpstr>
      <vt:lpstr>ПНР</vt:lpstr>
      <vt:lpstr>Пр. 1 к ф. 8.1</vt:lpstr>
      <vt:lpstr>прил. №2 к ф.8</vt:lpstr>
      <vt:lpstr>прил. № 3 к ф.8</vt:lpstr>
      <vt:lpstr>Оборудование</vt:lpstr>
      <vt:lpstr>Оборудование!Область_печати</vt:lpstr>
      <vt:lpstr>ПНР!Область_печати</vt:lpstr>
      <vt:lpstr>'прил. № 3 к ф.8'!Область_печати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Николаевна Гончарова</cp:lastModifiedBy>
  <cp:lastPrinted>2016-02-15T06:47:29Z</cp:lastPrinted>
  <dcterms:created xsi:type="dcterms:W3CDTF">2014-07-13T09:38:46Z</dcterms:created>
  <dcterms:modified xsi:type="dcterms:W3CDTF">2016-02-16T10:16:19Z</dcterms:modified>
</cp:coreProperties>
</file>