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60" windowWidth="23256" windowHeight="12840"/>
  </bookViews>
  <sheets>
    <sheet name="Приложение1_Спецификация" sheetId="1" r:id="rId1"/>
  </sheets>
  <definedNames>
    <definedName name="_xlnm.Print_Titles" localSheetId="0">Приложение1_Спецификация!$6:$6</definedName>
    <definedName name="_xlnm.Print_Area" localSheetId="0">Приложение1_Спецификация!$A$1:$K$50</definedName>
  </definedNames>
  <calcPr calcId="145621"/>
</workbook>
</file>

<file path=xl/calcChain.xml><?xml version="1.0" encoding="utf-8"?>
<calcChain xmlns="http://schemas.openxmlformats.org/spreadsheetml/2006/main">
  <c r="F40" i="1" l="1"/>
  <c r="E40" i="1"/>
  <c r="G40" i="1" s="1"/>
  <c r="F37" i="1"/>
  <c r="E34" i="1"/>
  <c r="N32" i="1"/>
  <c r="M32" i="1"/>
  <c r="G32" i="1"/>
  <c r="I32" i="1" s="1"/>
  <c r="J32" i="1" s="1"/>
  <c r="K32" i="1" s="1"/>
  <c r="N31" i="1"/>
  <c r="M31" i="1"/>
  <c r="G31" i="1"/>
  <c r="I31" i="1" s="1"/>
  <c r="J31" i="1" s="1"/>
  <c r="K31" i="1" s="1"/>
  <c r="N30" i="1"/>
  <c r="M30" i="1"/>
  <c r="G30" i="1"/>
  <c r="I30" i="1" s="1"/>
  <c r="J30" i="1" s="1"/>
  <c r="K30" i="1" s="1"/>
  <c r="N29" i="1"/>
  <c r="M29" i="1"/>
  <c r="G29" i="1"/>
  <c r="I29" i="1" s="1"/>
  <c r="J29" i="1" s="1"/>
  <c r="K29" i="1" s="1"/>
  <c r="N28" i="1"/>
  <c r="M28" i="1"/>
  <c r="G28" i="1"/>
  <c r="I28" i="1" s="1"/>
  <c r="J28" i="1" s="1"/>
  <c r="K28" i="1" s="1"/>
  <c r="N27" i="1"/>
  <c r="M27" i="1"/>
  <c r="G27" i="1"/>
  <c r="I27" i="1" s="1"/>
  <c r="J27" i="1" s="1"/>
  <c r="K27" i="1" s="1"/>
  <c r="N26" i="1"/>
  <c r="M26" i="1"/>
  <c r="G26" i="1"/>
  <c r="I26" i="1" s="1"/>
  <c r="J26" i="1" s="1"/>
  <c r="K26" i="1" s="1"/>
  <c r="N25" i="1"/>
  <c r="M25" i="1"/>
  <c r="G25" i="1"/>
  <c r="I25" i="1" s="1"/>
  <c r="J25" i="1" s="1"/>
  <c r="K25" i="1" s="1"/>
  <c r="N24" i="1"/>
  <c r="M24" i="1"/>
  <c r="G24" i="1"/>
  <c r="I24" i="1" s="1"/>
  <c r="J24" i="1" s="1"/>
  <c r="K24" i="1" s="1"/>
  <c r="N23" i="1"/>
  <c r="M23" i="1"/>
  <c r="G23" i="1"/>
  <c r="I23" i="1" s="1"/>
  <c r="J23" i="1" s="1"/>
  <c r="K23" i="1" s="1"/>
  <c r="N22" i="1"/>
  <c r="M22" i="1"/>
  <c r="G22" i="1"/>
  <c r="I22" i="1" s="1"/>
  <c r="J22" i="1" s="1"/>
  <c r="K22" i="1" s="1"/>
  <c r="N21" i="1"/>
  <c r="M21" i="1"/>
  <c r="G21" i="1"/>
  <c r="I21" i="1" s="1"/>
  <c r="J21" i="1" s="1"/>
  <c r="K21" i="1" s="1"/>
  <c r="N20" i="1"/>
  <c r="I37" i="1" s="1"/>
  <c r="J37" i="1" s="1"/>
  <c r="K37" i="1" s="1"/>
  <c r="M20" i="1"/>
  <c r="I34" i="1" s="1"/>
  <c r="G20" i="1"/>
  <c r="I20" i="1" s="1"/>
  <c r="J20" i="1" s="1"/>
  <c r="K20" i="1" s="1"/>
  <c r="G19" i="1"/>
  <c r="I19" i="1" s="1"/>
  <c r="J19" i="1" s="1"/>
  <c r="K19" i="1" s="1"/>
  <c r="G18" i="1"/>
  <c r="I18" i="1" s="1"/>
  <c r="J18" i="1" s="1"/>
  <c r="K18" i="1" s="1"/>
  <c r="G17" i="1"/>
  <c r="I17" i="1" s="1"/>
  <c r="J17" i="1" s="1"/>
  <c r="K17" i="1" s="1"/>
  <c r="G16" i="1"/>
  <c r="I16" i="1" s="1"/>
  <c r="J16" i="1" s="1"/>
  <c r="K16" i="1" s="1"/>
  <c r="G15" i="1"/>
  <c r="I15" i="1" s="1"/>
  <c r="J15" i="1" s="1"/>
  <c r="K15" i="1" s="1"/>
  <c r="G14" i="1"/>
  <c r="I14" i="1" s="1"/>
  <c r="J14" i="1" s="1"/>
  <c r="K14" i="1" s="1"/>
  <c r="G13" i="1"/>
  <c r="I13" i="1" s="1"/>
  <c r="J13" i="1" s="1"/>
  <c r="K13" i="1" s="1"/>
  <c r="G12" i="1"/>
  <c r="I12" i="1" s="1"/>
  <c r="J12" i="1" s="1"/>
  <c r="K12" i="1" s="1"/>
  <c r="G11" i="1"/>
  <c r="I11" i="1" s="1"/>
  <c r="J11" i="1" s="1"/>
  <c r="K11" i="1" s="1"/>
  <c r="G10" i="1"/>
  <c r="I10" i="1" s="1"/>
  <c r="J10" i="1" s="1"/>
  <c r="K10" i="1" s="1"/>
  <c r="G9" i="1"/>
  <c r="I9" i="1" s="1"/>
  <c r="J9" i="1" s="1"/>
  <c r="K9" i="1" s="1"/>
  <c r="G8" i="1"/>
  <c r="I8" i="1" s="1"/>
  <c r="G7" i="1"/>
  <c r="F7" i="1"/>
  <c r="F39" i="1" s="1"/>
  <c r="F41" i="1" s="1"/>
  <c r="E7" i="1"/>
  <c r="M7" i="1" s="1"/>
  <c r="I33" i="1" s="1"/>
  <c r="I7" i="1" l="1"/>
  <c r="J8" i="1"/>
  <c r="K8" i="1" s="1"/>
  <c r="I35" i="1"/>
  <c r="J35" i="1" s="1"/>
  <c r="K35" i="1" s="1"/>
  <c r="J33" i="1"/>
  <c r="K33" i="1" s="1"/>
  <c r="I40" i="1"/>
  <c r="J40" i="1" s="1"/>
  <c r="K40" i="1" s="1"/>
  <c r="J34" i="1"/>
  <c r="K34" i="1" s="1"/>
  <c r="E33" i="1"/>
  <c r="E35" i="1" s="1"/>
  <c r="F36" i="1"/>
  <c r="F38" i="1" s="1"/>
  <c r="E39" i="1"/>
  <c r="N7" i="1"/>
  <c r="I36" i="1" s="1"/>
  <c r="E41" i="1" l="1"/>
  <c r="G39" i="1"/>
  <c r="G41" i="1" s="1"/>
  <c r="I38" i="1"/>
  <c r="J38" i="1" s="1"/>
  <c r="K38" i="1" s="1"/>
  <c r="J36" i="1"/>
  <c r="K36" i="1" s="1"/>
  <c r="I39" i="1"/>
  <c r="J7" i="1"/>
  <c r="K7" i="1" s="1"/>
  <c r="I41" i="1" l="1"/>
  <c r="J41" i="1" s="1"/>
  <c r="K41" i="1" s="1"/>
  <c r="J39" i="1"/>
  <c r="K39" i="1" s="1"/>
</calcChain>
</file>

<file path=xl/sharedStrings.xml><?xml version="1.0" encoding="utf-8"?>
<sst xmlns="http://schemas.openxmlformats.org/spreadsheetml/2006/main" count="102" uniqueCount="63">
  <si>
    <t>Приложение №1</t>
  </si>
  <si>
    <t>к договору № _____ от ____._____.20____ г.</t>
  </si>
  <si>
    <t>Спецификация</t>
  </si>
  <si>
    <t>№
пп</t>
  </si>
  <si>
    <t>Наименование услуг</t>
  </si>
  <si>
    <t>Статья затрат</t>
  </si>
  <si>
    <t>Ед. изм.</t>
  </si>
  <si>
    <t>АНГДУ</t>
  </si>
  <si>
    <t>ВНГДУ</t>
  </si>
  <si>
    <t>Кол-во всего</t>
  </si>
  <si>
    <t>Цена за ед., руб.</t>
  </si>
  <si>
    <t>Стоимость, руб. без НДС</t>
  </si>
  <si>
    <t>НДС (18%), руб.</t>
  </si>
  <si>
    <t>Стоимость, руб. с НДС</t>
  </si>
  <si>
    <t>Сервисное обслуживание станков-качалок,
в т.ч. по месторождениям*</t>
  </si>
  <si>
    <t>СО_НПО</t>
  </si>
  <si>
    <t>сут.</t>
  </si>
  <si>
    <t>Аганское м/р</t>
  </si>
  <si>
    <t>Южно-Аганское м/р</t>
  </si>
  <si>
    <t>Мегионское м/р</t>
  </si>
  <si>
    <t>Ново-Покурское м/р</t>
  </si>
  <si>
    <t>Кетовское м/р</t>
  </si>
  <si>
    <t>Покамасовское м/р</t>
  </si>
  <si>
    <t>Локосовское м/р</t>
  </si>
  <si>
    <t>Северо-Островное м/р</t>
  </si>
  <si>
    <t>Южно-Покамасовское м/р</t>
  </si>
  <si>
    <t>Ватинское м/р (НГП-1)</t>
  </si>
  <si>
    <t>Ватинское м/р (НГП-2)</t>
  </si>
  <si>
    <t>Северо-Покурское м/р</t>
  </si>
  <si>
    <t>Дефектовка редуктора R35</t>
  </si>
  <si>
    <t>ПрУсл</t>
  </si>
  <si>
    <t>шт.</t>
  </si>
  <si>
    <t>Дефектовка редуктора R55</t>
  </si>
  <si>
    <t>Дефектовка редуктора Ц2НШ-750Б</t>
  </si>
  <si>
    <r>
      <t xml:space="preserve">Запуск СК
</t>
    </r>
    <r>
      <rPr>
        <i/>
        <sz val="12"/>
        <rFont val="Calibri"/>
        <family val="2"/>
        <charset val="204"/>
        <scheme val="minor"/>
      </rPr>
      <t>(после монтажа, из бездействия, при смене способа эксплуатации)</t>
    </r>
  </si>
  <si>
    <r>
      <t xml:space="preserve">Разборка и транспортировка быстромонтируемого основания СК
</t>
    </r>
    <r>
      <rPr>
        <i/>
        <sz val="12"/>
        <rFont val="Calibri"/>
        <family val="2"/>
        <charset val="204"/>
        <scheme val="minor"/>
      </rPr>
      <t>(на другую кустовую площадку или к месту хранения)</t>
    </r>
  </si>
  <si>
    <r>
      <t xml:space="preserve">Сборка быстромонтируемого основания СК
</t>
    </r>
    <r>
      <rPr>
        <i/>
        <sz val="12"/>
        <rFont val="Calibri"/>
        <family val="2"/>
        <charset val="204"/>
        <scheme val="minor"/>
      </rPr>
      <t>(на подготовленном месте на кустовой площадке)</t>
    </r>
  </si>
  <si>
    <r>
      <t xml:space="preserve">Снятие и транпортировка станка-качалки
</t>
    </r>
    <r>
      <rPr>
        <i/>
        <sz val="12"/>
        <rFont val="Calibri"/>
        <family val="2"/>
        <charset val="204"/>
        <scheme val="minor"/>
      </rPr>
      <t>(с кустовой площадки к месту хранения)</t>
    </r>
  </si>
  <si>
    <r>
      <t xml:space="preserve">Снятие станка-качалки
</t>
    </r>
    <r>
      <rPr>
        <i/>
        <sz val="12"/>
        <rFont val="Calibri"/>
        <family val="2"/>
        <charset val="204"/>
        <scheme val="minor"/>
      </rPr>
      <t>(со складированием на кустовой площадке)</t>
    </r>
  </si>
  <si>
    <t>Техническое обслуживание редуктора R35</t>
  </si>
  <si>
    <t>Техническое обслуживание редуктора R55</t>
  </si>
  <si>
    <t>Техническое обслуживание редуктора Ц2НШ-750Б</t>
  </si>
  <si>
    <r>
      <t xml:space="preserve">Транспортировка и установка СК на основание (фундамент)
</t>
    </r>
    <r>
      <rPr>
        <i/>
        <sz val="12"/>
        <rFont val="Calibri"/>
        <family val="2"/>
        <charset val="204"/>
        <scheme val="minor"/>
      </rPr>
      <t>(от места хранения на кустовую площадку)</t>
    </r>
  </si>
  <si>
    <r>
      <t>Установка станка-качалки на основание (фундамент)
(</t>
    </r>
    <r>
      <rPr>
        <i/>
        <sz val="12"/>
        <rFont val="Calibri"/>
        <family val="2"/>
        <charset val="204"/>
        <scheme val="minor"/>
      </rPr>
      <t>при нахождении СК на кустовой площадке)</t>
    </r>
  </si>
  <si>
    <t>Итого СО_НПО АНГДУ:</t>
  </si>
  <si>
    <t>Итого ПрУсл АНГДУ:</t>
  </si>
  <si>
    <t>Итого АНГДУ:</t>
  </si>
  <si>
    <t>Итого СО_НПО ВНГДУ:</t>
  </si>
  <si>
    <t>Итого ПрУсл ВНГДУ:</t>
  </si>
  <si>
    <t>Итого ВНГДУ:</t>
  </si>
  <si>
    <t>Всего СО_НПО:</t>
  </si>
  <si>
    <t>Всего ПрУсл:</t>
  </si>
  <si>
    <t>ВСЕГО:</t>
  </si>
  <si>
    <t>Исполнитель:</t>
  </si>
  <si>
    <t>Заказчик:</t>
  </si>
  <si>
    <t>"___________________________"</t>
  </si>
  <si>
    <t>ОАО "СН-МНГ"</t>
  </si>
  <si>
    <t>(наименование Подрядчика)</t>
  </si>
  <si>
    <t>_______________________</t>
  </si>
  <si>
    <t>________________________</t>
  </si>
  <si>
    <t>(наименование должности уполномоченного лица)</t>
  </si>
  <si>
    <t xml:space="preserve"> ___________________  Фамилия И.О.</t>
  </si>
  <si>
    <t xml:space="preserve"> ____________________ Фамилия И.О.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</si>
</sst>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р_._-;\-* #,##0.00_р_._-;_-* &quot;-&quot;??_р_._-;_-@_-"/>
  </numFmts>
  <fonts count="1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2"/>
      <name val="Calibri"/>
      <family val="2"/>
      <charset val="204"/>
    </font>
    <font>
      <b/>
      <sz val="12"/>
      <color theme="1"/>
      <name val="Times New Roman"/>
      <family val="1"/>
      <charset val="204"/>
    </font>
    <font>
      <b/>
      <sz val="12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i/>
      <sz val="11"/>
      <name val="Calibri"/>
      <family val="2"/>
      <charset val="204"/>
      <scheme val="minor"/>
    </font>
    <font>
      <i/>
      <sz val="12"/>
      <name val="Calibri"/>
      <family val="2"/>
      <charset val="204"/>
      <scheme val="minor"/>
    </font>
    <font>
      <i/>
      <sz val="10"/>
      <name val="Calibri"/>
      <family val="2"/>
      <charset val="204"/>
      <scheme val="minor"/>
    </font>
    <font>
      <b/>
      <i/>
      <sz val="10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0"/>
      <name val="Arial Cyr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0" fontId="13" fillId="0" borderId="0"/>
    <xf numFmtId="0" fontId="14" fillId="0" borderId="0"/>
    <xf numFmtId="0" fontId="15" fillId="0" borderId="0"/>
  </cellStyleXfs>
  <cellXfs count="90">
    <xf numFmtId="0" fontId="0" fillId="0" borderId="0" xfId="0"/>
    <xf numFmtId="0" fontId="2" fillId="0" borderId="0" xfId="1" applyFont="1" applyFill="1"/>
    <xf numFmtId="0" fontId="1" fillId="0" borderId="0" xfId="1"/>
    <xf numFmtId="0" fontId="3" fillId="2" borderId="0" xfId="1" applyFont="1" applyFill="1"/>
    <xf numFmtId="0" fontId="3" fillId="2" borderId="0" xfId="1" applyFont="1" applyFill="1" applyAlignment="1">
      <alignment horizontal="right"/>
    </xf>
    <xf numFmtId="0" fontId="2" fillId="0" borderId="0" xfId="1" applyFont="1" applyFill="1" applyAlignment="1">
      <alignment horizontal="centerContinuous"/>
    </xf>
    <xf numFmtId="0" fontId="1" fillId="0" borderId="0" xfId="1" applyAlignment="1">
      <alignment horizontal="centerContinuous"/>
    </xf>
    <xf numFmtId="0" fontId="1" fillId="0" borderId="0" xfId="1" applyAlignment="1">
      <alignment horizontal="center"/>
    </xf>
    <xf numFmtId="0" fontId="4" fillId="0" borderId="1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left" vertical="center"/>
    </xf>
    <xf numFmtId="3" fontId="1" fillId="0" borderId="1" xfId="1" applyNumberFormat="1" applyBorder="1" applyAlignment="1">
      <alignment horizontal="center" vertical="center"/>
    </xf>
    <xf numFmtId="0" fontId="5" fillId="0" borderId="1" xfId="1" applyFont="1" applyBorder="1" applyAlignment="1">
      <alignment horizontal="center" vertical="center"/>
    </xf>
    <xf numFmtId="0" fontId="5" fillId="0" borderId="1" xfId="1" applyFont="1" applyBorder="1" applyAlignment="1">
      <alignment vertical="center" wrapText="1"/>
    </xf>
    <xf numFmtId="0" fontId="6" fillId="0" borderId="1" xfId="1" applyFont="1" applyBorder="1" applyAlignment="1">
      <alignment horizontal="center" vertical="center" wrapText="1"/>
    </xf>
    <xf numFmtId="0" fontId="5" fillId="0" borderId="1" xfId="1" applyFont="1" applyBorder="1" applyAlignment="1">
      <alignment horizontal="center" vertical="center" wrapText="1"/>
    </xf>
    <xf numFmtId="3" fontId="5" fillId="0" borderId="1" xfId="1" applyNumberFormat="1" applyFont="1" applyBorder="1" applyAlignment="1">
      <alignment horizontal="center" vertical="center" wrapText="1"/>
    </xf>
    <xf numFmtId="4" fontId="5" fillId="0" borderId="1" xfId="1" applyNumberFormat="1" applyFont="1" applyBorder="1" applyAlignment="1">
      <alignment horizontal="right" vertical="center" indent="1"/>
    </xf>
    <xf numFmtId="43" fontId="5" fillId="0" borderId="1" xfId="1" applyNumberFormat="1" applyFont="1" applyFill="1" applyBorder="1" applyAlignment="1">
      <alignment horizontal="right" vertical="center" indent="1"/>
    </xf>
    <xf numFmtId="3" fontId="1" fillId="0" borderId="1" xfId="1" applyNumberFormat="1" applyBorder="1"/>
    <xf numFmtId="0" fontId="5" fillId="0" borderId="2" xfId="1" applyFont="1" applyBorder="1" applyAlignment="1">
      <alignment horizontal="center" vertical="center"/>
    </xf>
    <xf numFmtId="0" fontId="7" fillId="0" borderId="3" xfId="1" applyFont="1" applyBorder="1" applyAlignment="1">
      <alignment horizontal="left" vertical="center" wrapText="1" indent="2"/>
    </xf>
    <xf numFmtId="0" fontId="7" fillId="0" borderId="3" xfId="1" applyFont="1" applyBorder="1" applyAlignment="1">
      <alignment horizontal="center" vertical="center" wrapText="1"/>
    </xf>
    <xf numFmtId="3" fontId="7" fillId="0" borderId="3" xfId="1" applyNumberFormat="1" applyFont="1" applyBorder="1" applyAlignment="1">
      <alignment horizontal="center" vertical="center" wrapText="1"/>
    </xf>
    <xf numFmtId="4" fontId="7" fillId="0" borderId="3" xfId="1" applyNumberFormat="1" applyFont="1" applyBorder="1" applyAlignment="1">
      <alignment horizontal="right" vertical="center" indent="1"/>
    </xf>
    <xf numFmtId="4" fontId="7" fillId="0" borderId="3" xfId="1" applyNumberFormat="1" applyFont="1" applyFill="1" applyBorder="1" applyAlignment="1">
      <alignment horizontal="right" vertical="center" indent="1"/>
    </xf>
    <xf numFmtId="0" fontId="5" fillId="0" borderId="4" xfId="1" applyFont="1" applyBorder="1" applyAlignment="1">
      <alignment horizontal="center" vertical="center"/>
    </xf>
    <xf numFmtId="0" fontId="7" fillId="0" borderId="5" xfId="1" applyFont="1" applyBorder="1" applyAlignment="1">
      <alignment horizontal="left" vertical="center" wrapText="1" indent="2"/>
    </xf>
    <xf numFmtId="0" fontId="7" fillId="0" borderId="5" xfId="1" applyFont="1" applyBorder="1" applyAlignment="1">
      <alignment horizontal="center" vertical="center" wrapText="1"/>
    </xf>
    <xf numFmtId="3" fontId="7" fillId="0" borderId="5" xfId="1" applyNumberFormat="1" applyFont="1" applyBorder="1" applyAlignment="1">
      <alignment horizontal="center" vertical="center" wrapText="1"/>
    </xf>
    <xf numFmtId="4" fontId="7" fillId="0" borderId="5" xfId="1" applyNumberFormat="1" applyFont="1" applyBorder="1" applyAlignment="1">
      <alignment horizontal="right" vertical="center" indent="1"/>
    </xf>
    <xf numFmtId="4" fontId="7" fillId="0" borderId="5" xfId="1" applyNumberFormat="1" applyFont="1" applyFill="1" applyBorder="1" applyAlignment="1">
      <alignment horizontal="right" vertical="center" indent="1"/>
    </xf>
    <xf numFmtId="0" fontId="5" fillId="0" borderId="6" xfId="1" applyFont="1" applyBorder="1" applyAlignment="1">
      <alignment horizontal="center" vertical="center"/>
    </xf>
    <xf numFmtId="0" fontId="7" fillId="0" borderId="7" xfId="1" applyFont="1" applyBorder="1" applyAlignment="1">
      <alignment horizontal="left" vertical="center" wrapText="1" indent="2"/>
    </xf>
    <xf numFmtId="0" fontId="7" fillId="0" borderId="7" xfId="1" applyFont="1" applyBorder="1" applyAlignment="1">
      <alignment horizontal="center" vertical="center" wrapText="1"/>
    </xf>
    <xf numFmtId="3" fontId="7" fillId="0" borderId="7" xfId="1" applyNumberFormat="1" applyFont="1" applyBorder="1" applyAlignment="1">
      <alignment horizontal="center" vertical="center" wrapText="1"/>
    </xf>
    <xf numFmtId="4" fontId="7" fillId="0" borderId="7" xfId="1" applyNumberFormat="1" applyFont="1" applyBorder="1" applyAlignment="1">
      <alignment horizontal="right" vertical="center" indent="1"/>
    </xf>
    <xf numFmtId="4" fontId="7" fillId="0" borderId="7" xfId="1" applyNumberFormat="1" applyFont="1" applyFill="1" applyBorder="1" applyAlignment="1">
      <alignment horizontal="right" vertical="center" indent="1"/>
    </xf>
    <xf numFmtId="0" fontId="5" fillId="0" borderId="1" xfId="1" applyFont="1" applyFill="1" applyBorder="1" applyAlignment="1">
      <alignment horizontal="center" vertical="center"/>
    </xf>
    <xf numFmtId="3" fontId="5" fillId="0" borderId="1" xfId="1" applyNumberFormat="1" applyFont="1" applyBorder="1" applyAlignment="1">
      <alignment horizontal="center" vertical="center"/>
    </xf>
    <xf numFmtId="4" fontId="5" fillId="0" borderId="1" xfId="1" applyNumberFormat="1" applyFont="1" applyFill="1" applyBorder="1" applyAlignment="1">
      <alignment horizontal="right" vertical="center" indent="1"/>
    </xf>
    <xf numFmtId="3" fontId="1" fillId="0" borderId="1" xfId="1" applyNumberFormat="1" applyBorder="1" applyAlignment="1">
      <alignment vertical="center"/>
    </xf>
    <xf numFmtId="3" fontId="9" fillId="0" borderId="3" xfId="1" applyNumberFormat="1" applyFont="1" applyBorder="1" applyAlignment="1">
      <alignment horizontal="center" vertical="center"/>
    </xf>
    <xf numFmtId="4" fontId="9" fillId="0" borderId="10" xfId="1" applyNumberFormat="1" applyFont="1" applyBorder="1" applyAlignment="1">
      <alignment horizontal="right" vertical="center" indent="1"/>
    </xf>
    <xf numFmtId="4" fontId="9" fillId="0" borderId="3" xfId="1" applyNumberFormat="1" applyFont="1" applyBorder="1" applyAlignment="1">
      <alignment horizontal="right" vertical="center" indent="1"/>
    </xf>
    <xf numFmtId="4" fontId="9" fillId="0" borderId="3" xfId="1" applyNumberFormat="1" applyFont="1" applyFill="1" applyBorder="1" applyAlignment="1">
      <alignment horizontal="right" vertical="center" indent="1"/>
    </xf>
    <xf numFmtId="3" fontId="9" fillId="0" borderId="7" xfId="1" applyNumberFormat="1" applyFont="1" applyBorder="1" applyAlignment="1">
      <alignment horizontal="center" vertical="center"/>
    </xf>
    <xf numFmtId="4" fontId="9" fillId="0" borderId="13" xfId="1" applyNumberFormat="1" applyFont="1" applyBorder="1" applyAlignment="1">
      <alignment horizontal="right" vertical="center" indent="1"/>
    </xf>
    <xf numFmtId="4" fontId="9" fillId="0" borderId="7" xfId="1" applyNumberFormat="1" applyFont="1" applyBorder="1" applyAlignment="1">
      <alignment horizontal="right" vertical="center" indent="1"/>
    </xf>
    <xf numFmtId="4" fontId="9" fillId="0" borderId="7" xfId="1" applyNumberFormat="1" applyFont="1" applyFill="1" applyBorder="1" applyAlignment="1">
      <alignment horizontal="right" vertical="center" indent="1"/>
    </xf>
    <xf numFmtId="3" fontId="7" fillId="0" borderId="1" xfId="1" applyNumberFormat="1" applyFont="1" applyBorder="1" applyAlignment="1">
      <alignment horizontal="center" vertical="center"/>
    </xf>
    <xf numFmtId="4" fontId="7" fillId="0" borderId="16" xfId="1" applyNumberFormat="1" applyFont="1" applyBorder="1" applyAlignment="1">
      <alignment horizontal="right" vertical="center" indent="1"/>
    </xf>
    <xf numFmtId="4" fontId="7" fillId="0" borderId="1" xfId="1" applyNumberFormat="1" applyFont="1" applyBorder="1" applyAlignment="1">
      <alignment horizontal="right" vertical="center" indent="1"/>
    </xf>
    <xf numFmtId="4" fontId="7" fillId="0" borderId="1" xfId="1" applyNumberFormat="1" applyFont="1" applyFill="1" applyBorder="1" applyAlignment="1">
      <alignment horizontal="right" vertical="center" indent="1"/>
    </xf>
    <xf numFmtId="3" fontId="10" fillId="0" borderId="1" xfId="1" applyNumberFormat="1" applyFont="1" applyBorder="1" applyAlignment="1">
      <alignment horizontal="center" vertical="center"/>
    </xf>
    <xf numFmtId="3" fontId="10" fillId="0" borderId="1" xfId="1" applyNumberFormat="1" applyFont="1" applyBorder="1" applyAlignment="1">
      <alignment vertical="center"/>
    </xf>
    <xf numFmtId="0" fontId="10" fillId="0" borderId="16" xfId="1" applyFont="1" applyBorder="1" applyAlignment="1">
      <alignment vertical="center"/>
    </xf>
    <xf numFmtId="4" fontId="10" fillId="0" borderId="1" xfId="1" applyNumberFormat="1" applyFont="1" applyBorder="1" applyAlignment="1">
      <alignment horizontal="right" vertical="center" indent="1"/>
    </xf>
    <xf numFmtId="4" fontId="10" fillId="0" borderId="1" xfId="1" applyNumberFormat="1" applyFont="1" applyFill="1" applyBorder="1" applyAlignment="1">
      <alignment horizontal="right" vertical="center" indent="1"/>
    </xf>
    <xf numFmtId="3" fontId="10" fillId="0" borderId="2" xfId="1" applyNumberFormat="1" applyFont="1" applyBorder="1" applyAlignment="1">
      <alignment horizontal="center" vertical="center"/>
    </xf>
    <xf numFmtId="3" fontId="10" fillId="0" borderId="2" xfId="1" applyNumberFormat="1" applyFont="1" applyBorder="1" applyAlignment="1">
      <alignment vertical="center"/>
    </xf>
    <xf numFmtId="0" fontId="10" fillId="0" borderId="19" xfId="1" applyFont="1" applyBorder="1" applyAlignment="1">
      <alignment vertical="center"/>
    </xf>
    <xf numFmtId="4" fontId="10" fillId="0" borderId="2" xfId="1" applyNumberFormat="1" applyFont="1" applyBorder="1" applyAlignment="1">
      <alignment horizontal="right" vertical="center" indent="1"/>
    </xf>
    <xf numFmtId="4" fontId="10" fillId="0" borderId="2" xfId="1" applyNumberFormat="1" applyFont="1" applyFill="1" applyBorder="1" applyAlignment="1">
      <alignment horizontal="right" vertical="center" indent="1"/>
    </xf>
    <xf numFmtId="3" fontId="4" fillId="0" borderId="22" xfId="1" applyNumberFormat="1" applyFont="1" applyFill="1" applyBorder="1" applyAlignment="1">
      <alignment vertical="center"/>
    </xf>
    <xf numFmtId="0" fontId="4" fillId="0" borderId="23" xfId="1" applyFont="1" applyFill="1" applyBorder="1" applyAlignment="1">
      <alignment vertical="center"/>
    </xf>
    <xf numFmtId="4" fontId="4" fillId="0" borderId="22" xfId="1" applyNumberFormat="1" applyFont="1" applyBorder="1" applyAlignment="1">
      <alignment horizontal="right" vertical="center" indent="1"/>
    </xf>
    <xf numFmtId="4" fontId="4" fillId="0" borderId="24" xfId="1" applyNumberFormat="1" applyFont="1" applyFill="1" applyBorder="1" applyAlignment="1">
      <alignment horizontal="right" vertical="center" indent="1"/>
    </xf>
    <xf numFmtId="0" fontId="11" fillId="0" borderId="0" xfId="1" applyFont="1"/>
    <xf numFmtId="0" fontId="4" fillId="0" borderId="0" xfId="1" applyFont="1"/>
    <xf numFmtId="0" fontId="12" fillId="0" borderId="0" xfId="1" applyFont="1"/>
    <xf numFmtId="0" fontId="4" fillId="2" borderId="0" xfId="1" applyFont="1" applyFill="1"/>
    <xf numFmtId="0" fontId="5" fillId="2" borderId="0" xfId="1" applyFont="1" applyFill="1"/>
    <xf numFmtId="0" fontId="12" fillId="2" borderId="0" xfId="1" applyFont="1" applyFill="1"/>
    <xf numFmtId="0" fontId="5" fillId="2" borderId="0" xfId="1" applyFont="1" applyFill="1" applyAlignment="1">
      <alignment wrapText="1"/>
    </xf>
    <xf numFmtId="0" fontId="10" fillId="0" borderId="14" xfId="1" applyFont="1" applyBorder="1" applyAlignment="1">
      <alignment horizontal="left" vertical="center" indent="7"/>
    </xf>
    <xf numFmtId="0" fontId="10" fillId="0" borderId="15" xfId="1" applyFont="1" applyBorder="1" applyAlignment="1">
      <alignment horizontal="left" vertical="center" indent="7"/>
    </xf>
    <xf numFmtId="0" fontId="10" fillId="0" borderId="17" xfId="1" applyFont="1" applyBorder="1" applyAlignment="1">
      <alignment horizontal="left" vertical="center" indent="7"/>
    </xf>
    <xf numFmtId="0" fontId="10" fillId="0" borderId="18" xfId="1" applyFont="1" applyBorder="1" applyAlignment="1">
      <alignment horizontal="left" vertical="center" indent="7"/>
    </xf>
    <xf numFmtId="0" fontId="4" fillId="0" borderId="20" xfId="1" applyFont="1" applyFill="1" applyBorder="1" applyAlignment="1">
      <alignment horizontal="left" vertical="center" indent="5"/>
    </xf>
    <xf numFmtId="0" fontId="4" fillId="0" borderId="21" xfId="1" applyFont="1" applyFill="1" applyBorder="1" applyAlignment="1">
      <alignment horizontal="left" vertical="center" indent="5"/>
    </xf>
    <xf numFmtId="0" fontId="5" fillId="2" borderId="0" xfId="1" applyFont="1" applyFill="1" applyAlignment="1">
      <alignment horizontal="left" wrapText="1"/>
    </xf>
    <xf numFmtId="0" fontId="9" fillId="0" borderId="8" xfId="1" applyFont="1" applyBorder="1" applyAlignment="1">
      <alignment horizontal="left" vertical="center" indent="11"/>
    </xf>
    <xf numFmtId="0" fontId="9" fillId="0" borderId="9" xfId="1" applyFont="1" applyBorder="1" applyAlignment="1">
      <alignment horizontal="left" vertical="center" indent="11"/>
    </xf>
    <xf numFmtId="0" fontId="9" fillId="0" borderId="10" xfId="1" applyFont="1" applyBorder="1" applyAlignment="1">
      <alignment horizontal="left" vertical="center" indent="11"/>
    </xf>
    <xf numFmtId="0" fontId="9" fillId="0" borderId="11" xfId="1" applyFont="1" applyBorder="1" applyAlignment="1">
      <alignment horizontal="left" vertical="center" indent="11"/>
    </xf>
    <xf numFmtId="0" fontId="9" fillId="0" borderId="12" xfId="1" applyFont="1" applyBorder="1" applyAlignment="1">
      <alignment horizontal="left" vertical="center" indent="11"/>
    </xf>
    <xf numFmtId="0" fontId="9" fillId="0" borderId="13" xfId="1" applyFont="1" applyBorder="1" applyAlignment="1">
      <alignment horizontal="left" vertical="center" indent="11"/>
    </xf>
    <xf numFmtId="0" fontId="7" fillId="0" borderId="14" xfId="1" applyFont="1" applyBorder="1" applyAlignment="1">
      <alignment horizontal="left" vertical="center" indent="8"/>
    </xf>
    <xf numFmtId="0" fontId="7" fillId="0" borderId="15" xfId="1" applyFont="1" applyBorder="1" applyAlignment="1">
      <alignment horizontal="left" vertical="center" indent="8"/>
    </xf>
    <xf numFmtId="0" fontId="7" fillId="0" borderId="16" xfId="1" applyFont="1" applyBorder="1" applyAlignment="1">
      <alignment horizontal="left" vertical="center" indent="8"/>
    </xf>
  </cellXfs>
  <cellStyles count="5">
    <cellStyle name="Обычный" xfId="0" builtinId="0"/>
    <cellStyle name="Обычный 2" xfId="2"/>
    <cellStyle name="Обычный 3" xfId="1"/>
    <cellStyle name="Обычный 4" xfId="3"/>
    <cellStyle name="Стиль 1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50"/>
  <sheetViews>
    <sheetView tabSelected="1" workbookViewId="0">
      <pane ySplit="6" topLeftCell="A7" activePane="bottomLeft" state="frozen"/>
      <selection pane="bottomLeft"/>
    </sheetView>
  </sheetViews>
  <sheetFormatPr defaultColWidth="9.109375" defaultRowHeight="14.4" x14ac:dyDescent="0.3"/>
  <cols>
    <col min="1" max="1" width="6.44140625" style="2" customWidth="1"/>
    <col min="2" max="2" width="44.6640625" style="2" customWidth="1"/>
    <col min="3" max="3" width="8.88671875" style="2" customWidth="1"/>
    <col min="4" max="4" width="6.109375" style="2" customWidth="1"/>
    <col min="5" max="5" width="9.5546875" style="2" customWidth="1"/>
    <col min="6" max="6" width="9.88671875" style="2" customWidth="1"/>
    <col min="7" max="7" width="9.109375" style="2" customWidth="1"/>
    <col min="8" max="8" width="13.109375" style="2" customWidth="1"/>
    <col min="9" max="9" width="18.88671875" style="2" customWidth="1"/>
    <col min="10" max="10" width="17.5546875" style="2" customWidth="1"/>
    <col min="11" max="11" width="20" style="2" customWidth="1"/>
    <col min="12" max="12" width="9.109375" style="2"/>
    <col min="13" max="13" width="13.44140625" style="2" hidden="1" customWidth="1"/>
    <col min="14" max="14" width="14.33203125" style="2" hidden="1" customWidth="1"/>
    <col min="15" max="16384" width="9.109375" style="2"/>
  </cols>
  <sheetData>
    <row r="1" spans="1:14" ht="15.6" x14ac:dyDescent="0.3">
      <c r="A1" s="1"/>
      <c r="I1" s="3"/>
      <c r="J1" s="3"/>
      <c r="K1" s="4" t="s">
        <v>0</v>
      </c>
    </row>
    <row r="2" spans="1:14" ht="15.6" x14ac:dyDescent="0.3">
      <c r="A2" s="1"/>
      <c r="I2" s="3"/>
      <c r="J2" s="3"/>
      <c r="K2" s="4" t="s">
        <v>1</v>
      </c>
    </row>
    <row r="3" spans="1:14" ht="15.75" x14ac:dyDescent="0.25">
      <c r="A3" s="1"/>
    </row>
    <row r="4" spans="1:14" ht="15.6" x14ac:dyDescent="0.3">
      <c r="A4" s="5" t="s">
        <v>2</v>
      </c>
      <c r="B4" s="6"/>
      <c r="C4" s="6"/>
      <c r="D4" s="6"/>
      <c r="E4" s="6"/>
      <c r="F4" s="6"/>
      <c r="G4" s="6"/>
      <c r="H4" s="6"/>
      <c r="I4" s="6"/>
      <c r="J4" s="6"/>
      <c r="K4" s="6"/>
    </row>
    <row r="5" spans="1:14" ht="15" x14ac:dyDescent="0.25">
      <c r="D5" s="7"/>
      <c r="E5" s="7"/>
      <c r="F5" s="7"/>
    </row>
    <row r="6" spans="1:14" ht="40.5" customHeight="1" x14ac:dyDescent="0.3">
      <c r="A6" s="8" t="s">
        <v>3</v>
      </c>
      <c r="B6" s="9" t="s">
        <v>4</v>
      </c>
      <c r="C6" s="8" t="s">
        <v>5</v>
      </c>
      <c r="D6" s="8" t="s">
        <v>6</v>
      </c>
      <c r="E6" s="8" t="s">
        <v>7</v>
      </c>
      <c r="F6" s="8" t="s">
        <v>8</v>
      </c>
      <c r="G6" s="8" t="s">
        <v>9</v>
      </c>
      <c r="H6" s="8" t="s">
        <v>10</v>
      </c>
      <c r="I6" s="8" t="s">
        <v>11</v>
      </c>
      <c r="J6" s="8" t="s">
        <v>12</v>
      </c>
      <c r="K6" s="8" t="s">
        <v>13</v>
      </c>
      <c r="M6" s="10" t="s">
        <v>7</v>
      </c>
      <c r="N6" s="10" t="s">
        <v>8</v>
      </c>
    </row>
    <row r="7" spans="1:14" ht="31.2" x14ac:dyDescent="0.3">
      <c r="A7" s="11">
        <v>1</v>
      </c>
      <c r="B7" s="12" t="s">
        <v>14</v>
      </c>
      <c r="C7" s="13" t="s">
        <v>15</v>
      </c>
      <c r="D7" s="14" t="s">
        <v>16</v>
      </c>
      <c r="E7" s="15">
        <f t="shared" ref="E7:F7" si="0">SUM(E8:E19)</f>
        <v>5964</v>
      </c>
      <c r="F7" s="15">
        <f t="shared" si="0"/>
        <v>12906</v>
      </c>
      <c r="G7" s="15">
        <f>SUM(G8:G19)</f>
        <v>18870</v>
      </c>
      <c r="H7" s="16"/>
      <c r="I7" s="17">
        <f>SUM(I8:I19)</f>
        <v>0</v>
      </c>
      <c r="J7" s="17">
        <f>I7*0.18</f>
        <v>0</v>
      </c>
      <c r="K7" s="17">
        <f>I7+J7</f>
        <v>0</v>
      </c>
      <c r="M7" s="18">
        <f>E7*$H7</f>
        <v>0</v>
      </c>
      <c r="N7" s="18">
        <f>F7*$H7</f>
        <v>0</v>
      </c>
    </row>
    <row r="8" spans="1:14" ht="15.6" x14ac:dyDescent="0.3">
      <c r="A8" s="19"/>
      <c r="B8" s="20" t="s">
        <v>17</v>
      </c>
      <c r="C8" s="21"/>
      <c r="D8" s="21" t="s">
        <v>16</v>
      </c>
      <c r="E8" s="22">
        <v>546</v>
      </c>
      <c r="F8" s="22"/>
      <c r="G8" s="22">
        <f>SUM(E8:F8)</f>
        <v>546</v>
      </c>
      <c r="H8" s="23"/>
      <c r="I8" s="23">
        <f t="shared" ref="I8:I19" si="1">H8*G8</f>
        <v>0</v>
      </c>
      <c r="J8" s="23">
        <f t="shared" ref="J8:J41" si="2">I8/100*18</f>
        <v>0</v>
      </c>
      <c r="K8" s="24">
        <f t="shared" ref="K8:K41" si="3">J8+I8</f>
        <v>0</v>
      </c>
      <c r="M8" s="18"/>
      <c r="N8" s="18"/>
    </row>
    <row r="9" spans="1:14" ht="15.6" x14ac:dyDescent="0.3">
      <c r="A9" s="25"/>
      <c r="B9" s="26" t="s">
        <v>18</v>
      </c>
      <c r="C9" s="27"/>
      <c r="D9" s="27" t="s">
        <v>16</v>
      </c>
      <c r="E9" s="28">
        <v>819</v>
      </c>
      <c r="F9" s="28"/>
      <c r="G9" s="28">
        <f t="shared" ref="G9:G19" si="4">SUM(E9:F9)</f>
        <v>819</v>
      </c>
      <c r="H9" s="29"/>
      <c r="I9" s="29">
        <f t="shared" si="1"/>
        <v>0</v>
      </c>
      <c r="J9" s="29">
        <f t="shared" si="2"/>
        <v>0</v>
      </c>
      <c r="K9" s="30">
        <f t="shared" si="3"/>
        <v>0</v>
      </c>
      <c r="M9" s="18"/>
      <c r="N9" s="18"/>
    </row>
    <row r="10" spans="1:14" ht="15.6" x14ac:dyDescent="0.3">
      <c r="A10" s="25"/>
      <c r="B10" s="26" t="s">
        <v>19</v>
      </c>
      <c r="C10" s="27"/>
      <c r="D10" s="27" t="s">
        <v>16</v>
      </c>
      <c r="E10" s="28">
        <v>2156</v>
      </c>
      <c r="F10" s="28"/>
      <c r="G10" s="28">
        <f t="shared" si="4"/>
        <v>2156</v>
      </c>
      <c r="H10" s="29"/>
      <c r="I10" s="29">
        <f t="shared" si="1"/>
        <v>0</v>
      </c>
      <c r="J10" s="29">
        <f t="shared" si="2"/>
        <v>0</v>
      </c>
      <c r="K10" s="30">
        <f t="shared" si="3"/>
        <v>0</v>
      </c>
      <c r="M10" s="18"/>
      <c r="N10" s="18"/>
    </row>
    <row r="11" spans="1:14" ht="15.6" x14ac:dyDescent="0.3">
      <c r="A11" s="25"/>
      <c r="B11" s="26" t="s">
        <v>20</v>
      </c>
      <c r="C11" s="27"/>
      <c r="D11" s="27" t="s">
        <v>16</v>
      </c>
      <c r="E11" s="28">
        <v>266</v>
      </c>
      <c r="F11" s="28"/>
      <c r="G11" s="28">
        <f t="shared" si="4"/>
        <v>266</v>
      </c>
      <c r="H11" s="29"/>
      <c r="I11" s="29">
        <f t="shared" si="1"/>
        <v>0</v>
      </c>
      <c r="J11" s="29">
        <f t="shared" si="2"/>
        <v>0</v>
      </c>
      <c r="K11" s="30">
        <f t="shared" si="3"/>
        <v>0</v>
      </c>
      <c r="M11" s="18"/>
      <c r="N11" s="18"/>
    </row>
    <row r="12" spans="1:14" ht="15.6" x14ac:dyDescent="0.3">
      <c r="A12" s="25"/>
      <c r="B12" s="26" t="s">
        <v>21</v>
      </c>
      <c r="C12" s="27"/>
      <c r="D12" s="27" t="s">
        <v>16</v>
      </c>
      <c r="E12" s="28">
        <v>819</v>
      </c>
      <c r="F12" s="28"/>
      <c r="G12" s="28">
        <f t="shared" si="4"/>
        <v>819</v>
      </c>
      <c r="H12" s="29"/>
      <c r="I12" s="29">
        <f t="shared" si="1"/>
        <v>0</v>
      </c>
      <c r="J12" s="29">
        <f t="shared" si="2"/>
        <v>0</v>
      </c>
      <c r="K12" s="30">
        <f t="shared" si="3"/>
        <v>0</v>
      </c>
      <c r="M12" s="18"/>
      <c r="N12" s="18"/>
    </row>
    <row r="13" spans="1:14" ht="15.6" x14ac:dyDescent="0.3">
      <c r="A13" s="25"/>
      <c r="B13" s="26" t="s">
        <v>22</v>
      </c>
      <c r="C13" s="27"/>
      <c r="D13" s="27" t="s">
        <v>16</v>
      </c>
      <c r="E13" s="28">
        <v>546</v>
      </c>
      <c r="F13" s="28"/>
      <c r="G13" s="28">
        <f t="shared" si="4"/>
        <v>546</v>
      </c>
      <c r="H13" s="29"/>
      <c r="I13" s="29">
        <f t="shared" si="1"/>
        <v>0</v>
      </c>
      <c r="J13" s="29">
        <f t="shared" si="2"/>
        <v>0</v>
      </c>
      <c r="K13" s="30">
        <f t="shared" si="3"/>
        <v>0</v>
      </c>
      <c r="M13" s="18"/>
      <c r="N13" s="18"/>
    </row>
    <row r="14" spans="1:14" ht="15.6" x14ac:dyDescent="0.3">
      <c r="A14" s="25"/>
      <c r="B14" s="26" t="s">
        <v>23</v>
      </c>
      <c r="C14" s="27"/>
      <c r="D14" s="27" t="s">
        <v>16</v>
      </c>
      <c r="E14" s="28"/>
      <c r="F14" s="28"/>
      <c r="G14" s="28">
        <f t="shared" si="4"/>
        <v>0</v>
      </c>
      <c r="H14" s="29"/>
      <c r="I14" s="29">
        <f t="shared" si="1"/>
        <v>0</v>
      </c>
      <c r="J14" s="29">
        <f t="shared" si="2"/>
        <v>0</v>
      </c>
      <c r="K14" s="30">
        <f t="shared" si="3"/>
        <v>0</v>
      </c>
      <c r="M14" s="18"/>
      <c r="N14" s="18"/>
    </row>
    <row r="15" spans="1:14" ht="15.6" x14ac:dyDescent="0.3">
      <c r="A15" s="25"/>
      <c r="B15" s="26" t="s">
        <v>24</v>
      </c>
      <c r="C15" s="27"/>
      <c r="D15" s="27" t="s">
        <v>16</v>
      </c>
      <c r="E15" s="28">
        <v>546</v>
      </c>
      <c r="F15" s="28"/>
      <c r="G15" s="28">
        <f t="shared" si="4"/>
        <v>546</v>
      </c>
      <c r="H15" s="29"/>
      <c r="I15" s="29">
        <f t="shared" si="1"/>
        <v>0</v>
      </c>
      <c r="J15" s="29">
        <f t="shared" si="2"/>
        <v>0</v>
      </c>
      <c r="K15" s="30">
        <f t="shared" si="3"/>
        <v>0</v>
      </c>
      <c r="M15" s="18"/>
      <c r="N15" s="18"/>
    </row>
    <row r="16" spans="1:14" ht="15.6" x14ac:dyDescent="0.3">
      <c r="A16" s="25"/>
      <c r="B16" s="26" t="s">
        <v>25</v>
      </c>
      <c r="C16" s="27"/>
      <c r="D16" s="27" t="s">
        <v>16</v>
      </c>
      <c r="E16" s="28">
        <v>266</v>
      </c>
      <c r="F16" s="28"/>
      <c r="G16" s="28">
        <f t="shared" si="4"/>
        <v>266</v>
      </c>
      <c r="H16" s="29"/>
      <c r="I16" s="29">
        <f t="shared" si="1"/>
        <v>0</v>
      </c>
      <c r="J16" s="29">
        <f t="shared" si="2"/>
        <v>0</v>
      </c>
      <c r="K16" s="30">
        <f t="shared" si="3"/>
        <v>0</v>
      </c>
      <c r="M16" s="18"/>
      <c r="N16" s="18"/>
    </row>
    <row r="17" spans="1:14" ht="15.6" x14ac:dyDescent="0.3">
      <c r="A17" s="25"/>
      <c r="B17" s="26" t="s">
        <v>26</v>
      </c>
      <c r="C17" s="27"/>
      <c r="D17" s="27" t="s">
        <v>16</v>
      </c>
      <c r="E17" s="28"/>
      <c r="F17" s="28">
        <v>4176</v>
      </c>
      <c r="G17" s="28">
        <f t="shared" si="4"/>
        <v>4176</v>
      </c>
      <c r="H17" s="29"/>
      <c r="I17" s="29">
        <f t="shared" si="1"/>
        <v>0</v>
      </c>
      <c r="J17" s="29">
        <f t="shared" si="2"/>
        <v>0</v>
      </c>
      <c r="K17" s="30">
        <f t="shared" si="3"/>
        <v>0</v>
      </c>
      <c r="M17" s="18"/>
      <c r="N17" s="18"/>
    </row>
    <row r="18" spans="1:14" ht="15.6" x14ac:dyDescent="0.3">
      <c r="A18" s="25"/>
      <c r="B18" s="26" t="s">
        <v>27</v>
      </c>
      <c r="C18" s="27"/>
      <c r="D18" s="27" t="s">
        <v>16</v>
      </c>
      <c r="E18" s="28"/>
      <c r="F18" s="28">
        <v>5104</v>
      </c>
      <c r="G18" s="28">
        <f t="shared" si="4"/>
        <v>5104</v>
      </c>
      <c r="H18" s="29"/>
      <c r="I18" s="29">
        <f t="shared" si="1"/>
        <v>0</v>
      </c>
      <c r="J18" s="29">
        <f t="shared" si="2"/>
        <v>0</v>
      </c>
      <c r="K18" s="30">
        <f t="shared" si="3"/>
        <v>0</v>
      </c>
      <c r="M18" s="18"/>
      <c r="N18" s="18"/>
    </row>
    <row r="19" spans="1:14" ht="15.6" x14ac:dyDescent="0.3">
      <c r="A19" s="31"/>
      <c r="B19" s="32" t="s">
        <v>28</v>
      </c>
      <c r="C19" s="33"/>
      <c r="D19" s="33" t="s">
        <v>16</v>
      </c>
      <c r="E19" s="34"/>
      <c r="F19" s="34">
        <v>3626</v>
      </c>
      <c r="G19" s="34">
        <f t="shared" si="4"/>
        <v>3626</v>
      </c>
      <c r="H19" s="35"/>
      <c r="I19" s="35">
        <f t="shared" si="1"/>
        <v>0</v>
      </c>
      <c r="J19" s="35">
        <f t="shared" si="2"/>
        <v>0</v>
      </c>
      <c r="K19" s="36">
        <f t="shared" si="3"/>
        <v>0</v>
      </c>
      <c r="M19" s="18"/>
      <c r="N19" s="18"/>
    </row>
    <row r="20" spans="1:14" ht="15.6" x14ac:dyDescent="0.3">
      <c r="A20" s="11">
        <v>2</v>
      </c>
      <c r="B20" s="12" t="s">
        <v>29</v>
      </c>
      <c r="C20" s="13" t="s">
        <v>30</v>
      </c>
      <c r="D20" s="37" t="s">
        <v>31</v>
      </c>
      <c r="E20" s="38">
        <v>4</v>
      </c>
      <c r="F20" s="38">
        <v>4</v>
      </c>
      <c r="G20" s="38">
        <f t="shared" ref="G20:G32" si="5">SUM(E20:F20)</f>
        <v>8</v>
      </c>
      <c r="H20" s="39"/>
      <c r="I20" s="16">
        <f t="shared" ref="I20:I32" si="6">H20*G20</f>
        <v>0</v>
      </c>
      <c r="J20" s="16">
        <f t="shared" ref="J20:J35" si="7">I20/100*18</f>
        <v>0</v>
      </c>
      <c r="K20" s="39">
        <f t="shared" ref="K20:K35" si="8">J20+I20</f>
        <v>0</v>
      </c>
      <c r="M20" s="40">
        <f t="shared" ref="M20:N32" si="9">E20*$H20</f>
        <v>0</v>
      </c>
      <c r="N20" s="40">
        <f t="shared" si="9"/>
        <v>0</v>
      </c>
    </row>
    <row r="21" spans="1:14" ht="15.6" x14ac:dyDescent="0.3">
      <c r="A21" s="11">
        <v>3</v>
      </c>
      <c r="B21" s="12" t="s">
        <v>32</v>
      </c>
      <c r="C21" s="13" t="s">
        <v>30</v>
      </c>
      <c r="D21" s="37" t="s">
        <v>31</v>
      </c>
      <c r="E21" s="38">
        <v>2</v>
      </c>
      <c r="F21" s="38">
        <v>2</v>
      </c>
      <c r="G21" s="38">
        <f t="shared" si="5"/>
        <v>4</v>
      </c>
      <c r="H21" s="39"/>
      <c r="I21" s="16">
        <f t="shared" si="6"/>
        <v>0</v>
      </c>
      <c r="J21" s="16">
        <f t="shared" si="7"/>
        <v>0</v>
      </c>
      <c r="K21" s="39">
        <f t="shared" si="8"/>
        <v>0</v>
      </c>
      <c r="M21" s="40">
        <f t="shared" si="9"/>
        <v>0</v>
      </c>
      <c r="N21" s="40">
        <f t="shared" si="9"/>
        <v>0</v>
      </c>
    </row>
    <row r="22" spans="1:14" ht="15.6" x14ac:dyDescent="0.3">
      <c r="A22" s="11">
        <v>4</v>
      </c>
      <c r="B22" s="12" t="s">
        <v>33</v>
      </c>
      <c r="C22" s="13" t="s">
        <v>30</v>
      </c>
      <c r="D22" s="37" t="s">
        <v>31</v>
      </c>
      <c r="E22" s="38">
        <v>8</v>
      </c>
      <c r="F22" s="38">
        <v>6</v>
      </c>
      <c r="G22" s="38">
        <f t="shared" si="5"/>
        <v>14</v>
      </c>
      <c r="H22" s="39"/>
      <c r="I22" s="16">
        <f t="shared" si="6"/>
        <v>0</v>
      </c>
      <c r="J22" s="16">
        <f t="shared" si="7"/>
        <v>0</v>
      </c>
      <c r="K22" s="39">
        <f t="shared" si="8"/>
        <v>0</v>
      </c>
      <c r="M22" s="40">
        <f t="shared" si="9"/>
        <v>0</v>
      </c>
      <c r="N22" s="40">
        <f t="shared" si="9"/>
        <v>0</v>
      </c>
    </row>
    <row r="23" spans="1:14" ht="46.8" x14ac:dyDescent="0.3">
      <c r="A23" s="11">
        <v>5</v>
      </c>
      <c r="B23" s="12" t="s">
        <v>34</v>
      </c>
      <c r="C23" s="13" t="s">
        <v>30</v>
      </c>
      <c r="D23" s="37" t="s">
        <v>31</v>
      </c>
      <c r="E23" s="38">
        <v>6</v>
      </c>
      <c r="F23" s="38">
        <v>6</v>
      </c>
      <c r="G23" s="38">
        <f t="shared" si="5"/>
        <v>12</v>
      </c>
      <c r="H23" s="16"/>
      <c r="I23" s="16">
        <f t="shared" si="6"/>
        <v>0</v>
      </c>
      <c r="J23" s="16">
        <f t="shared" si="7"/>
        <v>0</v>
      </c>
      <c r="K23" s="39">
        <f t="shared" si="8"/>
        <v>0</v>
      </c>
      <c r="M23" s="40">
        <f t="shared" si="9"/>
        <v>0</v>
      </c>
      <c r="N23" s="40">
        <f t="shared" si="9"/>
        <v>0</v>
      </c>
    </row>
    <row r="24" spans="1:14" ht="62.4" x14ac:dyDescent="0.3">
      <c r="A24" s="11">
        <v>6</v>
      </c>
      <c r="B24" s="12" t="s">
        <v>35</v>
      </c>
      <c r="C24" s="13" t="s">
        <v>30</v>
      </c>
      <c r="D24" s="37" t="s">
        <v>31</v>
      </c>
      <c r="E24" s="38"/>
      <c r="F24" s="38">
        <v>6</v>
      </c>
      <c r="G24" s="38">
        <f t="shared" si="5"/>
        <v>6</v>
      </c>
      <c r="H24" s="16"/>
      <c r="I24" s="16">
        <f t="shared" si="6"/>
        <v>0</v>
      </c>
      <c r="J24" s="16">
        <f t="shared" si="7"/>
        <v>0</v>
      </c>
      <c r="K24" s="39">
        <f t="shared" si="8"/>
        <v>0</v>
      </c>
      <c r="M24" s="40">
        <f t="shared" si="9"/>
        <v>0</v>
      </c>
      <c r="N24" s="40">
        <f t="shared" si="9"/>
        <v>0</v>
      </c>
    </row>
    <row r="25" spans="1:14" ht="46.8" x14ac:dyDescent="0.3">
      <c r="A25" s="11">
        <v>7</v>
      </c>
      <c r="B25" s="12" t="s">
        <v>36</v>
      </c>
      <c r="C25" s="13" t="s">
        <v>30</v>
      </c>
      <c r="D25" s="37" t="s">
        <v>31</v>
      </c>
      <c r="E25" s="38"/>
      <c r="F25" s="38">
        <v>6</v>
      </c>
      <c r="G25" s="38">
        <f t="shared" si="5"/>
        <v>6</v>
      </c>
      <c r="H25" s="16"/>
      <c r="I25" s="16">
        <f t="shared" si="6"/>
        <v>0</v>
      </c>
      <c r="J25" s="16">
        <f t="shared" si="7"/>
        <v>0</v>
      </c>
      <c r="K25" s="39">
        <f t="shared" si="8"/>
        <v>0</v>
      </c>
      <c r="M25" s="40">
        <f t="shared" si="9"/>
        <v>0</v>
      </c>
      <c r="N25" s="40">
        <f t="shared" si="9"/>
        <v>0</v>
      </c>
    </row>
    <row r="26" spans="1:14" ht="31.2" x14ac:dyDescent="0.3">
      <c r="A26" s="11">
        <v>8</v>
      </c>
      <c r="B26" s="12" t="s">
        <v>37</v>
      </c>
      <c r="C26" s="13" t="s">
        <v>30</v>
      </c>
      <c r="D26" s="37" t="s">
        <v>31</v>
      </c>
      <c r="E26" s="38"/>
      <c r="F26" s="38">
        <v>6</v>
      </c>
      <c r="G26" s="38">
        <f t="shared" si="5"/>
        <v>6</v>
      </c>
      <c r="H26" s="16"/>
      <c r="I26" s="16">
        <f t="shared" si="6"/>
        <v>0</v>
      </c>
      <c r="J26" s="16">
        <f t="shared" si="7"/>
        <v>0</v>
      </c>
      <c r="K26" s="39">
        <f t="shared" si="8"/>
        <v>0</v>
      </c>
      <c r="M26" s="40">
        <f t="shared" si="9"/>
        <v>0</v>
      </c>
      <c r="N26" s="40">
        <f t="shared" si="9"/>
        <v>0</v>
      </c>
    </row>
    <row r="27" spans="1:14" ht="31.2" x14ac:dyDescent="0.3">
      <c r="A27" s="11">
        <v>9</v>
      </c>
      <c r="B27" s="12" t="s">
        <v>38</v>
      </c>
      <c r="C27" s="13" t="s">
        <v>30</v>
      </c>
      <c r="D27" s="37" t="s">
        <v>31</v>
      </c>
      <c r="E27" s="38">
        <v>27</v>
      </c>
      <c r="F27" s="38">
        <v>6</v>
      </c>
      <c r="G27" s="38">
        <f t="shared" si="5"/>
        <v>33</v>
      </c>
      <c r="H27" s="16"/>
      <c r="I27" s="16">
        <f t="shared" si="6"/>
        <v>0</v>
      </c>
      <c r="J27" s="16">
        <f t="shared" si="7"/>
        <v>0</v>
      </c>
      <c r="K27" s="39">
        <f t="shared" si="8"/>
        <v>0</v>
      </c>
      <c r="M27" s="40">
        <f t="shared" si="9"/>
        <v>0</v>
      </c>
      <c r="N27" s="40">
        <f t="shared" si="9"/>
        <v>0</v>
      </c>
    </row>
    <row r="28" spans="1:14" ht="15.6" x14ac:dyDescent="0.3">
      <c r="A28" s="11">
        <v>10</v>
      </c>
      <c r="B28" s="12" t="s">
        <v>39</v>
      </c>
      <c r="C28" s="13" t="s">
        <v>30</v>
      </c>
      <c r="D28" s="37" t="s">
        <v>31</v>
      </c>
      <c r="E28" s="38">
        <v>5</v>
      </c>
      <c r="F28" s="38">
        <v>6</v>
      </c>
      <c r="G28" s="38">
        <f t="shared" si="5"/>
        <v>11</v>
      </c>
      <c r="H28" s="39"/>
      <c r="I28" s="16">
        <f t="shared" si="6"/>
        <v>0</v>
      </c>
      <c r="J28" s="16">
        <f t="shared" si="7"/>
        <v>0</v>
      </c>
      <c r="K28" s="39">
        <f t="shared" si="8"/>
        <v>0</v>
      </c>
      <c r="M28" s="40">
        <f t="shared" si="9"/>
        <v>0</v>
      </c>
      <c r="N28" s="40">
        <f t="shared" si="9"/>
        <v>0</v>
      </c>
    </row>
    <row r="29" spans="1:14" ht="15.6" x14ac:dyDescent="0.3">
      <c r="A29" s="11">
        <v>11</v>
      </c>
      <c r="B29" s="12" t="s">
        <v>40</v>
      </c>
      <c r="C29" s="13" t="s">
        <v>30</v>
      </c>
      <c r="D29" s="37" t="s">
        <v>31</v>
      </c>
      <c r="E29" s="38"/>
      <c r="F29" s="38">
        <v>6</v>
      </c>
      <c r="G29" s="38">
        <f t="shared" si="5"/>
        <v>6</v>
      </c>
      <c r="H29" s="39"/>
      <c r="I29" s="16">
        <f t="shared" si="6"/>
        <v>0</v>
      </c>
      <c r="J29" s="16">
        <f t="shared" si="7"/>
        <v>0</v>
      </c>
      <c r="K29" s="39">
        <f t="shared" si="8"/>
        <v>0</v>
      </c>
      <c r="M29" s="40">
        <f t="shared" si="9"/>
        <v>0</v>
      </c>
      <c r="N29" s="40">
        <f t="shared" si="9"/>
        <v>0</v>
      </c>
    </row>
    <row r="30" spans="1:14" ht="31.2" x14ac:dyDescent="0.3">
      <c r="A30" s="11">
        <v>12</v>
      </c>
      <c r="B30" s="12" t="s">
        <v>41</v>
      </c>
      <c r="C30" s="13" t="s">
        <v>30</v>
      </c>
      <c r="D30" s="37" t="s">
        <v>31</v>
      </c>
      <c r="E30" s="38"/>
      <c r="F30" s="38">
        <v>6</v>
      </c>
      <c r="G30" s="38">
        <f t="shared" si="5"/>
        <v>6</v>
      </c>
      <c r="H30" s="39"/>
      <c r="I30" s="16">
        <f t="shared" si="6"/>
        <v>0</v>
      </c>
      <c r="J30" s="16">
        <f t="shared" si="7"/>
        <v>0</v>
      </c>
      <c r="K30" s="39">
        <f t="shared" si="8"/>
        <v>0</v>
      </c>
      <c r="M30" s="40">
        <f t="shared" si="9"/>
        <v>0</v>
      </c>
      <c r="N30" s="40">
        <f t="shared" si="9"/>
        <v>0</v>
      </c>
    </row>
    <row r="31" spans="1:14" ht="62.4" x14ac:dyDescent="0.3">
      <c r="A31" s="11">
        <v>13</v>
      </c>
      <c r="B31" s="12" t="s">
        <v>42</v>
      </c>
      <c r="C31" s="13" t="s">
        <v>30</v>
      </c>
      <c r="D31" s="37" t="s">
        <v>31</v>
      </c>
      <c r="E31" s="38">
        <v>20</v>
      </c>
      <c r="F31" s="38">
        <v>6</v>
      </c>
      <c r="G31" s="38">
        <f t="shared" si="5"/>
        <v>26</v>
      </c>
      <c r="H31" s="16"/>
      <c r="I31" s="16">
        <f t="shared" si="6"/>
        <v>0</v>
      </c>
      <c r="J31" s="16">
        <f t="shared" si="7"/>
        <v>0</v>
      </c>
      <c r="K31" s="39">
        <f t="shared" si="8"/>
        <v>0</v>
      </c>
      <c r="M31" s="40">
        <f t="shared" si="9"/>
        <v>0</v>
      </c>
      <c r="N31" s="40">
        <f t="shared" si="9"/>
        <v>0</v>
      </c>
    </row>
    <row r="32" spans="1:14" ht="62.4" x14ac:dyDescent="0.3">
      <c r="A32" s="11">
        <v>14</v>
      </c>
      <c r="B32" s="12" t="s">
        <v>43</v>
      </c>
      <c r="C32" s="13" t="s">
        <v>30</v>
      </c>
      <c r="D32" s="37" t="s">
        <v>31</v>
      </c>
      <c r="E32" s="38">
        <v>2</v>
      </c>
      <c r="F32" s="38">
        <v>6</v>
      </c>
      <c r="G32" s="38">
        <f t="shared" si="5"/>
        <v>8</v>
      </c>
      <c r="H32" s="16"/>
      <c r="I32" s="16">
        <f t="shared" si="6"/>
        <v>0</v>
      </c>
      <c r="J32" s="16">
        <f t="shared" si="7"/>
        <v>0</v>
      </c>
      <c r="K32" s="39">
        <f t="shared" si="8"/>
        <v>0</v>
      </c>
      <c r="M32" s="40">
        <f t="shared" si="9"/>
        <v>0</v>
      </c>
      <c r="N32" s="40">
        <f t="shared" si="9"/>
        <v>0</v>
      </c>
    </row>
    <row r="33" spans="1:11" x14ac:dyDescent="0.3">
      <c r="A33" s="81" t="s">
        <v>44</v>
      </c>
      <c r="B33" s="82"/>
      <c r="C33" s="82"/>
      <c r="D33" s="83"/>
      <c r="E33" s="41">
        <f>SUMIF($C$7:$C$32,"СО_НПО",$E$7:$E$32)</f>
        <v>5964</v>
      </c>
      <c r="F33" s="41"/>
      <c r="G33" s="41"/>
      <c r="H33" s="42"/>
      <c r="I33" s="43">
        <f>SUMIF($C$7:$C$32,"СО_НПО",$M$7:$M$32)</f>
        <v>0</v>
      </c>
      <c r="J33" s="43">
        <f t="shared" si="7"/>
        <v>0</v>
      </c>
      <c r="K33" s="44">
        <f t="shared" si="8"/>
        <v>0</v>
      </c>
    </row>
    <row r="34" spans="1:11" x14ac:dyDescent="0.3">
      <c r="A34" s="84" t="s">
        <v>45</v>
      </c>
      <c r="B34" s="85"/>
      <c r="C34" s="85"/>
      <c r="D34" s="86"/>
      <c r="E34" s="45">
        <f>SUMIF($C$7:$C$32,"ПрУсл",$E$7:$E$32)</f>
        <v>74</v>
      </c>
      <c r="F34" s="45"/>
      <c r="G34" s="45"/>
      <c r="H34" s="46"/>
      <c r="I34" s="47">
        <f>SUMIF($C$7:$C$32,"ПрУсл",$M$7:$M$32)</f>
        <v>0</v>
      </c>
      <c r="J34" s="47">
        <f t="shared" si="7"/>
        <v>0</v>
      </c>
      <c r="K34" s="48">
        <f t="shared" si="8"/>
        <v>0</v>
      </c>
    </row>
    <row r="35" spans="1:11" x14ac:dyDescent="0.3">
      <c r="A35" s="87" t="s">
        <v>46</v>
      </c>
      <c r="B35" s="88"/>
      <c r="C35" s="88"/>
      <c r="D35" s="89"/>
      <c r="E35" s="49">
        <f>SUM(E33:E34)</f>
        <v>6038</v>
      </c>
      <c r="F35" s="49"/>
      <c r="G35" s="49"/>
      <c r="H35" s="50"/>
      <c r="I35" s="51">
        <f>SUM(I33:I34)</f>
        <v>0</v>
      </c>
      <c r="J35" s="51">
        <f t="shared" si="7"/>
        <v>0</v>
      </c>
      <c r="K35" s="52">
        <f t="shared" si="8"/>
        <v>0</v>
      </c>
    </row>
    <row r="36" spans="1:11" x14ac:dyDescent="0.3">
      <c r="A36" s="81" t="s">
        <v>47</v>
      </c>
      <c r="B36" s="82"/>
      <c r="C36" s="82"/>
      <c r="D36" s="83"/>
      <c r="E36" s="41"/>
      <c r="F36" s="41">
        <f>SUMIF($C$7:$C$32,"СО_НПО",$F$7:$F$32)</f>
        <v>12906</v>
      </c>
      <c r="G36" s="41"/>
      <c r="H36" s="42"/>
      <c r="I36" s="43">
        <f>SUMIF($C$7:$C$32,"СО_НПО",$N$7:$N$32)</f>
        <v>0</v>
      </c>
      <c r="J36" s="43">
        <f t="shared" ref="J36:J38" si="10">I36/100*18</f>
        <v>0</v>
      </c>
      <c r="K36" s="44">
        <f t="shared" ref="K36:K38" si="11">J36+I36</f>
        <v>0</v>
      </c>
    </row>
    <row r="37" spans="1:11" x14ac:dyDescent="0.3">
      <c r="A37" s="84" t="s">
        <v>48</v>
      </c>
      <c r="B37" s="85"/>
      <c r="C37" s="85"/>
      <c r="D37" s="86"/>
      <c r="E37" s="45"/>
      <c r="F37" s="45">
        <f>SUMIF($C$7:$C$32,"ПрУсл",$F$7:$F$32)</f>
        <v>72</v>
      </c>
      <c r="G37" s="45"/>
      <c r="H37" s="46"/>
      <c r="I37" s="47">
        <f>SUMIF($C$7:$C$32,"ПрУсл",$N$7:$N$32)</f>
        <v>0</v>
      </c>
      <c r="J37" s="47">
        <f t="shared" si="10"/>
        <v>0</v>
      </c>
      <c r="K37" s="48">
        <f t="shared" si="11"/>
        <v>0</v>
      </c>
    </row>
    <row r="38" spans="1:11" x14ac:dyDescent="0.3">
      <c r="A38" s="87" t="s">
        <v>49</v>
      </c>
      <c r="B38" s="88"/>
      <c r="C38" s="88"/>
      <c r="D38" s="89"/>
      <c r="E38" s="49"/>
      <c r="F38" s="49">
        <f>SUM(F36:F37)</f>
        <v>12978</v>
      </c>
      <c r="G38" s="49"/>
      <c r="H38" s="50"/>
      <c r="I38" s="51">
        <f>SUM(I36:I37)</f>
        <v>0</v>
      </c>
      <c r="J38" s="51">
        <f t="shared" si="10"/>
        <v>0</v>
      </c>
      <c r="K38" s="52">
        <f t="shared" si="11"/>
        <v>0</v>
      </c>
    </row>
    <row r="39" spans="1:11" ht="19.5" customHeight="1" x14ac:dyDescent="0.3">
      <c r="A39" s="74" t="s">
        <v>50</v>
      </c>
      <c r="B39" s="75"/>
      <c r="C39" s="75"/>
      <c r="D39" s="75"/>
      <c r="E39" s="53">
        <f>E7</f>
        <v>5964</v>
      </c>
      <c r="F39" s="53">
        <f>F7</f>
        <v>12906</v>
      </c>
      <c r="G39" s="54">
        <f>SUM(E39:F39)</f>
        <v>18870</v>
      </c>
      <c r="H39" s="55"/>
      <c r="I39" s="56">
        <f>I33+I36</f>
        <v>0</v>
      </c>
      <c r="J39" s="56">
        <f t="shared" si="2"/>
        <v>0</v>
      </c>
      <c r="K39" s="57">
        <f t="shared" si="3"/>
        <v>0</v>
      </c>
    </row>
    <row r="40" spans="1:11" ht="18" customHeight="1" thickBot="1" x14ac:dyDescent="0.35">
      <c r="A40" s="76" t="s">
        <v>51</v>
      </c>
      <c r="B40" s="77"/>
      <c r="C40" s="77"/>
      <c r="D40" s="77"/>
      <c r="E40" s="58">
        <f>SUM(E20:E32)</f>
        <v>74</v>
      </c>
      <c r="F40" s="58">
        <f>SUM(F20:F32)</f>
        <v>72</v>
      </c>
      <c r="G40" s="59">
        <f>SUM(E40:F40)</f>
        <v>146</v>
      </c>
      <c r="H40" s="60"/>
      <c r="I40" s="61">
        <f>I34+I37</f>
        <v>0</v>
      </c>
      <c r="J40" s="61">
        <f t="shared" si="2"/>
        <v>0</v>
      </c>
      <c r="K40" s="62">
        <f t="shared" si="3"/>
        <v>0</v>
      </c>
    </row>
    <row r="41" spans="1:11" ht="25.5" customHeight="1" thickBot="1" x14ac:dyDescent="0.35">
      <c r="A41" s="78" t="s">
        <v>52</v>
      </c>
      <c r="B41" s="79"/>
      <c r="C41" s="79"/>
      <c r="D41" s="79"/>
      <c r="E41" s="63">
        <f>SUM(E39:E40)</f>
        <v>6038</v>
      </c>
      <c r="F41" s="63">
        <f t="shared" ref="F41:G41" si="12">SUM(F39:F40)</f>
        <v>12978</v>
      </c>
      <c r="G41" s="63">
        <f t="shared" si="12"/>
        <v>19016</v>
      </c>
      <c r="H41" s="64"/>
      <c r="I41" s="65">
        <f>I39+I40</f>
        <v>0</v>
      </c>
      <c r="J41" s="65">
        <f t="shared" si="2"/>
        <v>0</v>
      </c>
      <c r="K41" s="66">
        <f t="shared" si="3"/>
        <v>0</v>
      </c>
    </row>
    <row r="43" spans="1:11" ht="15.6" x14ac:dyDescent="0.3">
      <c r="A43" s="67"/>
      <c r="B43" s="68" t="s">
        <v>53</v>
      </c>
      <c r="C43" s="68"/>
      <c r="D43" s="68"/>
      <c r="E43" s="68"/>
      <c r="F43" s="69"/>
      <c r="G43" s="68"/>
      <c r="H43" s="68"/>
      <c r="I43" s="68" t="s">
        <v>54</v>
      </c>
      <c r="J43" s="69"/>
      <c r="K43" s="69"/>
    </row>
    <row r="44" spans="1:11" ht="15.6" x14ac:dyDescent="0.3">
      <c r="A44" s="67"/>
      <c r="B44" s="70" t="s">
        <v>55</v>
      </c>
      <c r="C44" s="70"/>
      <c r="D44" s="69"/>
      <c r="E44" s="69"/>
      <c r="F44" s="69"/>
      <c r="G44" s="69"/>
      <c r="H44" s="69"/>
      <c r="I44" s="68" t="s">
        <v>56</v>
      </c>
      <c r="J44" s="69"/>
      <c r="K44" s="69"/>
    </row>
    <row r="45" spans="1:11" ht="15.6" x14ac:dyDescent="0.3">
      <c r="A45" s="67"/>
      <c r="B45" s="71" t="s">
        <v>57</v>
      </c>
      <c r="C45" s="71"/>
      <c r="D45" s="69"/>
      <c r="E45" s="69"/>
      <c r="F45" s="69"/>
      <c r="G45" s="69"/>
      <c r="H45" s="69"/>
      <c r="I45" s="68"/>
      <c r="J45" s="69"/>
      <c r="K45" s="69"/>
    </row>
    <row r="46" spans="1:11" ht="25.5" customHeight="1" x14ac:dyDescent="0.3">
      <c r="A46" s="67"/>
      <c r="B46" s="71" t="s">
        <v>58</v>
      </c>
      <c r="C46" s="71"/>
      <c r="D46" s="69"/>
      <c r="E46" s="69"/>
      <c r="F46" s="69"/>
      <c r="G46" s="69"/>
      <c r="H46" s="69"/>
      <c r="I46" s="71" t="s">
        <v>59</v>
      </c>
      <c r="J46" s="72"/>
      <c r="K46" s="69"/>
    </row>
    <row r="47" spans="1:11" ht="33.75" customHeight="1" x14ac:dyDescent="0.3">
      <c r="A47" s="67"/>
      <c r="B47" s="73" t="s">
        <v>60</v>
      </c>
      <c r="C47" s="73"/>
      <c r="D47" s="69"/>
      <c r="E47" s="69"/>
      <c r="F47" s="69"/>
      <c r="G47" s="69"/>
      <c r="H47" s="69"/>
      <c r="I47" s="80" t="s">
        <v>60</v>
      </c>
      <c r="J47" s="80"/>
      <c r="K47" s="69"/>
    </row>
    <row r="48" spans="1:11" ht="15.6" x14ac:dyDescent="0.3">
      <c r="A48" s="67"/>
      <c r="B48" s="70"/>
      <c r="C48" s="70"/>
      <c r="D48" s="69"/>
      <c r="E48" s="69"/>
      <c r="F48" s="69"/>
      <c r="G48" s="69"/>
      <c r="H48" s="69"/>
      <c r="I48" s="70"/>
      <c r="J48" s="72"/>
      <c r="K48" s="69"/>
    </row>
    <row r="49" spans="1:11" ht="15.6" x14ac:dyDescent="0.3">
      <c r="A49" s="67"/>
      <c r="B49" s="72"/>
      <c r="C49" s="72"/>
      <c r="D49" s="69"/>
      <c r="E49" s="69"/>
      <c r="F49" s="69"/>
      <c r="G49" s="69"/>
      <c r="H49" s="69"/>
      <c r="I49" s="72"/>
      <c r="J49" s="72"/>
      <c r="K49" s="69"/>
    </row>
    <row r="50" spans="1:11" ht="15.6" x14ac:dyDescent="0.3">
      <c r="A50" s="67"/>
      <c r="B50" s="71" t="s">
        <v>61</v>
      </c>
      <c r="C50" s="71"/>
      <c r="D50" s="69"/>
      <c r="E50" s="69"/>
      <c r="F50" s="69"/>
      <c r="G50" s="69"/>
      <c r="H50" s="69"/>
      <c r="I50" s="71" t="s">
        <v>62</v>
      </c>
      <c r="J50" s="72"/>
      <c r="K50" s="69"/>
    </row>
  </sheetData>
  <mergeCells count="10">
    <mergeCell ref="A39:D39"/>
    <mergeCell ref="A40:D40"/>
    <mergeCell ref="A41:D41"/>
    <mergeCell ref="I47:J47"/>
    <mergeCell ref="A33:D33"/>
    <mergeCell ref="A34:D34"/>
    <mergeCell ref="A35:D35"/>
    <mergeCell ref="A36:D36"/>
    <mergeCell ref="A37:D37"/>
    <mergeCell ref="A38:D38"/>
  </mergeCells>
  <pageMargins left="0.78740157480314965" right="0.78740157480314965" top="0.98425196850393704" bottom="0.78740157480314965" header="0.39370078740157483" footer="0.39370078740157483"/>
  <pageSetup paperSize="9" scale="7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Приложение1_Спецификация</vt:lpstr>
      <vt:lpstr>Приложение1_Спецификация!Заголовки_для_печати</vt:lpstr>
      <vt:lpstr>Приложение1_Спецификация!Область_печати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Юрий Алексеевич Киндиков</dc:creator>
  <cp:lastModifiedBy>Олег Александрович Катчик</cp:lastModifiedBy>
  <dcterms:created xsi:type="dcterms:W3CDTF">2015-07-16T03:27:50Z</dcterms:created>
  <dcterms:modified xsi:type="dcterms:W3CDTF">2015-07-28T05:07:00Z</dcterms:modified>
</cp:coreProperties>
</file>