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 activeTab="3"/>
  </bookViews>
  <sheets>
    <sheet name="Форма 8.3" sheetId="27" r:id="rId1"/>
    <sheet name="Приложение 1 к форме 8.3" sheetId="20" r:id="rId2"/>
    <sheet name="Приложение 2 к форме 8.3" sheetId="21" r:id="rId3"/>
    <sheet name="Приложение 3 к форме 8.3" sheetId="28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8.3'!$A$12:$I$63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3">'Приложение 3 к форме 8.3'!$A$1:$I$64</definedName>
    <definedName name="_xlnm.Print_Area" localSheetId="0">'Форма 8.3'!$A$1:$Y$45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61" i="28" l="1"/>
  <c r="F60" i="28"/>
  <c r="F59" i="28"/>
  <c r="F58" i="28"/>
  <c r="I57" i="28"/>
  <c r="I56" i="28"/>
  <c r="F55" i="28"/>
  <c r="I54" i="28"/>
  <c r="F53" i="28"/>
  <c r="I52" i="28"/>
  <c r="I51" i="28"/>
  <c r="I50" i="28"/>
  <c r="I49" i="28"/>
  <c r="I48" i="28"/>
  <c r="I47" i="28"/>
  <c r="I46" i="28"/>
  <c r="I45" i="28"/>
  <c r="I44" i="28"/>
  <c r="I43" i="28"/>
  <c r="I42" i="28"/>
  <c r="I41" i="28"/>
  <c r="I40" i="28"/>
  <c r="I39" i="28"/>
  <c r="I38" i="28"/>
  <c r="I37" i="28"/>
  <c r="I36" i="28"/>
  <c r="I35" i="28"/>
  <c r="I34" i="28"/>
  <c r="I33" i="28"/>
  <c r="I32" i="28"/>
  <c r="I31" i="28"/>
  <c r="I30" i="28"/>
  <c r="I29" i="28"/>
  <c r="I28" i="28"/>
  <c r="F27" i="28"/>
  <c r="F61" i="28" s="1"/>
  <c r="I26" i="28"/>
  <c r="I25" i="28"/>
  <c r="I24" i="28"/>
  <c r="I23" i="28"/>
  <c r="I22" i="28"/>
  <c r="I21" i="28"/>
  <c r="I20" i="28"/>
  <c r="I19" i="28"/>
  <c r="I18" i="28"/>
  <c r="I17" i="28"/>
  <c r="I16" i="28"/>
  <c r="I15" i="28"/>
  <c r="I14" i="28"/>
  <c r="I13" i="28"/>
  <c r="I61" i="28" s="1"/>
  <c r="Q12" i="27" s="1"/>
  <c r="B4" i="28"/>
  <c r="B3" i="28"/>
  <c r="L12" i="27"/>
  <c r="L18" i="27" s="1"/>
  <c r="K12" i="27"/>
  <c r="K18" i="27" s="1"/>
  <c r="J12" i="27"/>
  <c r="J18" i="27" s="1"/>
  <c r="I12" i="27"/>
  <c r="I18" i="27" s="1"/>
  <c r="H12" i="27"/>
  <c r="H18" i="27" s="1"/>
  <c r="G12" i="27"/>
  <c r="G18" i="27" s="1"/>
  <c r="F12" i="27"/>
  <c r="F18" i="27" s="1"/>
  <c r="I11" i="27"/>
  <c r="E11" i="27"/>
  <c r="E12" i="27" s="1"/>
  <c r="B11" i="27"/>
  <c r="C8" i="27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B8" i="27"/>
  <c r="D44" i="27" l="1"/>
  <c r="D43" i="27"/>
  <c r="E18" i="27"/>
  <c r="E14" i="27"/>
  <c r="I62" i="28"/>
  <c r="O12" i="27"/>
  <c r="M12" i="27" s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<sst xmlns="http://schemas.openxmlformats.org/spreadsheetml/2006/main" count="248" uniqueCount="184">
  <si>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</si>
  <si>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</si>
  <si>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</si>
  <si>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</si>
  <si>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</si>
  <si>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</si>
  <si>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</si>
  <si>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</si>
  <si>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</si>
  <si>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</si>
  <si>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</si>
  <si>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</si>
  <si>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</si>
  <si>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</si>
  <si>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</si>
  <si>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</si>
  <si>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</si>
  <si>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</si>
  <si>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</si>
  <si>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</si>
  <si>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</si>
  <si>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</si>
  <si>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</si>
  <si>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</si>
  <si>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</si>
  <si>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</si>
  <si>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</si>
  <si>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</si>
  <si>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</si>
  <si>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</si>
  <si>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</si>
  <si>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</si>
  <si>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</si>
  <si>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</si>
  <si>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</si>
  <si>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</si>
  <si>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</si>
  <si>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</si>
  <si>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</si>
  <si>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</si>
  <si>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</si>
  <si>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</si>
  <si>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</si>
  <si>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</si>
  <si>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</si>
  <si>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</si>
  <si>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</si>
  <si>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</si>
  <si>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</si>
  <si>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</si>
  <si>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</si>
  <si>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</si>
  <si>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</si>
  <si>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</si>
  <si>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</si>
  <si>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</si>
  <si>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</si>
  <si>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</si>
  <si>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</si>
  <si>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</si>
  <si>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</si>
  <si>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</si>
  <si>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</si>
  <si>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</si>
  <si>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</si>
  <si>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</si>
  <si>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</si>
  <si>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</si>
  <si>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</si>
  <si>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</si>
  <si>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</si>
  <si>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</si>
  <si>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</si>
  <si>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</si>
  <si>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</si>
  <si>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</si>
  <si>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</si>
  <si>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</si>
  <si>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</si>
  <si>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</si>
  <si>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</si>
  <si>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</si>
  <si>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</si>
  <si>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</si>
  <si>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</si>
  <si>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</si>
  <si>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</si>
  <si>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</si>
  <si>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</si>
  <si>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</si>
  <si>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</si>
  <si>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</si>
  <si>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</si>
  <si>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</si>
  <si>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</si>
  <si>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</si>
  <si>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</si>
  <si>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</si>
  <si>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</si>
  <si>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</si>
  <si>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</si>
  <si>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</si>
  <si>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</si>
  <si>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</si>
  <si>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</si>
  <si>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</si>
  <si>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</si>
  <si>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</si>
  <si>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</si>
  <si>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</si>
  <si>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</si>
  <si>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</si>
  <si>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</si>
  <si>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</si>
  <si>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</si>
  <si>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</si>
  <si>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</si>
  <si>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</si>
  <si>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</si>
  <si>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</si>
  <si>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</si>
  <si>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</si>
  <si>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</si>
  <si>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</si>
  <si>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</si>
  <si>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</si>
  <si>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</si>
  <si>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</si>
  <si>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</si>
  <si>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</si>
  <si>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</si>
  <si>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</si>
  <si>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</si>
  <si>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</si>
  <si>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</si>
  <si>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</si>
  <si>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</si>
  <si>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</si>
  <si>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</si>
  <si>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</si>
  <si>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</si>
  <si>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</si>
  <si>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</si>
  <si>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</si>
  <si>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</si>
  <si>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</si>
  <si>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</si>
  <si>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</si>
  <si>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</si>
  <si>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</si>
  <si>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</si>
  <si>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</si>
  <si>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</si>
  <si>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</si>
  <si>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</si>
  <si>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</si>
  <si>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</si>
  <si>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</si>
  <si>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</si>
  <si>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</si>
  <si>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</si>
  <si>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</si>
  <si>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</si>
  <si>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</si>
  <si>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</si>
  <si>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Ватинское месторождение</t>
  </si>
  <si>
    <t>Водовод Кустовая Насосная Станция5-куст скв.39 Инвентарный № 130000017436</t>
  </si>
  <si>
    <t>1977</t>
  </si>
  <si>
    <t>Приложение 3 к Форме 8.3</t>
  </si>
  <si>
    <t>Кислород технический.</t>
  </si>
  <si>
    <t>Поковки из квадратных заготовок, масса: 1,8 кг</t>
  </si>
  <si>
    <t>Проволока горячекатаная в мотках, диаметром 6,3-6,5 мм</t>
  </si>
  <si>
    <t>Электроды с основным покрытием класса Э50А диаметром 4 мм</t>
  </si>
  <si>
    <t>Трубы стальные бесшовные, горячедеформированные со снятой фаской из стали марок 15, 20, 25 наружный диаметр 219 мм толщина стенки 8 мм</t>
  </si>
  <si>
    <t>Краны стальные газовые шаровые Ду 80 мм</t>
  </si>
  <si>
    <t>Отводы 90град. с радиусом кривизны R=1.5Ду на Ру менее или 10 МПа (100 кгс/см2), диаметром условного прохода 80 мм, наружным диаметром 89 мм, толщиной стенки 3.5 мм</t>
  </si>
  <si>
    <t>Тройники равнопроходные на Ру до 16 МПа (160 кгс/см2) диаметром условного прохода 80 мм, наружным диаметром 89 мм, толщиной стенки 3.5 мм</t>
  </si>
  <si>
    <t>Узлы трубопроводов с установкой необходимых деталей из бесшовных труб, сталь 20, диаметром условного прохода 200 мм, толщиной стенки 8 мм</t>
  </si>
  <si>
    <t>Манжета термоусадочная для изоляции трубопровода из труб с заводской изоляцией Ду 200 мм</t>
  </si>
  <si>
    <t>Заглушки эллиптические Ду219х16 мм</t>
  </si>
  <si>
    <t>Трубы стальные бесшовные, горячедеформированные Ду 219х16 мм</t>
  </si>
  <si>
    <t>Форма 8.3</t>
  </si>
  <si>
    <t>Приложение 1 к форме 8.3</t>
  </si>
  <si>
    <t>Приложение 2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</si>
</sst>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3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50" xfId="327" applyFont="1" applyFill="1" applyBorder="1" applyAlignment="1">
      <alignment horizontal="center" vertical="center" wrapText="1"/>
    </xf>
    <xf numFmtId="0" fontId="79" fillId="28" borderId="50" xfId="327" applyFont="1" applyFill="1" applyBorder="1" applyAlignment="1">
      <alignment horizontal="center" vertical="center" wrapText="1"/>
    </xf>
    <xf numFmtId="3" fontId="78" fillId="28" borderId="50" xfId="327" applyNumberFormat="1" applyFont="1" applyFill="1" applyBorder="1" applyAlignment="1">
      <alignment horizontal="center" vertical="center" wrapText="1"/>
    </xf>
    <xf numFmtId="0" fontId="1" fillId="28" borderId="53" xfId="327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0" fontId="1" fillId="28" borderId="0" xfId="327" applyFont="1" applyFill="1"/>
    <xf numFmtId="0" fontId="1" fillId="28" borderId="0" xfId="327" applyFont="1" applyFill="1" applyAlignment="1">
      <alignment horizontal="left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8" fillId="28" borderId="0" xfId="327" applyFont="1" applyFill="1" applyAlignment="1">
      <alignment horizontal="left"/>
    </xf>
    <xf numFmtId="0" fontId="1" fillId="28" borderId="0" xfId="327" applyFont="1" applyFill="1" applyBorder="1"/>
    <xf numFmtId="0" fontId="78" fillId="28" borderId="8" xfId="327" applyFont="1" applyFill="1" applyBorder="1" applyAlignment="1">
      <alignment horizontal="center"/>
    </xf>
    <xf numFmtId="0" fontId="78" fillId="28" borderId="35" xfId="327" applyFont="1" applyFill="1" applyBorder="1" applyAlignment="1">
      <alignment horizontal="center"/>
    </xf>
    <xf numFmtId="0" fontId="78" fillId="28" borderId="22" xfId="327" applyFont="1" applyFill="1" applyBorder="1" applyAlignment="1">
      <alignment horizontal="center"/>
    </xf>
    <xf numFmtId="0" fontId="78" fillId="28" borderId="50" xfId="327" applyFont="1" applyFill="1" applyBorder="1" applyAlignment="1">
      <alignment horizontal="center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0" xfId="327" applyFont="1" applyFill="1" applyAlignment="1">
      <alignment horizontal="center"/>
    </xf>
    <xf numFmtId="0" fontId="79" fillId="28" borderId="0" xfId="327" applyFont="1" applyFill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center" vertical="center" wrapText="1"/>
    </xf>
    <xf numFmtId="0" fontId="1" fillId="28" borderId="38" xfId="327" applyFont="1" applyFill="1" applyBorder="1"/>
    <xf numFmtId="0" fontId="1" fillId="28" borderId="37" xfId="327" applyFont="1" applyFill="1" applyBorder="1"/>
    <xf numFmtId="3" fontId="1" fillId="28" borderId="93" xfId="327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" fillId="28" borderId="20" xfId="327" applyFont="1" applyFill="1" applyBorder="1"/>
    <xf numFmtId="0" fontId="1" fillId="28" borderId="4" xfId="327" applyFont="1" applyFill="1" applyBorder="1"/>
    <xf numFmtId="3" fontId="1" fillId="28" borderId="15" xfId="327" applyNumberFormat="1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78" fillId="28" borderId="98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right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1" fillId="28" borderId="0" xfId="327" applyFont="1" applyFill="1" applyAlignment="1">
      <alignment horizontal="left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33" fillId="28" borderId="0" xfId="327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  <xf numFmtId="0" fontId="79" fillId="28" borderId="0" xfId="327" applyFont="1" applyFill="1" applyAlignment="1">
      <alignment horizontal="center" vertical="center" wrapText="1"/>
    </xf>
    <xf numFmtId="3" fontId="1" fillId="28" borderId="52" xfId="327" applyNumberFormat="1" applyFont="1" applyFill="1" applyBorder="1" applyAlignment="1">
      <alignment horizontal="center" vertical="center" wrapText="1"/>
    </xf>
    <xf numFmtId="3" fontId="78" fillId="28" borderId="8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22" zoomScale="70" zoomScaleNormal="100" zoomScaleSheetLayoutView="70" workbookViewId="0">
      <pane xSplit="2" topLeftCell="C1" activePane="topRight" state="frozen"/>
      <selection activeCell="K11" sqref="K11"/>
      <selection pane="topRight" activeCell="B14" sqref="B14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49" customWidth="1"/>
    <col min="14" max="14" width="13.5703125" style="249" customWidth="1"/>
    <col min="15" max="15" width="11.7109375" style="249" customWidth="1"/>
    <col min="16" max="16" width="13" style="249" customWidth="1"/>
    <col min="17" max="17" width="14.85546875" style="249" customWidth="1"/>
    <col min="18" max="18" width="16.28515625" style="90" customWidth="1"/>
    <col min="19" max="19" width="14.7109375" style="249" hidden="1" customWidth="1"/>
    <col min="20" max="20" width="14" style="90" customWidth="1"/>
    <col min="21" max="21" width="14.42578125" style="90" customWidth="1"/>
    <col min="22" max="22" width="11.7109375" style="249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9" t="s">
        <v>34</v>
      </c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70"/>
      <c r="U1" s="370"/>
      <c r="V1" s="91"/>
      <c r="W1" s="370"/>
      <c r="X1" s="389" t="s">
        <v>181</v>
      </c>
      <c r="Y1" s="389"/>
    </row>
    <row r="2" spans="1:2637" ht="13.5" x14ac:dyDescent="0.2"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70"/>
      <c r="U2" s="370"/>
      <c r="V2" s="91"/>
      <c r="W2" s="370"/>
      <c r="X2" s="370"/>
      <c r="Y2" s="92"/>
    </row>
    <row r="3" spans="1:2637" ht="14.25" thickBot="1" x14ac:dyDescent="0.25"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91"/>
      <c r="N3" s="91"/>
      <c r="O3" s="91"/>
      <c r="P3" s="91"/>
      <c r="Q3" s="91"/>
      <c r="R3" s="370"/>
      <c r="S3" s="91"/>
      <c r="T3" s="370"/>
      <c r="U3" s="370"/>
      <c r="V3" s="91"/>
      <c r="W3" s="370"/>
      <c r="X3" s="424"/>
      <c r="Y3" s="424"/>
    </row>
    <row r="4" spans="1:2637" ht="12.75" customHeight="1" thickBot="1" x14ac:dyDescent="0.25">
      <c r="A4" s="425" t="s">
        <v>91</v>
      </c>
      <c r="B4" s="428" t="s">
        <v>35</v>
      </c>
      <c r="C4" s="428" t="s">
        <v>36</v>
      </c>
      <c r="D4" s="431" t="s">
        <v>92</v>
      </c>
      <c r="E4" s="434" t="s">
        <v>37</v>
      </c>
      <c r="F4" s="411"/>
      <c r="G4" s="411"/>
      <c r="H4" s="411"/>
      <c r="I4" s="411"/>
      <c r="J4" s="411"/>
      <c r="K4" s="411"/>
      <c r="L4" s="412"/>
      <c r="M4" s="434" t="s">
        <v>19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2"/>
      <c r="Z4" s="93"/>
    </row>
    <row r="5" spans="1:2637" ht="12.75" customHeight="1" thickBot="1" x14ac:dyDescent="0.25">
      <c r="A5" s="426"/>
      <c r="B5" s="429"/>
      <c r="C5" s="429"/>
      <c r="D5" s="432"/>
      <c r="E5" s="435" t="s">
        <v>93</v>
      </c>
      <c r="F5" s="411" t="s">
        <v>20</v>
      </c>
      <c r="G5" s="411"/>
      <c r="H5" s="411"/>
      <c r="I5" s="411"/>
      <c r="J5" s="411"/>
      <c r="K5" s="411"/>
      <c r="L5" s="412"/>
      <c r="M5" s="413" t="s">
        <v>94</v>
      </c>
      <c r="N5" s="415" t="s">
        <v>20</v>
      </c>
      <c r="O5" s="415"/>
      <c r="P5" s="415"/>
      <c r="Q5" s="416"/>
      <c r="R5" s="417" t="s">
        <v>38</v>
      </c>
      <c r="S5" s="404" t="s">
        <v>21</v>
      </c>
      <c r="T5" s="402" t="s">
        <v>39</v>
      </c>
      <c r="U5" s="402" t="s">
        <v>40</v>
      </c>
      <c r="V5" s="404" t="s">
        <v>22</v>
      </c>
      <c r="W5" s="402" t="s">
        <v>41</v>
      </c>
      <c r="X5" s="402" t="s">
        <v>42</v>
      </c>
      <c r="Y5" s="406" t="s">
        <v>43</v>
      </c>
    </row>
    <row r="6" spans="1:2637" ht="44.25" customHeight="1" x14ac:dyDescent="0.2">
      <c r="A6" s="426"/>
      <c r="B6" s="429"/>
      <c r="C6" s="429"/>
      <c r="D6" s="432"/>
      <c r="E6" s="436"/>
      <c r="F6" s="408" t="s">
        <v>95</v>
      </c>
      <c r="G6" s="410" t="s">
        <v>96</v>
      </c>
      <c r="H6" s="410" t="s">
        <v>97</v>
      </c>
      <c r="I6" s="410" t="s">
        <v>44</v>
      </c>
      <c r="J6" s="410" t="s">
        <v>98</v>
      </c>
      <c r="K6" s="410" t="s">
        <v>99</v>
      </c>
      <c r="L6" s="419" t="s">
        <v>100</v>
      </c>
      <c r="M6" s="414"/>
      <c r="N6" s="420" t="s">
        <v>45</v>
      </c>
      <c r="O6" s="421"/>
      <c r="P6" s="422" t="s">
        <v>17</v>
      </c>
      <c r="Q6" s="423"/>
      <c r="R6" s="418"/>
      <c r="S6" s="405"/>
      <c r="T6" s="403"/>
      <c r="U6" s="403"/>
      <c r="V6" s="405"/>
      <c r="W6" s="403"/>
      <c r="X6" s="403"/>
      <c r="Y6" s="407"/>
    </row>
    <row r="7" spans="1:2637" ht="83.25" customHeight="1" thickBot="1" x14ac:dyDescent="0.25">
      <c r="A7" s="427"/>
      <c r="B7" s="430"/>
      <c r="C7" s="430"/>
      <c r="D7" s="433"/>
      <c r="E7" s="436"/>
      <c r="F7" s="409"/>
      <c r="G7" s="410"/>
      <c r="H7" s="410"/>
      <c r="I7" s="410"/>
      <c r="J7" s="410"/>
      <c r="K7" s="410"/>
      <c r="L7" s="419"/>
      <c r="M7" s="414"/>
      <c r="N7" s="88" t="s">
        <v>46</v>
      </c>
      <c r="O7" s="89" t="s">
        <v>47</v>
      </c>
      <c r="P7" s="94" t="s">
        <v>46</v>
      </c>
      <c r="Q7" s="89" t="s">
        <v>47</v>
      </c>
      <c r="R7" s="418"/>
      <c r="S7" s="405"/>
      <c r="T7" s="403"/>
      <c r="U7" s="403"/>
      <c r="V7" s="405"/>
      <c r="W7" s="403"/>
      <c r="X7" s="403"/>
      <c r="Y7" s="407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56</v>
      </c>
      <c r="B9" s="103" t="s">
        <v>165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85" t="s">
        <v>57</v>
      </c>
      <c r="B10" s="112" t="s">
        <v>166</v>
      </c>
      <c r="C10" s="113"/>
      <c r="D10" s="286"/>
      <c r="E10" s="287"/>
      <c r="F10" s="286"/>
      <c r="G10" s="286"/>
      <c r="H10" s="286"/>
      <c r="I10" s="286"/>
      <c r="J10" s="286"/>
      <c r="K10" s="286"/>
      <c r="L10" s="286"/>
      <c r="M10" s="288"/>
      <c r="N10" s="289"/>
      <c r="O10" s="289"/>
      <c r="P10" s="290"/>
      <c r="Q10" s="289"/>
      <c r="R10" s="287"/>
      <c r="S10" s="289"/>
      <c r="T10" s="286"/>
      <c r="U10" s="286"/>
      <c r="V10" s="289"/>
      <c r="W10" s="286"/>
      <c r="X10" s="286"/>
      <c r="Y10" s="286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1" t="s">
        <v>167</v>
      </c>
      <c r="B11" s="292" t="str">
        <f>B10</f>
        <v>Водовод Кустовая Насосная Станция5-куст скв.39 Инвентарный № 130000017436</v>
      </c>
      <c r="C11" s="293"/>
      <c r="D11" s="294"/>
      <c r="E11" s="295">
        <f t="shared" ref="E11" si="1">G11+H11+F11+K11+L11</f>
        <v>4610399</v>
      </c>
      <c r="F11" s="296">
        <v>1520271</v>
      </c>
      <c r="G11" s="296">
        <v>490979</v>
      </c>
      <c r="H11" s="296">
        <v>1520880</v>
      </c>
      <c r="I11" s="296">
        <f>3833+1264+8426+4218+4622</f>
        <v>22363</v>
      </c>
      <c r="J11" s="296">
        <v>243719</v>
      </c>
      <c r="K11" s="296">
        <v>709649</v>
      </c>
      <c r="L11" s="297">
        <v>368620</v>
      </c>
      <c r="M11" s="298"/>
      <c r="N11" s="299"/>
      <c r="O11" s="300"/>
      <c r="P11" s="299"/>
      <c r="Q11" s="300"/>
      <c r="R11" s="301"/>
      <c r="S11" s="302"/>
      <c r="T11" s="303"/>
      <c r="U11" s="304"/>
      <c r="V11" s="302"/>
      <c r="W11" s="305"/>
      <c r="X11" s="306"/>
      <c r="Y11" s="307"/>
    </row>
    <row r="12" spans="1:2637" s="116" customFormat="1" ht="38.25" customHeight="1" thickBot="1" x14ac:dyDescent="0.25">
      <c r="A12" s="308"/>
      <c r="B12" s="309" t="s">
        <v>24</v>
      </c>
      <c r="C12" s="310"/>
      <c r="D12" s="311"/>
      <c r="E12" s="276">
        <f t="shared" ref="E12:L12" si="2">SUM(E11:E11)</f>
        <v>4610399</v>
      </c>
      <c r="F12" s="276">
        <f t="shared" si="2"/>
        <v>1520271</v>
      </c>
      <c r="G12" s="276">
        <f t="shared" si="2"/>
        <v>490979</v>
      </c>
      <c r="H12" s="276">
        <f t="shared" si="2"/>
        <v>1520880</v>
      </c>
      <c r="I12" s="276">
        <f t="shared" si="2"/>
        <v>22363</v>
      </c>
      <c r="J12" s="276">
        <f t="shared" si="2"/>
        <v>243719</v>
      </c>
      <c r="K12" s="276">
        <f t="shared" si="2"/>
        <v>709649</v>
      </c>
      <c r="L12" s="312">
        <f t="shared" si="2"/>
        <v>368620</v>
      </c>
      <c r="M12" s="278">
        <f>O12+Q12</f>
        <v>7631117</v>
      </c>
      <c r="N12" s="279"/>
      <c r="O12" s="280">
        <f>'Приложение 3 к форме 8.3'!F61</f>
        <v>6355770</v>
      </c>
      <c r="P12" s="281"/>
      <c r="Q12" s="280">
        <f>'Приложение 3 к форме 8.3'!I61</f>
        <v>1275347</v>
      </c>
      <c r="R12" s="282"/>
      <c r="S12" s="283"/>
      <c r="T12" s="283"/>
      <c r="U12" s="283"/>
      <c r="V12" s="283"/>
      <c r="W12" s="283"/>
      <c r="X12" s="277"/>
      <c r="Y12" s="284"/>
    </row>
    <row r="13" spans="1:2637" s="151" customFormat="1" ht="32.25" customHeight="1" thickBot="1" x14ac:dyDescent="0.25">
      <c r="A13" s="141"/>
      <c r="B13" s="142" t="s">
        <v>101</v>
      </c>
      <c r="C13" s="143"/>
      <c r="D13" s="144"/>
      <c r="E13" s="315"/>
      <c r="F13" s="144"/>
      <c r="G13" s="144"/>
      <c r="H13" s="144"/>
      <c r="I13" s="144"/>
      <c r="J13" s="144"/>
      <c r="K13" s="144"/>
      <c r="L13" s="316"/>
      <c r="M13" s="145"/>
      <c r="N13" s="146"/>
      <c r="O13" s="147"/>
      <c r="P13" s="143"/>
      <c r="Q13" s="147"/>
      <c r="R13" s="148"/>
      <c r="S13" s="149"/>
      <c r="T13" s="149"/>
      <c r="U13" s="149"/>
      <c r="V13" s="149"/>
      <c r="W13" s="149"/>
      <c r="X13" s="149"/>
      <c r="Y13" s="150"/>
    </row>
    <row r="14" spans="1:2637" ht="32.25" customHeight="1" x14ac:dyDescent="0.2">
      <c r="A14" s="117"/>
      <c r="B14" s="152" t="s">
        <v>48</v>
      </c>
      <c r="C14" s="317"/>
      <c r="D14" s="153"/>
      <c r="E14" s="318">
        <f>E12*D40</f>
        <v>268381</v>
      </c>
      <c r="F14" s="153"/>
      <c r="G14" s="153"/>
      <c r="H14" s="153"/>
      <c r="I14" s="153"/>
      <c r="J14" s="153"/>
      <c r="K14" s="153"/>
      <c r="L14" s="319"/>
      <c r="M14" s="119"/>
      <c r="N14" s="154"/>
      <c r="O14" s="121"/>
      <c r="P14" s="155"/>
      <c r="Q14" s="121"/>
      <c r="R14" s="123"/>
      <c r="S14" s="124"/>
      <c r="T14" s="125"/>
      <c r="U14" s="125"/>
      <c r="V14" s="124"/>
      <c r="W14" s="125"/>
      <c r="X14" s="125"/>
      <c r="Y14" s="156"/>
    </row>
    <row r="15" spans="1:2637" ht="32.25" customHeight="1" x14ac:dyDescent="0.2">
      <c r="A15" s="126"/>
      <c r="B15" s="157" t="s">
        <v>102</v>
      </c>
      <c r="C15" s="320"/>
      <c r="D15" s="158"/>
      <c r="E15" s="321"/>
      <c r="F15" s="158"/>
      <c r="G15" s="158"/>
      <c r="H15" s="158"/>
      <c r="I15" s="158"/>
      <c r="J15" s="158"/>
      <c r="K15" s="158"/>
      <c r="L15" s="322"/>
      <c r="M15" s="129"/>
      <c r="N15" s="159"/>
      <c r="O15" s="130"/>
      <c r="P15" s="160"/>
      <c r="Q15" s="130"/>
      <c r="R15" s="131"/>
      <c r="S15" s="132"/>
      <c r="T15" s="133"/>
      <c r="U15" s="133"/>
      <c r="V15" s="132"/>
      <c r="W15" s="133"/>
      <c r="X15" s="133"/>
      <c r="Y15" s="161"/>
    </row>
    <row r="16" spans="1:2637" ht="32.25" customHeight="1" x14ac:dyDescent="0.2">
      <c r="A16" s="126"/>
      <c r="B16" s="157" t="s">
        <v>103</v>
      </c>
      <c r="C16" s="320"/>
      <c r="D16" s="158"/>
      <c r="E16" s="321"/>
      <c r="F16" s="158"/>
      <c r="G16" s="158"/>
      <c r="H16" s="158"/>
      <c r="I16" s="158"/>
      <c r="J16" s="158"/>
      <c r="K16" s="158"/>
      <c r="L16" s="322"/>
      <c r="M16" s="129"/>
      <c r="N16" s="159"/>
      <c r="O16" s="130"/>
      <c r="P16" s="160"/>
      <c r="Q16" s="130"/>
      <c r="R16" s="131"/>
      <c r="S16" s="132"/>
      <c r="T16" s="133"/>
      <c r="U16" s="133"/>
      <c r="V16" s="132"/>
      <c r="W16" s="133"/>
      <c r="X16" s="133"/>
      <c r="Y16" s="161"/>
    </row>
    <row r="17" spans="1:25" ht="32.25" customHeight="1" thickBot="1" x14ac:dyDescent="0.25">
      <c r="A17" s="126"/>
      <c r="B17" s="162" t="s">
        <v>104</v>
      </c>
      <c r="C17" s="323"/>
      <c r="D17" s="158"/>
      <c r="E17" s="321"/>
      <c r="F17" s="158"/>
      <c r="G17" s="158"/>
      <c r="H17" s="158"/>
      <c r="I17" s="158"/>
      <c r="J17" s="158"/>
      <c r="K17" s="158"/>
      <c r="L17" s="322"/>
      <c r="M17" s="129"/>
      <c r="N17" s="159"/>
      <c r="O17" s="130"/>
      <c r="P17" s="160"/>
      <c r="Q17" s="130"/>
      <c r="R17" s="131"/>
      <c r="S17" s="132"/>
      <c r="T17" s="133"/>
      <c r="U17" s="133"/>
      <c r="V17" s="132"/>
      <c r="W17" s="133"/>
      <c r="X17" s="133"/>
      <c r="Y17" s="161"/>
    </row>
    <row r="18" spans="1:25" s="175" customFormat="1" ht="32.25" customHeight="1" thickBot="1" x14ac:dyDescent="0.25">
      <c r="A18" s="165"/>
      <c r="B18" s="166" t="s">
        <v>25</v>
      </c>
      <c r="C18" s="167"/>
      <c r="D18" s="167"/>
      <c r="E18" s="168">
        <f>E12+E14</f>
        <v>4878780</v>
      </c>
      <c r="F18" s="168">
        <f t="shared" ref="F18:L18" si="3">F12</f>
        <v>1520271</v>
      </c>
      <c r="G18" s="168">
        <f t="shared" si="3"/>
        <v>490979</v>
      </c>
      <c r="H18" s="168">
        <f t="shared" si="3"/>
        <v>1520880</v>
      </c>
      <c r="I18" s="168">
        <f t="shared" si="3"/>
        <v>22363</v>
      </c>
      <c r="J18" s="168">
        <f t="shared" si="3"/>
        <v>243719</v>
      </c>
      <c r="K18" s="168">
        <f t="shared" si="3"/>
        <v>709649</v>
      </c>
      <c r="L18" s="168">
        <f t="shared" si="3"/>
        <v>368620</v>
      </c>
      <c r="M18" s="169"/>
      <c r="N18" s="170"/>
      <c r="O18" s="171"/>
      <c r="P18" s="172"/>
      <c r="Q18" s="171"/>
      <c r="R18" s="173"/>
      <c r="S18" s="171"/>
      <c r="T18" s="174"/>
      <c r="U18" s="174"/>
      <c r="V18" s="171"/>
      <c r="W18" s="174"/>
      <c r="X18" s="174"/>
      <c r="Y18" s="168"/>
    </row>
    <row r="19" spans="1:25" ht="32.25" customHeight="1" x14ac:dyDescent="0.2">
      <c r="A19" s="117"/>
      <c r="B19" s="118"/>
      <c r="C19" s="176"/>
      <c r="D19" s="153"/>
      <c r="E19" s="153"/>
      <c r="F19" s="153"/>
      <c r="G19" s="153"/>
      <c r="H19" s="153"/>
      <c r="I19" s="153"/>
      <c r="J19" s="153"/>
      <c r="K19" s="153"/>
      <c r="L19" s="319"/>
      <c r="M19" s="119"/>
      <c r="N19" s="120"/>
      <c r="O19" s="121"/>
      <c r="P19" s="122"/>
      <c r="Q19" s="121"/>
      <c r="R19" s="123"/>
      <c r="S19" s="124"/>
      <c r="T19" s="125"/>
      <c r="U19" s="125"/>
      <c r="V19" s="124"/>
      <c r="W19" s="125"/>
      <c r="X19" s="125"/>
      <c r="Y19" s="156"/>
    </row>
    <row r="20" spans="1:25" ht="32.25" customHeight="1" x14ac:dyDescent="0.2">
      <c r="A20" s="126"/>
      <c r="B20" s="127" t="s">
        <v>26</v>
      </c>
      <c r="C20" s="177"/>
      <c r="D20" s="128"/>
      <c r="E20" s="133"/>
      <c r="F20" s="133"/>
      <c r="G20" s="133"/>
      <c r="H20" s="133"/>
      <c r="I20" s="133"/>
      <c r="J20" s="133"/>
      <c r="K20" s="133"/>
      <c r="L20" s="313"/>
      <c r="M20" s="129"/>
      <c r="N20" s="159"/>
      <c r="O20" s="130"/>
      <c r="P20" s="160"/>
      <c r="Q20" s="130"/>
      <c r="R20" s="131"/>
      <c r="S20" s="132"/>
      <c r="T20" s="133"/>
      <c r="U20" s="133"/>
      <c r="V20" s="132"/>
      <c r="W20" s="133"/>
      <c r="X20" s="133"/>
      <c r="Y20" s="161"/>
    </row>
    <row r="21" spans="1:25" ht="32.25" customHeight="1" thickBot="1" x14ac:dyDescent="0.25">
      <c r="A21" s="134"/>
      <c r="B21" s="178"/>
      <c r="C21" s="179"/>
      <c r="D21" s="135"/>
      <c r="E21" s="135"/>
      <c r="F21" s="135"/>
      <c r="G21" s="135"/>
      <c r="H21" s="135"/>
      <c r="I21" s="135"/>
      <c r="J21" s="135"/>
      <c r="K21" s="135"/>
      <c r="L21" s="314"/>
      <c r="M21" s="136"/>
      <c r="N21" s="163"/>
      <c r="O21" s="137"/>
      <c r="P21" s="164"/>
      <c r="Q21" s="137"/>
      <c r="R21" s="138"/>
      <c r="S21" s="139"/>
      <c r="T21" s="140"/>
      <c r="U21" s="140"/>
      <c r="V21" s="139"/>
      <c r="W21" s="140"/>
      <c r="X21" s="140"/>
      <c r="Y21" s="180"/>
    </row>
    <row r="22" spans="1:25" ht="32.25" customHeight="1" x14ac:dyDescent="0.2">
      <c r="A22" s="181"/>
      <c r="B22" s="182" t="s">
        <v>27</v>
      </c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85"/>
      <c r="N22" s="185"/>
      <c r="O22" s="186"/>
      <c r="P22" s="185"/>
      <c r="Q22" s="186"/>
      <c r="R22" s="324"/>
      <c r="S22" s="187"/>
      <c r="T22" s="188"/>
      <c r="U22" s="188"/>
      <c r="V22" s="189"/>
      <c r="W22" s="188"/>
      <c r="X22" s="188"/>
      <c r="Y22" s="190"/>
    </row>
    <row r="23" spans="1:25" ht="32.25" customHeight="1" x14ac:dyDescent="0.2">
      <c r="A23" s="126"/>
      <c r="B23" s="191" t="s">
        <v>28</v>
      </c>
      <c r="C23" s="192"/>
      <c r="D23" s="193"/>
      <c r="E23" s="193"/>
      <c r="F23" s="193"/>
      <c r="G23" s="193"/>
      <c r="H23" s="193"/>
      <c r="I23" s="193"/>
      <c r="J23" s="193"/>
      <c r="K23" s="193"/>
      <c r="L23" s="193"/>
      <c r="M23" s="325"/>
      <c r="N23" s="194"/>
      <c r="O23" s="195"/>
      <c r="P23" s="194"/>
      <c r="Q23" s="195"/>
      <c r="R23" s="326"/>
      <c r="S23" s="196"/>
      <c r="T23" s="197"/>
      <c r="U23" s="197"/>
      <c r="V23" s="198"/>
      <c r="W23" s="197"/>
      <c r="X23" s="197"/>
      <c r="Y23" s="199"/>
    </row>
    <row r="24" spans="1:25" ht="32.25" customHeight="1" thickBot="1" x14ac:dyDescent="0.25">
      <c r="A24" s="200"/>
      <c r="B24" s="201" t="s">
        <v>29</v>
      </c>
      <c r="C24" s="202"/>
      <c r="D24" s="203"/>
      <c r="E24" s="203"/>
      <c r="F24" s="203"/>
      <c r="G24" s="203"/>
      <c r="H24" s="203"/>
      <c r="I24" s="203"/>
      <c r="J24" s="203"/>
      <c r="K24" s="203"/>
      <c r="L24" s="203"/>
      <c r="M24" s="204"/>
      <c r="N24" s="204"/>
      <c r="O24" s="205"/>
      <c r="P24" s="204"/>
      <c r="Q24" s="205"/>
      <c r="R24" s="327"/>
      <c r="S24" s="206"/>
      <c r="T24" s="207"/>
      <c r="U24" s="207"/>
      <c r="V24" s="208"/>
      <c r="W24" s="207"/>
      <c r="X24" s="207"/>
      <c r="Y24" s="209"/>
    </row>
    <row r="25" spans="1:25" ht="32.25" customHeight="1" x14ac:dyDescent="0.2">
      <c r="A25" s="117"/>
      <c r="B25" s="210" t="s">
        <v>49</v>
      </c>
      <c r="C25" s="211"/>
      <c r="D25" s="212"/>
      <c r="E25" s="212"/>
      <c r="F25" s="212"/>
      <c r="G25" s="212"/>
      <c r="H25" s="212"/>
      <c r="I25" s="212"/>
      <c r="J25" s="212"/>
      <c r="K25" s="212"/>
      <c r="L25" s="328"/>
      <c r="M25" s="213"/>
      <c r="N25" s="214"/>
      <c r="O25" s="215"/>
      <c r="P25" s="216"/>
      <c r="Q25" s="215"/>
      <c r="R25" s="217"/>
      <c r="S25" s="218"/>
      <c r="T25" s="219"/>
      <c r="U25" s="219"/>
      <c r="V25" s="220"/>
      <c r="W25" s="219"/>
      <c r="X25" s="219"/>
      <c r="Y25" s="221"/>
    </row>
    <row r="26" spans="1:25" ht="32.25" customHeight="1" x14ac:dyDescent="0.2">
      <c r="A26" s="134"/>
      <c r="B26" s="222" t="s">
        <v>50</v>
      </c>
      <c r="C26" s="223"/>
      <c r="D26" s="224"/>
      <c r="E26" s="224"/>
      <c r="F26" s="224"/>
      <c r="G26" s="224"/>
      <c r="H26" s="224"/>
      <c r="I26" s="224"/>
      <c r="J26" s="224"/>
      <c r="K26" s="224"/>
      <c r="L26" s="329"/>
      <c r="M26" s="225"/>
      <c r="N26" s="226"/>
      <c r="O26" s="227"/>
      <c r="P26" s="228"/>
      <c r="Q26" s="227"/>
      <c r="R26" s="229"/>
      <c r="S26" s="230"/>
      <c r="T26" s="231"/>
      <c r="U26" s="231"/>
      <c r="V26" s="232"/>
      <c r="W26" s="231"/>
      <c r="X26" s="231"/>
      <c r="Y26" s="231"/>
    </row>
    <row r="27" spans="1:25" ht="32.25" customHeight="1" thickBot="1" x14ac:dyDescent="0.25">
      <c r="A27" s="200"/>
      <c r="B27" s="201"/>
      <c r="C27" s="202"/>
      <c r="D27" s="203"/>
      <c r="E27" s="203"/>
      <c r="F27" s="203"/>
      <c r="G27" s="203"/>
      <c r="H27" s="203"/>
      <c r="I27" s="203"/>
      <c r="J27" s="203"/>
      <c r="K27" s="203"/>
      <c r="L27" s="330"/>
      <c r="M27" s="233"/>
      <c r="N27" s="234"/>
      <c r="O27" s="235"/>
      <c r="P27" s="236"/>
      <c r="Q27" s="235"/>
      <c r="R27" s="237"/>
      <c r="S27" s="206"/>
      <c r="T27" s="207"/>
      <c r="U27" s="207"/>
      <c r="V27" s="208"/>
      <c r="W27" s="207"/>
      <c r="X27" s="207"/>
      <c r="Y27" s="207"/>
    </row>
    <row r="28" spans="1:25" ht="36" customHeight="1" x14ac:dyDescent="0.2">
      <c r="A28" s="93"/>
      <c r="B28" s="238"/>
      <c r="C28" s="239"/>
      <c r="D28" s="239"/>
      <c r="E28" s="239"/>
      <c r="F28" s="239"/>
      <c r="G28" s="239"/>
      <c r="H28" s="239"/>
      <c r="I28" s="239"/>
      <c r="J28" s="239"/>
      <c r="K28" s="390"/>
      <c r="L28" s="390"/>
      <c r="M28" s="390"/>
      <c r="N28" s="390"/>
      <c r="O28" s="390"/>
      <c r="P28" s="390"/>
      <c r="Q28" s="390"/>
      <c r="R28" s="390"/>
      <c r="S28" s="390"/>
      <c r="T28" s="390"/>
      <c r="U28" s="390"/>
      <c r="V28" s="390"/>
      <c r="W28" s="390"/>
      <c r="X28" s="390"/>
      <c r="Y28" s="390"/>
    </row>
    <row r="29" spans="1:25" ht="12.75" customHeight="1" x14ac:dyDescent="0.2">
      <c r="B29" s="391"/>
      <c r="C29" s="392"/>
      <c r="D29" s="395" t="s">
        <v>51</v>
      </c>
      <c r="E29" s="397" t="s">
        <v>52</v>
      </c>
      <c r="F29" s="398"/>
      <c r="G29" s="398"/>
      <c r="H29" s="240"/>
      <c r="I29" s="240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</row>
    <row r="30" spans="1:25" ht="19.5" customHeight="1" x14ac:dyDescent="0.2">
      <c r="B30" s="393"/>
      <c r="C30" s="394"/>
      <c r="D30" s="396"/>
      <c r="E30" s="241">
        <v>2015</v>
      </c>
      <c r="F30" s="241">
        <v>2016</v>
      </c>
      <c r="G30" s="242">
        <v>2017</v>
      </c>
      <c r="H30" s="369"/>
      <c r="I30" s="369"/>
      <c r="J30" s="369"/>
      <c r="K30" s="399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</row>
    <row r="31" spans="1:25" ht="29.25" customHeight="1" x14ac:dyDescent="0.2">
      <c r="B31" s="400" t="s">
        <v>53</v>
      </c>
      <c r="C31" s="401"/>
      <c r="D31" s="243"/>
      <c r="E31" s="244"/>
      <c r="F31" s="244"/>
      <c r="G31" s="244"/>
      <c r="H31" s="245"/>
      <c r="I31" s="245"/>
      <c r="J31" s="245"/>
      <c r="K31" s="246"/>
      <c r="L31" s="245"/>
      <c r="M31" s="247"/>
      <c r="N31" s="247"/>
      <c r="O31" s="248"/>
      <c r="P31" s="247"/>
      <c r="Q31" s="247"/>
    </row>
    <row r="32" spans="1:25" ht="13.5" x14ac:dyDescent="0.25">
      <c r="A32" s="93"/>
      <c r="B32" s="250"/>
      <c r="C32" s="251"/>
      <c r="D32" s="251"/>
      <c r="E32" s="251"/>
      <c r="F32" s="93"/>
      <c r="G32" s="93"/>
      <c r="H32" s="93"/>
      <c r="I32" s="93"/>
      <c r="J32" s="93"/>
      <c r="K32" s="93"/>
      <c r="L32" s="93"/>
      <c r="M32" s="252"/>
      <c r="N32" s="252"/>
      <c r="O32" s="252"/>
      <c r="P32" s="252"/>
      <c r="Q32" s="253"/>
      <c r="R32" s="254"/>
      <c r="S32" s="248"/>
      <c r="T32" s="254"/>
      <c r="U32" s="254"/>
      <c r="V32" s="248"/>
      <c r="W32" s="246"/>
      <c r="X32" s="255"/>
    </row>
    <row r="33" spans="1:25" ht="13.5" x14ac:dyDescent="0.25">
      <c r="A33" s="1" t="s">
        <v>105</v>
      </c>
      <c r="B33" s="1"/>
      <c r="C33" s="1"/>
      <c r="D33" s="1"/>
      <c r="E33" s="1"/>
      <c r="F33" s="93"/>
      <c r="G33" s="93"/>
      <c r="H33" s="93"/>
      <c r="I33" s="93"/>
      <c r="J33" s="93"/>
      <c r="K33" s="93"/>
      <c r="L33" s="93"/>
      <c r="M33" s="252"/>
      <c r="N33" s="252"/>
      <c r="O33" s="252"/>
      <c r="P33" s="252"/>
      <c r="Q33" s="253"/>
      <c r="R33" s="254"/>
      <c r="S33" s="248"/>
      <c r="T33" s="254"/>
      <c r="U33" s="254"/>
      <c r="V33" s="248"/>
      <c r="W33" s="246"/>
      <c r="X33" s="255"/>
    </row>
    <row r="34" spans="1:25" ht="14.25" thickBot="1" x14ac:dyDescent="0.3">
      <c r="A34" s="1"/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52"/>
      <c r="N34" s="252"/>
      <c r="O34" s="252"/>
      <c r="P34" s="252"/>
      <c r="Q34" s="253"/>
      <c r="R34" s="254"/>
      <c r="S34" s="248"/>
      <c r="T34" s="254"/>
      <c r="U34" s="254"/>
      <c r="V34" s="248"/>
      <c r="W34" s="246"/>
      <c r="X34" s="255"/>
    </row>
    <row r="35" spans="1:25" ht="13.5" x14ac:dyDescent="0.25">
      <c r="A35" s="256"/>
      <c r="B35" s="257"/>
      <c r="C35" s="257"/>
      <c r="D35" s="258" t="s">
        <v>30</v>
      </c>
      <c r="E35" s="386"/>
      <c r="F35" s="386"/>
      <c r="G35" s="386"/>
      <c r="H35" s="386"/>
      <c r="I35" s="386"/>
      <c r="J35" s="386"/>
      <c r="K35" s="254"/>
      <c r="L35" s="254"/>
      <c r="M35" s="248"/>
      <c r="N35" s="253"/>
      <c r="O35" s="259"/>
      <c r="P35" s="253"/>
    </row>
    <row r="36" spans="1:25" ht="13.5" hidden="1" x14ac:dyDescent="0.25">
      <c r="A36" s="260">
        <v>1</v>
      </c>
      <c r="B36" s="261" t="s">
        <v>106</v>
      </c>
      <c r="C36" s="262" t="s">
        <v>54</v>
      </c>
      <c r="D36" s="263"/>
      <c r="E36" s="264"/>
      <c r="F36" s="264"/>
      <c r="G36" s="264"/>
      <c r="H36" s="264"/>
      <c r="I36" s="264"/>
      <c r="J36" s="264"/>
      <c r="K36" s="254"/>
      <c r="L36" s="254"/>
      <c r="M36" s="248"/>
      <c r="N36" s="253"/>
      <c r="O36" s="259"/>
      <c r="P36" s="253"/>
    </row>
    <row r="37" spans="1:25" ht="15.75" customHeight="1" x14ac:dyDescent="0.25">
      <c r="A37" s="260">
        <v>1</v>
      </c>
      <c r="B37" s="261" t="s">
        <v>31</v>
      </c>
      <c r="C37" s="262"/>
      <c r="D37" s="265"/>
      <c r="E37" s="387"/>
      <c r="F37" s="388"/>
      <c r="G37" s="388"/>
      <c r="H37" s="388"/>
      <c r="I37" s="388"/>
      <c r="J37" s="266"/>
      <c r="K37" s="254"/>
      <c r="L37" s="254"/>
      <c r="M37" s="248"/>
      <c r="N37" s="253"/>
      <c r="O37" s="259"/>
      <c r="P37" s="253"/>
    </row>
    <row r="38" spans="1:25" ht="13.5" customHeight="1" x14ac:dyDescent="0.25">
      <c r="A38" s="260">
        <v>2</v>
      </c>
      <c r="B38" s="261" t="s">
        <v>55</v>
      </c>
      <c r="C38" s="262"/>
      <c r="D38" s="265"/>
      <c r="E38" s="387"/>
      <c r="F38" s="388"/>
      <c r="G38" s="388"/>
      <c r="H38" s="388"/>
      <c r="I38" s="388"/>
      <c r="J38" s="254"/>
      <c r="K38" s="254"/>
      <c r="L38" s="254"/>
      <c r="M38" s="248"/>
      <c r="N38" s="253"/>
      <c r="O38" s="259"/>
      <c r="P38" s="253"/>
    </row>
    <row r="39" spans="1:25" ht="13.5" x14ac:dyDescent="0.25">
      <c r="A39" s="260">
        <v>4</v>
      </c>
      <c r="B39" s="261" t="s">
        <v>23</v>
      </c>
      <c r="C39" s="262" t="s">
        <v>18</v>
      </c>
      <c r="D39" s="267">
        <v>2.8</v>
      </c>
      <c r="E39" s="246"/>
      <c r="F39" s="246"/>
      <c r="G39" s="254"/>
      <c r="H39" s="254"/>
      <c r="I39" s="254"/>
      <c r="J39" s="254"/>
      <c r="K39" s="254"/>
      <c r="L39" s="254"/>
      <c r="M39" s="248"/>
      <c r="N39" s="253"/>
      <c r="O39" s="259"/>
      <c r="P39" s="253"/>
    </row>
    <row r="40" spans="1:25" ht="13.5" x14ac:dyDescent="0.25">
      <c r="A40" s="260">
        <v>3</v>
      </c>
      <c r="B40" s="261" t="s">
        <v>1</v>
      </c>
      <c r="C40" s="262" t="s">
        <v>18</v>
      </c>
      <c r="D40" s="331">
        <v>5.8212E-2</v>
      </c>
      <c r="E40" s="246"/>
      <c r="F40" s="246"/>
      <c r="G40" s="254"/>
      <c r="H40" s="254"/>
      <c r="I40" s="254"/>
      <c r="J40" s="254"/>
      <c r="K40" s="254"/>
      <c r="L40" s="254"/>
      <c r="M40" s="248"/>
      <c r="N40" s="253"/>
      <c r="O40" s="259"/>
      <c r="P40" s="253"/>
    </row>
    <row r="41" spans="1:25" ht="13.5" x14ac:dyDescent="0.25">
      <c r="A41" s="260">
        <v>4</v>
      </c>
      <c r="B41" s="261" t="s">
        <v>26</v>
      </c>
      <c r="C41" s="262" t="s">
        <v>18</v>
      </c>
      <c r="D41" s="268">
        <v>1.4999999999999999E-2</v>
      </c>
      <c r="E41" s="246"/>
      <c r="F41" s="246"/>
      <c r="G41" s="254"/>
      <c r="H41" s="254"/>
      <c r="I41" s="254"/>
      <c r="J41" s="254"/>
      <c r="K41" s="254"/>
      <c r="L41" s="254"/>
      <c r="M41" s="248"/>
      <c r="N41" s="253"/>
      <c r="O41" s="259"/>
      <c r="P41" s="253"/>
    </row>
    <row r="42" spans="1:25" ht="25.5" x14ac:dyDescent="0.25">
      <c r="A42" s="260">
        <v>5</v>
      </c>
      <c r="B42" s="269" t="s">
        <v>58</v>
      </c>
      <c r="C42" s="262" t="s">
        <v>18</v>
      </c>
      <c r="D42" s="268">
        <v>1.4999999999999999E-2</v>
      </c>
      <c r="E42" s="246"/>
      <c r="F42" s="246"/>
      <c r="G42" s="254"/>
      <c r="H42" s="254"/>
      <c r="I42" s="254"/>
      <c r="J42" s="254"/>
      <c r="K42" s="254"/>
      <c r="L42" s="254"/>
      <c r="M42" s="248"/>
      <c r="N42" s="253"/>
      <c r="O42" s="259"/>
      <c r="P42" s="253"/>
    </row>
    <row r="43" spans="1:25" ht="13.5" x14ac:dyDescent="0.25">
      <c r="A43" s="260">
        <v>6</v>
      </c>
      <c r="B43" s="261" t="s">
        <v>32</v>
      </c>
      <c r="C43" s="262" t="s">
        <v>18</v>
      </c>
      <c r="D43" s="270">
        <f>(K18/(G18+J18))*0.85</f>
        <v>0.82</v>
      </c>
      <c r="E43" s="387"/>
      <c r="F43" s="388"/>
      <c r="G43" s="388"/>
      <c r="H43" s="388"/>
      <c r="I43" s="388"/>
      <c r="J43" s="254"/>
      <c r="K43" s="254"/>
      <c r="L43" s="254"/>
      <c r="M43" s="248"/>
      <c r="N43" s="253"/>
      <c r="O43" s="259"/>
      <c r="P43" s="253"/>
    </row>
    <row r="44" spans="1:25" ht="14.25" thickBot="1" x14ac:dyDescent="0.3">
      <c r="A44" s="271">
        <v>7</v>
      </c>
      <c r="B44" s="272" t="s">
        <v>33</v>
      </c>
      <c r="C44" s="273" t="s">
        <v>18</v>
      </c>
      <c r="D44" s="274">
        <f>(L18/(G18+J18))*0.8</f>
        <v>0.4</v>
      </c>
      <c r="E44" s="387"/>
      <c r="F44" s="388"/>
      <c r="G44" s="388"/>
      <c r="H44" s="388"/>
      <c r="I44" s="388"/>
      <c r="J44" s="254"/>
      <c r="K44" s="254"/>
      <c r="L44" s="254"/>
      <c r="M44" s="248"/>
      <c r="N44" s="253"/>
      <c r="O44" s="259"/>
      <c r="P44" s="253"/>
    </row>
    <row r="45" spans="1:25" ht="13.5" x14ac:dyDescent="0.25">
      <c r="A45" s="275"/>
      <c r="B45" s="1"/>
      <c r="C45" s="275"/>
      <c r="D45" s="93"/>
      <c r="E45" s="93"/>
      <c r="P45" s="252"/>
      <c r="Q45" s="253"/>
      <c r="R45" s="246"/>
      <c r="S45" s="253"/>
      <c r="T45" s="254"/>
      <c r="U45" s="254"/>
      <c r="V45" s="248"/>
      <c r="W45" s="254"/>
      <c r="X45" s="254"/>
      <c r="Y45" s="246"/>
    </row>
  </sheetData>
  <mergeCells count="42">
    <mergeCell ref="A4:A7"/>
    <mergeCell ref="B4:B7"/>
    <mergeCell ref="C4:C7"/>
    <mergeCell ref="D4:D7"/>
    <mergeCell ref="E4:L4"/>
    <mergeCell ref="E5:E7"/>
    <mergeCell ref="B31:C31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8:Y28"/>
    <mergeCell ref="B29:C30"/>
    <mergeCell ref="D29:D30"/>
    <mergeCell ref="E29:G29"/>
    <mergeCell ref="K29:Y30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5:J35"/>
    <mergeCell ref="E37:I37"/>
    <mergeCell ref="E38:I38"/>
    <mergeCell ref="E43:I43"/>
    <mergeCell ref="E44:I44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C24" sqref="C24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46" t="s">
        <v>182</v>
      </c>
      <c r="J1" s="446"/>
    </row>
    <row r="2" spans="1:16" s="5" customFormat="1" x14ac:dyDescent="0.2">
      <c r="A2" s="4" t="s">
        <v>60</v>
      </c>
    </row>
    <row r="3" spans="1:16" x14ac:dyDescent="0.2">
      <c r="A3" s="447" t="s">
        <v>61</v>
      </c>
      <c r="B3" s="447"/>
      <c r="C3" s="447"/>
      <c r="D3" s="447"/>
      <c r="E3" s="447"/>
      <c r="F3" s="447"/>
      <c r="G3" s="447"/>
      <c r="H3" s="447"/>
      <c r="I3" s="447"/>
      <c r="J3" s="447"/>
    </row>
    <row r="4" spans="1:16" ht="15" customHeight="1" x14ac:dyDescent="0.2">
      <c r="A4" s="448" t="s">
        <v>56</v>
      </c>
      <c r="B4" s="448"/>
      <c r="C4" s="448"/>
      <c r="D4" s="448"/>
      <c r="E4" s="448"/>
      <c r="F4" s="448"/>
      <c r="G4" s="448"/>
      <c r="H4" s="448"/>
      <c r="I4" s="448"/>
      <c r="J4" s="448"/>
      <c r="K4" s="7"/>
      <c r="L4" s="7"/>
      <c r="M4" s="7"/>
      <c r="N4" s="8"/>
      <c r="O4" s="8"/>
      <c r="P4" s="8"/>
    </row>
    <row r="5" spans="1:16" ht="15" customHeight="1" thickBot="1" x14ac:dyDescent="0.25">
      <c r="A5" s="448" t="s">
        <v>57</v>
      </c>
      <c r="B5" s="448"/>
      <c r="C5" s="448"/>
      <c r="D5" s="448"/>
      <c r="E5" s="448"/>
      <c r="F5" s="448"/>
      <c r="G5" s="448"/>
      <c r="H5" s="448"/>
      <c r="I5" s="448"/>
      <c r="J5" s="448"/>
      <c r="K5" s="7"/>
      <c r="L5" s="7"/>
      <c r="M5" s="7"/>
    </row>
    <row r="6" spans="1:16" ht="20.25" customHeight="1" x14ac:dyDescent="0.2">
      <c r="A6" s="441" t="s">
        <v>62</v>
      </c>
      <c r="B6" s="441" t="s">
        <v>63</v>
      </c>
      <c r="C6" s="441" t="s">
        <v>64</v>
      </c>
      <c r="D6" s="441" t="s">
        <v>65</v>
      </c>
      <c r="E6" s="441" t="s">
        <v>66</v>
      </c>
      <c r="F6" s="441" t="s">
        <v>67</v>
      </c>
      <c r="G6" s="439" t="s">
        <v>68</v>
      </c>
      <c r="H6" s="441" t="s">
        <v>69</v>
      </c>
      <c r="I6" s="441" t="s">
        <v>70</v>
      </c>
      <c r="J6" s="441" t="s">
        <v>71</v>
      </c>
    </row>
    <row r="7" spans="1:16" ht="68.25" customHeight="1" thickBot="1" x14ac:dyDescent="0.25">
      <c r="A7" s="442"/>
      <c r="B7" s="442"/>
      <c r="C7" s="442"/>
      <c r="D7" s="442"/>
      <c r="E7" s="442"/>
      <c r="F7" s="442"/>
      <c r="G7" s="440"/>
      <c r="H7" s="442"/>
      <c r="I7" s="442"/>
      <c r="J7" s="442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43" t="s">
        <v>72</v>
      </c>
      <c r="B14" s="444"/>
      <c r="C14" s="444"/>
      <c r="D14" s="444"/>
      <c r="E14" s="444"/>
      <c r="F14" s="444"/>
      <c r="G14" s="444"/>
      <c r="H14" s="444"/>
      <c r="I14" s="445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37" t="s">
        <v>74</v>
      </c>
      <c r="D17" s="437"/>
      <c r="E17" s="32"/>
      <c r="F17" s="437" t="s">
        <v>75</v>
      </c>
      <c r="G17" s="437"/>
      <c r="H17" s="437"/>
    </row>
    <row r="18" spans="1:8" x14ac:dyDescent="0.2">
      <c r="A18" s="32"/>
      <c r="B18" s="32"/>
      <c r="C18" s="32"/>
      <c r="D18" s="32"/>
      <c r="E18" s="32"/>
      <c r="F18" s="438" t="s">
        <v>76</v>
      </c>
      <c r="G18" s="438"/>
      <c r="H18" s="438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57" t="s">
        <v>183</v>
      </c>
      <c r="L1" s="457"/>
      <c r="M1" s="457"/>
    </row>
    <row r="2" spans="1:18" s="5" customFormat="1" x14ac:dyDescent="0.2">
      <c r="A2" s="4" t="s">
        <v>60</v>
      </c>
    </row>
    <row r="5" spans="1:18" x14ac:dyDescent="0.2">
      <c r="A5" s="458" t="s">
        <v>78</v>
      </c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</row>
    <row r="6" spans="1:18" x14ac:dyDescent="0.2">
      <c r="A6" s="448" t="s">
        <v>56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7"/>
    </row>
    <row r="7" spans="1:18" ht="13.5" thickBot="1" x14ac:dyDescent="0.25">
      <c r="A7" s="448" t="s">
        <v>57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7"/>
    </row>
    <row r="8" spans="1:18" ht="20.25" customHeight="1" x14ac:dyDescent="0.2">
      <c r="A8" s="459" t="s">
        <v>0</v>
      </c>
      <c r="B8" s="453" t="s">
        <v>79</v>
      </c>
      <c r="C8" s="461" t="s">
        <v>80</v>
      </c>
      <c r="D8" s="461" t="s">
        <v>81</v>
      </c>
      <c r="E8" s="453" t="s">
        <v>70</v>
      </c>
      <c r="F8" s="453" t="s">
        <v>2</v>
      </c>
      <c r="G8" s="453" t="s">
        <v>82</v>
      </c>
      <c r="H8" s="453" t="s">
        <v>83</v>
      </c>
      <c r="I8" s="453"/>
      <c r="J8" s="453"/>
      <c r="K8" s="453" t="s">
        <v>84</v>
      </c>
      <c r="L8" s="453"/>
      <c r="M8" s="455" t="s">
        <v>85</v>
      </c>
    </row>
    <row r="9" spans="1:18" s="40" customFormat="1" ht="42" customHeight="1" x14ac:dyDescent="0.25">
      <c r="A9" s="460"/>
      <c r="B9" s="454"/>
      <c r="C9" s="462"/>
      <c r="D9" s="462"/>
      <c r="E9" s="454"/>
      <c r="F9" s="454"/>
      <c r="G9" s="454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5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9"/>
      <c r="K21" s="450"/>
      <c r="M21" s="86"/>
    </row>
    <row r="22" spans="1:18" s="32" customFormat="1" x14ac:dyDescent="0.2">
      <c r="B22" s="31" t="s">
        <v>73</v>
      </c>
      <c r="D22" s="437" t="s">
        <v>74</v>
      </c>
      <c r="E22" s="437"/>
      <c r="G22" s="437" t="s">
        <v>75</v>
      </c>
      <c r="H22" s="437"/>
      <c r="I22" s="437"/>
    </row>
    <row r="23" spans="1:18" s="32" customFormat="1" x14ac:dyDescent="0.2">
      <c r="G23" s="438" t="s">
        <v>76</v>
      </c>
      <c r="H23" s="438"/>
      <c r="I23" s="438"/>
    </row>
    <row r="24" spans="1:18" s="32" customFormat="1" x14ac:dyDescent="0.2"/>
    <row r="25" spans="1:18" x14ac:dyDescent="0.2">
      <c r="J25" s="449"/>
      <c r="K25" s="450"/>
      <c r="M25" s="86"/>
    </row>
    <row r="26" spans="1:18" x14ac:dyDescent="0.2">
      <c r="K26" s="87"/>
      <c r="M26" s="86"/>
    </row>
    <row r="27" spans="1:18" x14ac:dyDescent="0.2">
      <c r="K27" s="451"/>
    </row>
    <row r="28" spans="1:18" x14ac:dyDescent="0.2">
      <c r="K28" s="452"/>
    </row>
    <row r="29" spans="1:18" x14ac:dyDescent="0.2">
      <c r="K29" s="452"/>
    </row>
    <row r="30" spans="1:18" x14ac:dyDescent="0.2">
      <c r="K30" s="452"/>
    </row>
    <row r="31" spans="1:18" x14ac:dyDescent="0.2">
      <c r="K31" s="452"/>
    </row>
    <row r="32" spans="1:18" x14ac:dyDescent="0.2">
      <c r="K32" s="452"/>
    </row>
    <row r="33" spans="11:11" x14ac:dyDescent="0.2">
      <c r="K33" s="452"/>
    </row>
    <row r="34" spans="11:11" x14ac:dyDescent="0.2">
      <c r="K34" s="452"/>
    </row>
    <row r="35" spans="11:11" x14ac:dyDescent="0.2">
      <c r="K35" s="45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view="pageBreakPreview" zoomScaleNormal="100" zoomScaleSheetLayoutView="100" workbookViewId="0">
      <selection activeCell="L53" sqref="L53"/>
    </sheetView>
  </sheetViews>
  <sheetFormatPr defaultRowHeight="12.75" x14ac:dyDescent="0.2"/>
  <cols>
    <col min="1" max="1" width="10" style="354" customWidth="1"/>
    <col min="2" max="2" width="35.42578125" style="355" customWidth="1"/>
    <col min="3" max="3" width="9.85546875" style="354" bestFit="1" customWidth="1"/>
    <col min="4" max="4" width="11.85546875" style="332" customWidth="1"/>
    <col min="5" max="5" width="8.42578125" style="350" customWidth="1"/>
    <col min="6" max="6" width="12.28515625" style="351" customWidth="1"/>
    <col min="7" max="7" width="9.85546875" style="354" customWidth="1"/>
    <col min="8" max="8" width="13" style="354" customWidth="1"/>
    <col min="9" max="9" width="15.140625" style="354" customWidth="1"/>
    <col min="10" max="16384" width="9.140625" style="354"/>
  </cols>
  <sheetData>
    <row r="1" spans="1:16" x14ac:dyDescent="0.2">
      <c r="D1" s="353"/>
      <c r="E1" s="333"/>
      <c r="F1" s="334"/>
      <c r="G1" s="487" t="s">
        <v>168</v>
      </c>
      <c r="H1" s="487"/>
      <c r="I1" s="487"/>
    </row>
    <row r="2" spans="1:16" x14ac:dyDescent="0.2">
      <c r="D2" s="353"/>
      <c r="E2" s="333"/>
      <c r="F2" s="487"/>
      <c r="G2" s="487"/>
      <c r="H2" s="487"/>
      <c r="I2" s="487"/>
    </row>
    <row r="3" spans="1:16" s="359" customFormat="1" ht="13.5" x14ac:dyDescent="0.25">
      <c r="A3" s="356" t="s">
        <v>56</v>
      </c>
      <c r="B3" s="488" t="str">
        <f>'Форма 8.3'!B9</f>
        <v>Ватинское месторождение</v>
      </c>
      <c r="C3" s="488"/>
      <c r="D3" s="488"/>
      <c r="E3" s="488"/>
      <c r="F3" s="488"/>
      <c r="G3" s="488"/>
      <c r="H3" s="488"/>
      <c r="I3" s="488"/>
      <c r="J3" s="357"/>
      <c r="K3" s="357"/>
      <c r="L3" s="357"/>
      <c r="M3" s="357"/>
      <c r="N3" s="358"/>
      <c r="O3" s="358"/>
      <c r="P3" s="358"/>
    </row>
    <row r="4" spans="1:16" s="359" customFormat="1" ht="13.5" x14ac:dyDescent="0.25">
      <c r="A4" s="356" t="s">
        <v>57</v>
      </c>
      <c r="B4" s="488" t="str">
        <f>'Форма 8.3'!B10</f>
        <v>Водовод Кустовая Насосная Станция5-куст скв.39 Инвентарный № 130000017436</v>
      </c>
      <c r="C4" s="488"/>
      <c r="D4" s="488"/>
      <c r="E4" s="488"/>
      <c r="F4" s="488"/>
      <c r="G4" s="488"/>
      <c r="H4" s="488"/>
      <c r="I4" s="488"/>
      <c r="J4" s="357"/>
      <c r="K4" s="357"/>
      <c r="L4" s="357"/>
      <c r="M4" s="357"/>
    </row>
    <row r="6" spans="1:16" x14ac:dyDescent="0.2">
      <c r="A6" s="489" t="s">
        <v>107</v>
      </c>
      <c r="B6" s="489"/>
      <c r="C6" s="489"/>
      <c r="D6" s="489"/>
      <c r="E6" s="489"/>
      <c r="F6" s="489"/>
      <c r="G6" s="489"/>
      <c r="H6" s="489"/>
      <c r="I6" s="489"/>
    </row>
    <row r="7" spans="1:16" x14ac:dyDescent="0.2">
      <c r="A7" s="490" t="s">
        <v>108</v>
      </c>
      <c r="B7" s="490"/>
      <c r="C7" s="490"/>
      <c r="D7" s="490"/>
      <c r="E7" s="490"/>
      <c r="F7" s="490"/>
      <c r="G7" s="490"/>
      <c r="H7" s="490"/>
      <c r="I7" s="490"/>
    </row>
    <row r="8" spans="1:16" ht="13.5" thickBot="1" x14ac:dyDescent="0.25">
      <c r="A8" s="372"/>
      <c r="B8" s="360"/>
      <c r="C8" s="372"/>
      <c r="D8" s="352"/>
      <c r="E8" s="373"/>
      <c r="F8" s="335"/>
      <c r="G8" s="372"/>
      <c r="H8" s="372"/>
      <c r="I8" s="372"/>
      <c r="J8" s="361"/>
    </row>
    <row r="9" spans="1:16" ht="25.5" customHeight="1" thickBot="1" x14ac:dyDescent="0.25">
      <c r="A9" s="472" t="s">
        <v>0</v>
      </c>
      <c r="B9" s="475" t="s">
        <v>109</v>
      </c>
      <c r="C9" s="472" t="s">
        <v>110</v>
      </c>
      <c r="D9" s="478" t="s">
        <v>111</v>
      </c>
      <c r="E9" s="479"/>
      <c r="F9" s="479"/>
      <c r="G9" s="479"/>
      <c r="H9" s="479"/>
      <c r="I9" s="480"/>
      <c r="J9" s="361"/>
    </row>
    <row r="10" spans="1:16" ht="27" customHeight="1" thickBot="1" x14ac:dyDescent="0.25">
      <c r="A10" s="473"/>
      <c r="B10" s="476"/>
      <c r="C10" s="473"/>
      <c r="D10" s="481" t="s">
        <v>112</v>
      </c>
      <c r="E10" s="482"/>
      <c r="F10" s="483"/>
      <c r="G10" s="484" t="s">
        <v>113</v>
      </c>
      <c r="H10" s="485"/>
      <c r="I10" s="486"/>
    </row>
    <row r="11" spans="1:16" ht="90.75" customHeight="1" thickBot="1" x14ac:dyDescent="0.25">
      <c r="A11" s="474"/>
      <c r="B11" s="477"/>
      <c r="C11" s="474"/>
      <c r="D11" s="371" t="s">
        <v>114</v>
      </c>
      <c r="E11" s="336" t="s">
        <v>115</v>
      </c>
      <c r="F11" s="337" t="s">
        <v>69</v>
      </c>
      <c r="G11" s="371" t="s">
        <v>114</v>
      </c>
      <c r="H11" s="371" t="s">
        <v>116</v>
      </c>
      <c r="I11" s="371" t="s">
        <v>69</v>
      </c>
    </row>
    <row r="12" spans="1:16" ht="13.5" thickBot="1" x14ac:dyDescent="0.25">
      <c r="A12" s="362">
        <v>1</v>
      </c>
      <c r="B12" s="362">
        <v>2</v>
      </c>
      <c r="C12" s="363">
        <v>3</v>
      </c>
      <c r="D12" s="338">
        <v>4</v>
      </c>
      <c r="E12" s="339">
        <v>5</v>
      </c>
      <c r="F12" s="340">
        <v>6</v>
      </c>
      <c r="G12" s="364">
        <v>7</v>
      </c>
      <c r="H12" s="365">
        <v>8</v>
      </c>
      <c r="I12" s="365">
        <v>9</v>
      </c>
      <c r="J12" s="361"/>
    </row>
    <row r="13" spans="1:16" ht="25.5" x14ac:dyDescent="0.2">
      <c r="A13" s="341">
        <v>1</v>
      </c>
      <c r="B13" s="374" t="s">
        <v>118</v>
      </c>
      <c r="C13" s="375" t="s">
        <v>117</v>
      </c>
      <c r="D13" s="376"/>
      <c r="E13" s="377"/>
      <c r="F13" s="378"/>
      <c r="G13" s="379">
        <v>4.7999999999999996E-3</v>
      </c>
      <c r="H13" s="380">
        <v>74018.14</v>
      </c>
      <c r="I13" s="342">
        <f>H13*G13</f>
        <v>355</v>
      </c>
      <c r="J13" s="361"/>
    </row>
    <row r="14" spans="1:16" ht="25.5" x14ac:dyDescent="0.2">
      <c r="A14" s="341">
        <v>2</v>
      </c>
      <c r="B14" s="374" t="s">
        <v>119</v>
      </c>
      <c r="C14" s="375" t="s">
        <v>117</v>
      </c>
      <c r="D14" s="381"/>
      <c r="E14" s="382"/>
      <c r="F14" s="383"/>
      <c r="G14" s="384">
        <v>1.9E-3</v>
      </c>
      <c r="H14" s="385">
        <v>104767</v>
      </c>
      <c r="I14" s="343">
        <f t="shared" ref="I14:I26" si="0">H14*G14</f>
        <v>199</v>
      </c>
      <c r="J14" s="361"/>
    </row>
    <row r="15" spans="1:16" ht="27.75" customHeight="1" x14ac:dyDescent="0.2">
      <c r="A15" s="341">
        <v>3</v>
      </c>
      <c r="B15" s="374" t="s">
        <v>169</v>
      </c>
      <c r="C15" s="375" t="s">
        <v>120</v>
      </c>
      <c r="D15" s="381"/>
      <c r="E15" s="382"/>
      <c r="F15" s="383"/>
      <c r="G15" s="384">
        <v>25.79</v>
      </c>
      <c r="H15" s="385">
        <v>47.09</v>
      </c>
      <c r="I15" s="343">
        <f t="shared" si="0"/>
        <v>1214</v>
      </c>
      <c r="J15" s="361"/>
    </row>
    <row r="16" spans="1:16" ht="25.5" x14ac:dyDescent="0.2">
      <c r="A16" s="341">
        <v>4</v>
      </c>
      <c r="B16" s="374" t="s">
        <v>121</v>
      </c>
      <c r="C16" s="375" t="s">
        <v>117</v>
      </c>
      <c r="D16" s="381"/>
      <c r="E16" s="382"/>
      <c r="F16" s="383"/>
      <c r="G16" s="384">
        <v>5.9999999999999995E-4</v>
      </c>
      <c r="H16" s="385">
        <v>77269.98</v>
      </c>
      <c r="I16" s="343">
        <f t="shared" si="0"/>
        <v>46</v>
      </c>
      <c r="J16" s="361"/>
    </row>
    <row r="17" spans="1:10" ht="25.5" x14ac:dyDescent="0.2">
      <c r="A17" s="341">
        <v>5</v>
      </c>
      <c r="B17" s="374" t="s">
        <v>170</v>
      </c>
      <c r="C17" s="375" t="s">
        <v>117</v>
      </c>
      <c r="D17" s="381"/>
      <c r="E17" s="382"/>
      <c r="F17" s="383"/>
      <c r="G17" s="384">
        <v>2.2143999999999999</v>
      </c>
      <c r="H17" s="385">
        <v>34453.160000000003</v>
      </c>
      <c r="I17" s="343">
        <f t="shared" si="0"/>
        <v>76293</v>
      </c>
      <c r="J17" s="361"/>
    </row>
    <row r="18" spans="1:10" ht="25.5" x14ac:dyDescent="0.2">
      <c r="A18" s="341">
        <v>6</v>
      </c>
      <c r="B18" s="374" t="s">
        <v>171</v>
      </c>
      <c r="C18" s="375" t="s">
        <v>117</v>
      </c>
      <c r="D18" s="381"/>
      <c r="E18" s="382"/>
      <c r="F18" s="383"/>
      <c r="G18" s="384">
        <v>0.93440000000000001</v>
      </c>
      <c r="H18" s="385">
        <v>25993.4</v>
      </c>
      <c r="I18" s="343">
        <f t="shared" si="0"/>
        <v>24288</v>
      </c>
      <c r="J18" s="361"/>
    </row>
    <row r="19" spans="1:10" x14ac:dyDescent="0.2">
      <c r="A19" s="341">
        <v>7</v>
      </c>
      <c r="B19" s="374" t="s">
        <v>122</v>
      </c>
      <c r="C19" s="375" t="s">
        <v>117</v>
      </c>
      <c r="D19" s="381"/>
      <c r="E19" s="382"/>
      <c r="F19" s="383"/>
      <c r="G19" s="384">
        <v>2.9999999999999997E-4</v>
      </c>
      <c r="H19" s="385">
        <v>51534.55</v>
      </c>
      <c r="I19" s="343">
        <f t="shared" si="0"/>
        <v>15</v>
      </c>
      <c r="J19" s="361"/>
    </row>
    <row r="20" spans="1:10" x14ac:dyDescent="0.2">
      <c r="A20" s="341">
        <v>8</v>
      </c>
      <c r="B20" s="374" t="s">
        <v>123</v>
      </c>
      <c r="C20" s="375" t="s">
        <v>117</v>
      </c>
      <c r="D20" s="381"/>
      <c r="E20" s="382"/>
      <c r="F20" s="383"/>
      <c r="G20" s="384">
        <v>7.3000000000000001E-3</v>
      </c>
      <c r="H20" s="385">
        <v>47881.35</v>
      </c>
      <c r="I20" s="343">
        <f t="shared" si="0"/>
        <v>350</v>
      </c>
      <c r="J20" s="361"/>
    </row>
    <row r="21" spans="1:10" x14ac:dyDescent="0.2">
      <c r="A21" s="341">
        <v>9</v>
      </c>
      <c r="B21" s="374" t="s">
        <v>124</v>
      </c>
      <c r="C21" s="375" t="s">
        <v>117</v>
      </c>
      <c r="D21" s="381"/>
      <c r="E21" s="382"/>
      <c r="F21" s="383"/>
      <c r="G21" s="384">
        <v>1.03E-2</v>
      </c>
      <c r="H21" s="385">
        <v>115000</v>
      </c>
      <c r="I21" s="343">
        <f t="shared" si="0"/>
        <v>1185</v>
      </c>
      <c r="J21" s="361"/>
    </row>
    <row r="22" spans="1:10" x14ac:dyDescent="0.2">
      <c r="A22" s="341">
        <v>10</v>
      </c>
      <c r="B22" s="374" t="s">
        <v>125</v>
      </c>
      <c r="C22" s="375" t="s">
        <v>126</v>
      </c>
      <c r="D22" s="381"/>
      <c r="E22" s="382"/>
      <c r="F22" s="383"/>
      <c r="G22" s="384">
        <v>0.78</v>
      </c>
      <c r="H22" s="385">
        <v>55.6</v>
      </c>
      <c r="I22" s="343">
        <f t="shared" si="0"/>
        <v>43</v>
      </c>
      <c r="J22" s="361"/>
    </row>
    <row r="23" spans="1:10" x14ac:dyDescent="0.2">
      <c r="A23" s="341">
        <v>11</v>
      </c>
      <c r="B23" s="374" t="s">
        <v>127</v>
      </c>
      <c r="C23" s="375" t="s">
        <v>128</v>
      </c>
      <c r="D23" s="381"/>
      <c r="E23" s="382"/>
      <c r="F23" s="383"/>
      <c r="G23" s="384">
        <v>1.04</v>
      </c>
      <c r="H23" s="385">
        <v>10.93</v>
      </c>
      <c r="I23" s="343">
        <f t="shared" si="0"/>
        <v>11</v>
      </c>
      <c r="J23" s="361"/>
    </row>
    <row r="24" spans="1:10" x14ac:dyDescent="0.2">
      <c r="A24" s="341">
        <v>12</v>
      </c>
      <c r="B24" s="374" t="s">
        <v>129</v>
      </c>
      <c r="C24" s="375" t="s">
        <v>130</v>
      </c>
      <c r="D24" s="381"/>
      <c r="E24" s="382"/>
      <c r="F24" s="383"/>
      <c r="G24" s="384">
        <v>0.156</v>
      </c>
      <c r="H24" s="385">
        <v>555.61</v>
      </c>
      <c r="I24" s="343">
        <f t="shared" si="0"/>
        <v>87</v>
      </c>
      <c r="J24" s="361"/>
    </row>
    <row r="25" spans="1:10" ht="25.5" x14ac:dyDescent="0.2">
      <c r="A25" s="341">
        <v>13</v>
      </c>
      <c r="B25" s="374" t="s">
        <v>131</v>
      </c>
      <c r="C25" s="375" t="s">
        <v>117</v>
      </c>
      <c r="D25" s="381"/>
      <c r="E25" s="382"/>
      <c r="F25" s="383"/>
      <c r="G25" s="384">
        <v>0.14560000000000001</v>
      </c>
      <c r="H25" s="385">
        <v>61139.03</v>
      </c>
      <c r="I25" s="343">
        <f t="shared" si="0"/>
        <v>8902</v>
      </c>
      <c r="J25" s="361"/>
    </row>
    <row r="26" spans="1:10" x14ac:dyDescent="0.2">
      <c r="A26" s="341">
        <v>14</v>
      </c>
      <c r="B26" s="374" t="s">
        <v>132</v>
      </c>
      <c r="C26" s="375" t="s">
        <v>128</v>
      </c>
      <c r="D26" s="381"/>
      <c r="E26" s="382"/>
      <c r="F26" s="383"/>
      <c r="G26" s="384">
        <v>4.68</v>
      </c>
      <c r="H26" s="385">
        <v>29.69</v>
      </c>
      <c r="I26" s="343">
        <f t="shared" si="0"/>
        <v>139</v>
      </c>
      <c r="J26" s="361"/>
    </row>
    <row r="27" spans="1:10" ht="25.5" x14ac:dyDescent="0.2">
      <c r="A27" s="341">
        <v>15</v>
      </c>
      <c r="B27" s="366" t="s">
        <v>133</v>
      </c>
      <c r="C27" s="367" t="s">
        <v>126</v>
      </c>
      <c r="D27" s="344">
        <v>2776</v>
      </c>
      <c r="E27" s="345">
        <v>120</v>
      </c>
      <c r="F27" s="383">
        <f>E27*D27</f>
        <v>333120</v>
      </c>
      <c r="G27" s="344"/>
      <c r="H27" s="345"/>
      <c r="I27" s="343"/>
      <c r="J27" s="361"/>
    </row>
    <row r="28" spans="1:10" x14ac:dyDescent="0.2">
      <c r="A28" s="341">
        <v>16</v>
      </c>
      <c r="B28" s="374" t="s">
        <v>134</v>
      </c>
      <c r="C28" s="375" t="s">
        <v>135</v>
      </c>
      <c r="D28" s="381"/>
      <c r="E28" s="382"/>
      <c r="F28" s="383"/>
      <c r="G28" s="384">
        <v>4.5839999999999996</v>
      </c>
      <c r="H28" s="385">
        <v>101.01</v>
      </c>
      <c r="I28" s="343">
        <f>H28*G28</f>
        <v>463</v>
      </c>
      <c r="J28" s="361"/>
    </row>
    <row r="29" spans="1:10" x14ac:dyDescent="0.2">
      <c r="A29" s="341">
        <v>17</v>
      </c>
      <c r="B29" s="374" t="s">
        <v>136</v>
      </c>
      <c r="C29" s="375" t="s">
        <v>135</v>
      </c>
      <c r="D29" s="381"/>
      <c r="E29" s="382"/>
      <c r="F29" s="383"/>
      <c r="G29" s="384">
        <v>8.4710000000000001</v>
      </c>
      <c r="H29" s="385">
        <v>228</v>
      </c>
      <c r="I29" s="343">
        <f t="shared" ref="I29:I52" si="1">H29*G29</f>
        <v>1931</v>
      </c>
      <c r="J29" s="361"/>
    </row>
    <row r="30" spans="1:10" ht="25.5" x14ac:dyDescent="0.2">
      <c r="A30" s="341">
        <v>18</v>
      </c>
      <c r="B30" s="374" t="s">
        <v>137</v>
      </c>
      <c r="C30" s="375" t="s">
        <v>117</v>
      </c>
      <c r="D30" s="381"/>
      <c r="E30" s="382"/>
      <c r="F30" s="383"/>
      <c r="G30" s="384">
        <v>2.2000000000000001E-3</v>
      </c>
      <c r="H30" s="385">
        <v>115000</v>
      </c>
      <c r="I30" s="343">
        <f t="shared" si="1"/>
        <v>253</v>
      </c>
      <c r="J30" s="361"/>
    </row>
    <row r="31" spans="1:10" ht="25.5" x14ac:dyDescent="0.2">
      <c r="A31" s="341">
        <v>19</v>
      </c>
      <c r="B31" s="374" t="s">
        <v>138</v>
      </c>
      <c r="C31" s="375" t="s">
        <v>117</v>
      </c>
      <c r="D31" s="381"/>
      <c r="E31" s="382"/>
      <c r="F31" s="383"/>
      <c r="G31" s="384">
        <v>2.9100000000000001E-2</v>
      </c>
      <c r="H31" s="385">
        <v>115000</v>
      </c>
      <c r="I31" s="343">
        <f t="shared" si="1"/>
        <v>3347</v>
      </c>
      <c r="J31" s="361"/>
    </row>
    <row r="32" spans="1:10" ht="25.5" x14ac:dyDescent="0.2">
      <c r="A32" s="341">
        <v>20</v>
      </c>
      <c r="B32" s="374" t="s">
        <v>172</v>
      </c>
      <c r="C32" s="375" t="s">
        <v>117</v>
      </c>
      <c r="D32" s="381"/>
      <c r="E32" s="382"/>
      <c r="F32" s="383"/>
      <c r="G32" s="384">
        <v>0.29899999999999999</v>
      </c>
      <c r="H32" s="385">
        <v>115000</v>
      </c>
      <c r="I32" s="343">
        <f t="shared" si="1"/>
        <v>34385</v>
      </c>
      <c r="J32" s="361"/>
    </row>
    <row r="33" spans="1:10" x14ac:dyDescent="0.2">
      <c r="A33" s="341">
        <v>21</v>
      </c>
      <c r="B33" s="374" t="s">
        <v>139</v>
      </c>
      <c r="C33" s="375" t="s">
        <v>140</v>
      </c>
      <c r="D33" s="381"/>
      <c r="E33" s="382"/>
      <c r="F33" s="383"/>
      <c r="G33" s="384">
        <v>82.16</v>
      </c>
      <c r="H33" s="385">
        <v>57.49</v>
      </c>
      <c r="I33" s="343">
        <f t="shared" si="1"/>
        <v>4723</v>
      </c>
      <c r="J33" s="361"/>
    </row>
    <row r="34" spans="1:10" x14ac:dyDescent="0.2">
      <c r="A34" s="341">
        <v>22</v>
      </c>
      <c r="B34" s="374" t="s">
        <v>141</v>
      </c>
      <c r="C34" s="375" t="s">
        <v>142</v>
      </c>
      <c r="D34" s="381"/>
      <c r="E34" s="382"/>
      <c r="F34" s="383"/>
      <c r="G34" s="384">
        <v>6.24</v>
      </c>
      <c r="H34" s="385">
        <v>69.39</v>
      </c>
      <c r="I34" s="343">
        <f t="shared" si="1"/>
        <v>433</v>
      </c>
      <c r="J34" s="361"/>
    </row>
    <row r="35" spans="1:10" x14ac:dyDescent="0.2">
      <c r="A35" s="341">
        <v>23</v>
      </c>
      <c r="B35" s="374" t="s">
        <v>143</v>
      </c>
      <c r="C35" s="375" t="s">
        <v>142</v>
      </c>
      <c r="D35" s="381"/>
      <c r="E35" s="382"/>
      <c r="F35" s="383"/>
      <c r="G35" s="384">
        <v>7.28</v>
      </c>
      <c r="H35" s="385">
        <v>44.08</v>
      </c>
      <c r="I35" s="343">
        <f t="shared" si="1"/>
        <v>321</v>
      </c>
      <c r="J35" s="361"/>
    </row>
    <row r="36" spans="1:10" x14ac:dyDescent="0.2">
      <c r="A36" s="341">
        <v>24</v>
      </c>
      <c r="B36" s="374" t="s">
        <v>144</v>
      </c>
      <c r="C36" s="375" t="s">
        <v>128</v>
      </c>
      <c r="D36" s="381"/>
      <c r="E36" s="382"/>
      <c r="F36" s="383"/>
      <c r="G36" s="384">
        <v>3.12</v>
      </c>
      <c r="H36" s="385">
        <v>198.35</v>
      </c>
      <c r="I36" s="343">
        <f t="shared" si="1"/>
        <v>619</v>
      </c>
      <c r="J36" s="361"/>
    </row>
    <row r="37" spans="1:10" ht="38.25" x14ac:dyDescent="0.2">
      <c r="A37" s="341">
        <v>25</v>
      </c>
      <c r="B37" s="374" t="s">
        <v>145</v>
      </c>
      <c r="C37" s="375" t="s">
        <v>120</v>
      </c>
      <c r="D37" s="381"/>
      <c r="E37" s="382"/>
      <c r="F37" s="383"/>
      <c r="G37" s="384">
        <v>112.325</v>
      </c>
      <c r="H37" s="385">
        <v>2365.3000000000002</v>
      </c>
      <c r="I37" s="343">
        <f t="shared" si="1"/>
        <v>265682</v>
      </c>
      <c r="J37" s="361"/>
    </row>
    <row r="38" spans="1:10" ht="51" x14ac:dyDescent="0.2">
      <c r="A38" s="341">
        <v>26</v>
      </c>
      <c r="B38" s="374" t="s">
        <v>146</v>
      </c>
      <c r="C38" s="375" t="s">
        <v>120</v>
      </c>
      <c r="D38" s="381"/>
      <c r="E38" s="382"/>
      <c r="F38" s="383"/>
      <c r="G38" s="384">
        <v>4.069</v>
      </c>
      <c r="H38" s="385">
        <v>5877.11</v>
      </c>
      <c r="I38" s="343">
        <f t="shared" si="1"/>
        <v>23914</v>
      </c>
      <c r="J38" s="361"/>
    </row>
    <row r="39" spans="1:10" ht="63.75" x14ac:dyDescent="0.2">
      <c r="A39" s="341">
        <v>27</v>
      </c>
      <c r="B39" s="374" t="s">
        <v>147</v>
      </c>
      <c r="C39" s="375" t="s">
        <v>140</v>
      </c>
      <c r="D39" s="381"/>
      <c r="E39" s="382"/>
      <c r="F39" s="383"/>
      <c r="G39" s="384">
        <v>16.16</v>
      </c>
      <c r="H39" s="385">
        <v>360</v>
      </c>
      <c r="I39" s="343">
        <f t="shared" si="1"/>
        <v>5818</v>
      </c>
      <c r="J39" s="361"/>
    </row>
    <row r="40" spans="1:10" ht="63.75" x14ac:dyDescent="0.2">
      <c r="A40" s="341">
        <v>28</v>
      </c>
      <c r="B40" s="374" t="s">
        <v>148</v>
      </c>
      <c r="C40" s="375" t="s">
        <v>140</v>
      </c>
      <c r="D40" s="381"/>
      <c r="E40" s="382"/>
      <c r="F40" s="383"/>
      <c r="G40" s="384">
        <v>25.25</v>
      </c>
      <c r="H40" s="385">
        <v>420</v>
      </c>
      <c r="I40" s="343">
        <f t="shared" si="1"/>
        <v>10605</v>
      </c>
      <c r="J40" s="361"/>
    </row>
    <row r="41" spans="1:10" ht="63.75" x14ac:dyDescent="0.2">
      <c r="A41" s="341">
        <v>29</v>
      </c>
      <c r="B41" s="374" t="s">
        <v>173</v>
      </c>
      <c r="C41" s="375" t="s">
        <v>140</v>
      </c>
      <c r="D41" s="381"/>
      <c r="E41" s="382"/>
      <c r="F41" s="383"/>
      <c r="G41" s="384">
        <v>0.1</v>
      </c>
      <c r="H41" s="385">
        <v>2330</v>
      </c>
      <c r="I41" s="343">
        <f t="shared" si="1"/>
        <v>233</v>
      </c>
      <c r="J41" s="361"/>
    </row>
    <row r="42" spans="1:10" ht="25.5" x14ac:dyDescent="0.2">
      <c r="A42" s="341">
        <v>30</v>
      </c>
      <c r="B42" s="374" t="s">
        <v>149</v>
      </c>
      <c r="C42" s="375" t="s">
        <v>117</v>
      </c>
      <c r="D42" s="381"/>
      <c r="E42" s="382"/>
      <c r="F42" s="383"/>
      <c r="G42" s="384">
        <v>0.114</v>
      </c>
      <c r="H42" s="385">
        <v>38605.71</v>
      </c>
      <c r="I42" s="343">
        <f t="shared" si="1"/>
        <v>4401</v>
      </c>
      <c r="J42" s="361"/>
    </row>
    <row r="43" spans="1:10" ht="25.5" x14ac:dyDescent="0.2">
      <c r="A43" s="341">
        <v>31</v>
      </c>
      <c r="B43" s="374" t="s">
        <v>150</v>
      </c>
      <c r="C43" s="375" t="s">
        <v>117</v>
      </c>
      <c r="D43" s="381"/>
      <c r="E43" s="382"/>
      <c r="F43" s="383"/>
      <c r="G43" s="384">
        <v>2.7300000000000001E-2</v>
      </c>
      <c r="H43" s="385">
        <v>181949.15</v>
      </c>
      <c r="I43" s="343">
        <f t="shared" si="1"/>
        <v>4967</v>
      </c>
      <c r="J43" s="361"/>
    </row>
    <row r="44" spans="1:10" ht="25.5" x14ac:dyDescent="0.2">
      <c r="A44" s="341">
        <v>32</v>
      </c>
      <c r="B44" s="374" t="s">
        <v>151</v>
      </c>
      <c r="C44" s="375" t="s">
        <v>135</v>
      </c>
      <c r="D44" s="381"/>
      <c r="E44" s="382"/>
      <c r="F44" s="383"/>
      <c r="G44" s="384">
        <v>0.4</v>
      </c>
      <c r="H44" s="385">
        <v>15000</v>
      </c>
      <c r="I44" s="343">
        <f t="shared" si="1"/>
        <v>6000</v>
      </c>
      <c r="J44" s="361"/>
    </row>
    <row r="45" spans="1:10" ht="25.5" x14ac:dyDescent="0.2">
      <c r="A45" s="341">
        <v>33</v>
      </c>
      <c r="B45" s="374" t="s">
        <v>174</v>
      </c>
      <c r="C45" s="375" t="s">
        <v>135</v>
      </c>
      <c r="D45" s="381"/>
      <c r="E45" s="382"/>
      <c r="F45" s="383"/>
      <c r="G45" s="384">
        <v>0.8</v>
      </c>
      <c r="H45" s="385">
        <v>23592.27</v>
      </c>
      <c r="I45" s="343">
        <f t="shared" si="1"/>
        <v>18874</v>
      </c>
      <c r="J45" s="361"/>
    </row>
    <row r="46" spans="1:10" ht="25.5" x14ac:dyDescent="0.2">
      <c r="A46" s="341">
        <v>34</v>
      </c>
      <c r="B46" s="374" t="s">
        <v>152</v>
      </c>
      <c r="C46" s="375" t="s">
        <v>120</v>
      </c>
      <c r="D46" s="381"/>
      <c r="E46" s="382"/>
      <c r="F46" s="383"/>
      <c r="G46" s="384">
        <v>0.20799999999999999</v>
      </c>
      <c r="H46" s="385">
        <v>339.51</v>
      </c>
      <c r="I46" s="343">
        <f t="shared" si="1"/>
        <v>71</v>
      </c>
      <c r="J46" s="361"/>
    </row>
    <row r="47" spans="1:10" ht="63.75" x14ac:dyDescent="0.2">
      <c r="A47" s="341">
        <v>35</v>
      </c>
      <c r="B47" s="374" t="s">
        <v>153</v>
      </c>
      <c r="C47" s="375" t="s">
        <v>135</v>
      </c>
      <c r="D47" s="381"/>
      <c r="E47" s="382"/>
      <c r="F47" s="383"/>
      <c r="G47" s="384">
        <v>0.8</v>
      </c>
      <c r="H47" s="385">
        <v>78</v>
      </c>
      <c r="I47" s="343">
        <f t="shared" si="1"/>
        <v>62</v>
      </c>
      <c r="J47" s="361"/>
    </row>
    <row r="48" spans="1:10" ht="63.75" x14ac:dyDescent="0.2">
      <c r="A48" s="341">
        <v>36</v>
      </c>
      <c r="B48" s="374" t="s">
        <v>175</v>
      </c>
      <c r="C48" s="375" t="s">
        <v>135</v>
      </c>
      <c r="D48" s="381"/>
      <c r="E48" s="382"/>
      <c r="F48" s="383"/>
      <c r="G48" s="384">
        <v>0.9</v>
      </c>
      <c r="H48" s="385">
        <v>147</v>
      </c>
      <c r="I48" s="343">
        <f t="shared" si="1"/>
        <v>132</v>
      </c>
      <c r="J48" s="361"/>
    </row>
    <row r="49" spans="1:10" ht="63.75" x14ac:dyDescent="0.2">
      <c r="A49" s="341">
        <v>37</v>
      </c>
      <c r="B49" s="374" t="s">
        <v>154</v>
      </c>
      <c r="C49" s="375" t="s">
        <v>135</v>
      </c>
      <c r="D49" s="381"/>
      <c r="E49" s="382"/>
      <c r="F49" s="383"/>
      <c r="G49" s="384">
        <v>0.3</v>
      </c>
      <c r="H49" s="385">
        <v>507</v>
      </c>
      <c r="I49" s="343">
        <f t="shared" si="1"/>
        <v>152</v>
      </c>
      <c r="J49" s="361"/>
    </row>
    <row r="50" spans="1:10" ht="63.75" x14ac:dyDescent="0.2">
      <c r="A50" s="341">
        <v>38</v>
      </c>
      <c r="B50" s="374" t="s">
        <v>176</v>
      </c>
      <c r="C50" s="375" t="s">
        <v>135</v>
      </c>
      <c r="D50" s="381"/>
      <c r="E50" s="382"/>
      <c r="F50" s="383"/>
      <c r="G50" s="384">
        <v>0.6</v>
      </c>
      <c r="H50" s="385">
        <v>780</v>
      </c>
      <c r="I50" s="343">
        <f t="shared" si="1"/>
        <v>468</v>
      </c>
      <c r="J50" s="361"/>
    </row>
    <row r="51" spans="1:10" ht="63.75" x14ac:dyDescent="0.2">
      <c r="A51" s="341">
        <v>39</v>
      </c>
      <c r="B51" s="374" t="s">
        <v>177</v>
      </c>
      <c r="C51" s="375" t="s">
        <v>117</v>
      </c>
      <c r="D51" s="381"/>
      <c r="E51" s="382"/>
      <c r="F51" s="383"/>
      <c r="G51" s="384">
        <v>1.2999999999999999E-2</v>
      </c>
      <c r="H51" s="385">
        <v>14850</v>
      </c>
      <c r="I51" s="343">
        <f t="shared" si="1"/>
        <v>193</v>
      </c>
      <c r="J51" s="361"/>
    </row>
    <row r="52" spans="1:10" ht="33" customHeight="1" x14ac:dyDescent="0.2">
      <c r="A52" s="341">
        <v>40</v>
      </c>
      <c r="B52" s="374" t="s">
        <v>132</v>
      </c>
      <c r="C52" s="375" t="s">
        <v>128</v>
      </c>
      <c r="D52" s="381"/>
      <c r="E52" s="382"/>
      <c r="F52" s="383"/>
      <c r="G52" s="384">
        <v>25.57</v>
      </c>
      <c r="H52" s="385">
        <v>29686.44</v>
      </c>
      <c r="I52" s="343">
        <f t="shared" si="1"/>
        <v>759082</v>
      </c>
      <c r="J52" s="361"/>
    </row>
    <row r="53" spans="1:10" ht="38.25" x14ac:dyDescent="0.2">
      <c r="A53" s="341">
        <v>41</v>
      </c>
      <c r="B53" s="366" t="s">
        <v>178</v>
      </c>
      <c r="C53" s="367" t="s">
        <v>135</v>
      </c>
      <c r="D53" s="344">
        <v>104</v>
      </c>
      <c r="E53" s="345">
        <v>235</v>
      </c>
      <c r="F53" s="383">
        <f>E53*D53</f>
        <v>24440</v>
      </c>
      <c r="G53" s="344"/>
      <c r="H53" s="345"/>
      <c r="I53" s="343"/>
      <c r="J53" s="361"/>
    </row>
    <row r="54" spans="1:10" ht="51" x14ac:dyDescent="0.2">
      <c r="A54" s="341">
        <v>42</v>
      </c>
      <c r="B54" s="374" t="s">
        <v>155</v>
      </c>
      <c r="C54" s="375" t="s">
        <v>156</v>
      </c>
      <c r="D54" s="381"/>
      <c r="E54" s="382"/>
      <c r="F54" s="383"/>
      <c r="G54" s="384">
        <v>10</v>
      </c>
      <c r="H54" s="385">
        <v>1439.4</v>
      </c>
      <c r="I54" s="343">
        <f>H54*G54</f>
        <v>14394</v>
      </c>
      <c r="J54" s="361"/>
    </row>
    <row r="55" spans="1:10" ht="38.25" x14ac:dyDescent="0.2">
      <c r="A55" s="341">
        <v>43</v>
      </c>
      <c r="B55" s="366" t="s">
        <v>157</v>
      </c>
      <c r="C55" s="367" t="s">
        <v>117</v>
      </c>
      <c r="D55" s="344">
        <v>0.24</v>
      </c>
      <c r="E55" s="345">
        <v>31000</v>
      </c>
      <c r="F55" s="383">
        <f>E55*D55</f>
        <v>7440</v>
      </c>
      <c r="G55" s="344"/>
      <c r="H55" s="345"/>
      <c r="I55" s="343"/>
      <c r="J55" s="361"/>
    </row>
    <row r="56" spans="1:10" x14ac:dyDescent="0.2">
      <c r="A56" s="341">
        <v>44</v>
      </c>
      <c r="B56" s="374" t="s">
        <v>158</v>
      </c>
      <c r="C56" s="375" t="s">
        <v>159</v>
      </c>
      <c r="D56" s="381"/>
      <c r="E56" s="382"/>
      <c r="F56" s="383"/>
      <c r="G56" s="384">
        <v>0.2</v>
      </c>
      <c r="H56" s="385">
        <v>1866.63</v>
      </c>
      <c r="I56" s="343">
        <f>H56*G56</f>
        <v>373</v>
      </c>
      <c r="J56" s="361"/>
    </row>
    <row r="57" spans="1:10" x14ac:dyDescent="0.2">
      <c r="A57" s="341">
        <v>45</v>
      </c>
      <c r="B57" s="374" t="s">
        <v>160</v>
      </c>
      <c r="C57" s="375" t="s">
        <v>156</v>
      </c>
      <c r="D57" s="381"/>
      <c r="E57" s="382"/>
      <c r="F57" s="383"/>
      <c r="G57" s="384">
        <v>2</v>
      </c>
      <c r="H57" s="385">
        <v>162.06</v>
      </c>
      <c r="I57" s="343">
        <f>H57*G57</f>
        <v>324</v>
      </c>
      <c r="J57" s="361"/>
    </row>
    <row r="58" spans="1:10" x14ac:dyDescent="0.2">
      <c r="A58" s="341">
        <v>46</v>
      </c>
      <c r="B58" s="366" t="s">
        <v>179</v>
      </c>
      <c r="C58" s="367" t="s">
        <v>156</v>
      </c>
      <c r="D58" s="344">
        <v>2</v>
      </c>
      <c r="E58" s="345">
        <v>6100</v>
      </c>
      <c r="F58" s="383">
        <f>E58*D58</f>
        <v>12200</v>
      </c>
      <c r="G58" s="344"/>
      <c r="H58" s="345"/>
      <c r="I58" s="343"/>
      <c r="J58" s="361"/>
    </row>
    <row r="59" spans="1:10" ht="25.5" x14ac:dyDescent="0.2">
      <c r="A59" s="341">
        <v>47</v>
      </c>
      <c r="B59" s="366" t="s">
        <v>161</v>
      </c>
      <c r="C59" s="367" t="s">
        <v>126</v>
      </c>
      <c r="D59" s="344">
        <v>1131</v>
      </c>
      <c r="E59" s="345">
        <v>120</v>
      </c>
      <c r="F59" s="383">
        <f t="shared" ref="F59:F60" si="2">E59*D59</f>
        <v>135720</v>
      </c>
      <c r="G59" s="344"/>
      <c r="H59" s="345"/>
      <c r="I59" s="343"/>
      <c r="J59" s="361"/>
    </row>
    <row r="60" spans="1:10" ht="39" thickBot="1" x14ac:dyDescent="0.25">
      <c r="A60" s="341">
        <v>48</v>
      </c>
      <c r="B60" s="366" t="s">
        <v>180</v>
      </c>
      <c r="C60" s="367" t="s">
        <v>140</v>
      </c>
      <c r="D60" s="346">
        <v>1313</v>
      </c>
      <c r="E60" s="347">
        <v>4450</v>
      </c>
      <c r="F60" s="491">
        <f t="shared" si="2"/>
        <v>5842850</v>
      </c>
      <c r="G60" s="346"/>
      <c r="H60" s="347"/>
      <c r="I60" s="348"/>
      <c r="J60" s="361"/>
    </row>
    <row r="61" spans="1:10" ht="13.5" thickBot="1" x14ac:dyDescent="0.25">
      <c r="A61" s="463" t="s">
        <v>162</v>
      </c>
      <c r="B61" s="464"/>
      <c r="C61" s="464"/>
      <c r="D61" s="465"/>
      <c r="E61" s="466"/>
      <c r="F61" s="492">
        <f>SUM(F13:F60)</f>
        <v>6355770</v>
      </c>
      <c r="G61" s="467" t="str">
        <f>A61</f>
        <v>Итого:</v>
      </c>
      <c r="H61" s="466"/>
      <c r="I61" s="368">
        <f>SUM(I13:I60)</f>
        <v>1275347</v>
      </c>
    </row>
    <row r="62" spans="1:10" ht="16.5" thickBot="1" x14ac:dyDescent="0.25">
      <c r="A62" s="468" t="s">
        <v>163</v>
      </c>
      <c r="B62" s="469"/>
      <c r="C62" s="469"/>
      <c r="D62" s="469"/>
      <c r="E62" s="469"/>
      <c r="F62" s="469"/>
      <c r="G62" s="469"/>
      <c r="H62" s="470"/>
      <c r="I62" s="349">
        <f>F61+I61</f>
        <v>7631117</v>
      </c>
    </row>
    <row r="63" spans="1:10" x14ac:dyDescent="0.2">
      <c r="A63" s="471" t="s">
        <v>164</v>
      </c>
      <c r="B63" s="471"/>
      <c r="C63" s="471"/>
      <c r="D63" s="471"/>
      <c r="E63" s="471"/>
      <c r="F63" s="471"/>
      <c r="G63" s="471"/>
      <c r="H63" s="471"/>
      <c r="I63" s="471"/>
    </row>
  </sheetData>
  <autoFilter ref="A12:I63"/>
  <mergeCells count="16">
    <mergeCell ref="A7:I7"/>
    <mergeCell ref="G1:I1"/>
    <mergeCell ref="F2:I2"/>
    <mergeCell ref="B3:I3"/>
    <mergeCell ref="B4:I4"/>
    <mergeCell ref="A6:I6"/>
    <mergeCell ref="A61:E61"/>
    <mergeCell ref="G61:H61"/>
    <mergeCell ref="A62:H62"/>
    <mergeCell ref="A63:I63"/>
    <mergeCell ref="A9:A11"/>
    <mergeCell ref="B9:B11"/>
    <mergeCell ref="C9:C11"/>
    <mergeCell ref="D9:I9"/>
    <mergeCell ref="D10:F10"/>
    <mergeCell ref="G10:I10"/>
  </mergeCells>
  <pageMargins left="0.75" right="0.75" top="1" bottom="1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'Приложение 3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2015-09-28T03:22:35Z</dcterms:modified>
</cp:coreProperties>
</file>