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60"/>
  </bookViews>
  <sheets>
    <sheet name="Форма 8.2" sheetId="20" r:id="rId1"/>
    <sheet name="Приложение №1 к форме 8.2" sheetId="22" r:id="rId2"/>
    <sheet name="Приложение №2 к Форме 8.2" sheetId="23" r:id="rId3"/>
    <sheet name="Приложение №3 к форме 8.2" sheetId="19" r:id="rId4"/>
    <sheet name="Оборудование" sheetId="21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3">#REF!</definedName>
    <definedName name="_1Excel_BuiltIn_Print_Area_4_1" localSheetId="0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 localSheetId="4">#REF!</definedName>
    <definedName name="_4Excel_BuiltIn_Print_Titles_3_1">#REF!</definedName>
    <definedName name="_xlnm._FilterDatabase" localSheetId="3" hidden="1">'Приложение №3 к форме 8.2'!$A$10:$J$159</definedName>
    <definedName name="DATE_1">#N/A</definedName>
    <definedName name="deviation1" localSheetId="4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4">#REF!</definedName>
    <definedName name="Excel_BuiltIn_Print_Area_4">#REF!</definedName>
    <definedName name="Excel_BuiltIn_Print_Area_5" localSheetId="4">#REF!</definedName>
    <definedName name="Excel_BuiltIn_Print_Area_5">#REF!</definedName>
    <definedName name="Excel_BuiltIn_Print_Area_6" localSheetId="4">#REF!</definedName>
    <definedName name="Excel_BuiltIn_Print_Area_6">#REF!</definedName>
    <definedName name="Excel_BuiltIn_Print_Titles_2" localSheetId="4">#REF!</definedName>
    <definedName name="Excel_BuiltIn_Print_Titles_2">#REF!</definedName>
    <definedName name="Excel_BuiltIn_Print_Titles_3" localSheetId="4">#REF!</definedName>
    <definedName name="Excel_BuiltIn_Print_Titles_3">#REF!</definedName>
    <definedName name="блок" localSheetId="4">#REF!</definedName>
    <definedName name="блок" localSheetId="0">#REF!</definedName>
    <definedName name="блок">#REF!</definedName>
    <definedName name="весмп" localSheetId="4">#REF!</definedName>
    <definedName name="весмп">#REF!</definedName>
    <definedName name="врем" localSheetId="4">#REF!</definedName>
    <definedName name="врем">#REF!</definedName>
    <definedName name="высл" localSheetId="4">#REF!</definedName>
    <definedName name="высл">#REF!</definedName>
    <definedName name="ггг" localSheetId="4">#REF!</definedName>
    <definedName name="ггг">#REF!</definedName>
    <definedName name="город" localSheetId="4">#REF!</definedName>
    <definedName name="город">#REF!</definedName>
    <definedName name="группа" localSheetId="4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>#REF!</definedName>
    <definedName name="дллл" localSheetId="4">#REF!</definedName>
    <definedName name="дллл">#REF!</definedName>
    <definedName name="дол" localSheetId="4">#REF!</definedName>
    <definedName name="дол">#REF!</definedName>
    <definedName name="допотп" localSheetId="4">#REF!</definedName>
    <definedName name="допотп">#REF!</definedName>
    <definedName name="ДЦ1" localSheetId="4">#REF!</definedName>
    <definedName name="ДЦ1">#REF!</definedName>
    <definedName name="ДЦ10" localSheetId="4">#REF!</definedName>
    <definedName name="ДЦ10">#REF!</definedName>
    <definedName name="ДЦ11" localSheetId="4">#REF!</definedName>
    <definedName name="ДЦ11">#REF!</definedName>
    <definedName name="ДЦ12" localSheetId="4">#REF!</definedName>
    <definedName name="ДЦ12">#REF!</definedName>
    <definedName name="ДЦ13" localSheetId="4">#REF!</definedName>
    <definedName name="ДЦ13">#REF!</definedName>
    <definedName name="ДЦ14" localSheetId="4">#REF!</definedName>
    <definedName name="ДЦ14">#REF!</definedName>
    <definedName name="ДЦ15" localSheetId="4">#REF!</definedName>
    <definedName name="ДЦ15">#REF!</definedName>
    <definedName name="ДЦ16" localSheetId="4">#REF!</definedName>
    <definedName name="ДЦ16">#REF!</definedName>
    <definedName name="ДЦ17" localSheetId="4">#REF!</definedName>
    <definedName name="ДЦ17">#REF!</definedName>
    <definedName name="ДЦ18" localSheetId="4">#REF!</definedName>
    <definedName name="ДЦ18">#REF!</definedName>
    <definedName name="ДЦ19" localSheetId="4">#REF!</definedName>
    <definedName name="ДЦ19">#REF!</definedName>
    <definedName name="ДЦ2" localSheetId="4">#REF!</definedName>
    <definedName name="ДЦ2">#REF!</definedName>
    <definedName name="ДЦ2_" localSheetId="4">#REF!</definedName>
    <definedName name="ДЦ2_">#REF!</definedName>
    <definedName name="ДЦ20" localSheetId="4">#REF!</definedName>
    <definedName name="ДЦ20">#REF!</definedName>
    <definedName name="ДЦ20_1" localSheetId="4">#REF!</definedName>
    <definedName name="ДЦ20_1">#REF!</definedName>
    <definedName name="ДЦ21" localSheetId="4">#REF!</definedName>
    <definedName name="ДЦ21">#REF!</definedName>
    <definedName name="ДЦ22" localSheetId="4">#REF!</definedName>
    <definedName name="ДЦ22">#REF!</definedName>
    <definedName name="ДЦ23" localSheetId="4">#REF!</definedName>
    <definedName name="ДЦ23">#REF!</definedName>
    <definedName name="ДЦ24" localSheetId="4">#REF!</definedName>
    <definedName name="ДЦ24">#REF!</definedName>
    <definedName name="ДЦ25" localSheetId="4">#REF!</definedName>
    <definedName name="ДЦ25">#REF!</definedName>
    <definedName name="ДЦ26" localSheetId="4">#REF!</definedName>
    <definedName name="ДЦ26">#REF!</definedName>
    <definedName name="ДЦ3" localSheetId="4">#REF!</definedName>
    <definedName name="ДЦ3">#REF!</definedName>
    <definedName name="ДЦ3_" localSheetId="4">#REF!</definedName>
    <definedName name="ДЦ3_">#REF!</definedName>
    <definedName name="ДЦ4" localSheetId="4">#REF!</definedName>
    <definedName name="ДЦ4">#REF!</definedName>
    <definedName name="ДЦ5" localSheetId="4">#REF!</definedName>
    <definedName name="ДЦ5">#REF!</definedName>
    <definedName name="ДЦ6" localSheetId="4">#REF!</definedName>
    <definedName name="ДЦ6">#REF!</definedName>
    <definedName name="ДЦ6_1" localSheetId="4">#REF!</definedName>
    <definedName name="ДЦ6_1">#REF!</definedName>
    <definedName name="ДЦ7" localSheetId="4">#REF!</definedName>
    <definedName name="ДЦ7">#REF!</definedName>
    <definedName name="ДЦ8" localSheetId="4">#REF!</definedName>
    <definedName name="ДЦ8">#REF!</definedName>
    <definedName name="ДЦ9" localSheetId="4">#REF!</definedName>
    <definedName name="ДЦ9">#REF!</definedName>
    <definedName name="емм" localSheetId="4">#REF!</definedName>
    <definedName name="емм">#REF!</definedName>
    <definedName name="_xlnm.Print_Titles" localSheetId="4">Оборудование!#REF!</definedName>
    <definedName name="_xlnm.Print_Titles" localSheetId="2">'Приложение №2 к Форме 8.2'!$8:$8</definedName>
    <definedName name="_xlnm.Print_Titles" localSheetId="3">'Приложение №3 к форме 8.2'!#REF!</definedName>
    <definedName name="_xlnm.Print_Titles">#N/A</definedName>
    <definedName name="Заказчик" localSheetId="4">#REF!</definedName>
    <definedName name="Заказчик" localSheetId="3">#REF!</definedName>
    <definedName name="Заказчик" localSheetId="0">#REF!</definedName>
    <definedName name="Заказчик">#REF!</definedName>
    <definedName name="зоя" localSheetId="4">#REF!</definedName>
    <definedName name="зоя">#REF!</definedName>
    <definedName name="зп" localSheetId="4">#REF!</definedName>
    <definedName name="зп">#REF!</definedName>
    <definedName name="зпмес" localSheetId="4">#REF!</definedName>
    <definedName name="зпмес">#REF!</definedName>
    <definedName name="зпо" localSheetId="4">#REF!</definedName>
    <definedName name="зпо">#REF!</definedName>
    <definedName name="зппр" localSheetId="4">#REF!</definedName>
    <definedName name="зппр">#REF!</definedName>
    <definedName name="зпч" localSheetId="4">#REF!</definedName>
    <definedName name="зпч">#REF!</definedName>
    <definedName name="зу" localSheetId="4">#REF!</definedName>
    <definedName name="зу">#REF!</definedName>
    <definedName name="и_н_п" localSheetId="4">#REF!</definedName>
    <definedName name="и_н_п">#REF!</definedName>
    <definedName name="изп" localSheetId="4">#REF!</definedName>
    <definedName name="изп">#REF!</definedName>
    <definedName name="имат" localSheetId="4">#REF!</definedName>
    <definedName name="имат">#REF!</definedName>
    <definedName name="иматзак" localSheetId="4">#REF!</definedName>
    <definedName name="иматзак">#REF!</definedName>
    <definedName name="иматпод" localSheetId="4">#REF!</definedName>
    <definedName name="иматпод">#REF!</definedName>
    <definedName name="имя" localSheetId="4">#REF!</definedName>
    <definedName name="имя">#REF!</definedName>
    <definedName name="Инвестор" localSheetId="4">#REF!</definedName>
    <definedName name="Инвестор">#REF!</definedName>
    <definedName name="инд1" localSheetId="4">#REF!</definedName>
    <definedName name="инд1">#REF!</definedName>
    <definedName name="инд11" localSheetId="4">#REF!</definedName>
    <definedName name="инд11">#REF!</definedName>
    <definedName name="инд12" localSheetId="4">#REF!</definedName>
    <definedName name="инд12">#REF!</definedName>
    <definedName name="инд13" localSheetId="4">#REF!</definedName>
    <definedName name="инд13">#REF!</definedName>
    <definedName name="инд3" localSheetId="4">#REF!</definedName>
    <definedName name="инд3">#REF!</definedName>
    <definedName name="инд4" localSheetId="4">#REF!</definedName>
    <definedName name="инд4">#REF!</definedName>
    <definedName name="инд5" localSheetId="4">#REF!</definedName>
    <definedName name="инд5">#REF!</definedName>
    <definedName name="инд6" localSheetId="4">#REF!</definedName>
    <definedName name="инд6">#REF!</definedName>
    <definedName name="инд7" localSheetId="4">#REF!</definedName>
    <definedName name="инд7">#REF!</definedName>
    <definedName name="инд8" localSheetId="4">#REF!</definedName>
    <definedName name="инд8">#REF!</definedName>
    <definedName name="инд9" localSheetId="4">#REF!</definedName>
    <definedName name="инд9">#REF!</definedName>
    <definedName name="Индекс_ЛН_группы_строек" localSheetId="4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>#REF!</definedName>
    <definedName name="Индекс_ЛН_объекта" localSheetId="4">#REF!</definedName>
    <definedName name="Индекс_ЛН_объекта">#REF!</definedName>
    <definedName name="Индекс_ЛН_объектной_сметы" localSheetId="4">#REF!</definedName>
    <definedName name="Индекс_ЛН_объектной_сметы">#REF!</definedName>
    <definedName name="Индекс_ЛН_очереди" localSheetId="4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>#REF!</definedName>
    <definedName name="Итого_ОЗП" localSheetId="4">#REF!</definedName>
    <definedName name="Итого_ОЗП">#REF!</definedName>
    <definedName name="Итого_ОЗП_в_базисных_ценах" localSheetId="4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>#REF!</definedName>
    <definedName name="Итого_ПЗ" localSheetId="4">#REF!</definedName>
    <definedName name="Итого_ПЗ">#REF!</definedName>
    <definedName name="Итого_ПЗ_в_базисных_ценах" localSheetId="4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>#REF!</definedName>
    <definedName name="к_ЗПМ" localSheetId="4">#REF!</definedName>
    <definedName name="к_ЗПМ">#REF!</definedName>
    <definedName name="к_МАТ" localSheetId="4">#REF!</definedName>
    <definedName name="к_МАТ">#REF!</definedName>
    <definedName name="к_ОЗП" localSheetId="4">#REF!</definedName>
    <definedName name="к_ОЗП">#REF!</definedName>
    <definedName name="к_ПЗ" localSheetId="4">#REF!</definedName>
    <definedName name="к_ПЗ">#REF!</definedName>
    <definedName name="к_ЭМ" localSheetId="4">#REF!</definedName>
    <definedName name="к_ЭМ">#REF!</definedName>
    <definedName name="кве" localSheetId="4">#REF!</definedName>
    <definedName name="кве">#REF!</definedName>
    <definedName name="кмм" localSheetId="4">#REF!</definedName>
    <definedName name="кмм">#REF!</definedName>
    <definedName name="кмо" localSheetId="4">#REF!</definedName>
    <definedName name="кмо">#REF!</definedName>
    <definedName name="кол" localSheetId="4">#REF!</definedName>
    <definedName name="кол">#REF!</definedName>
    <definedName name="лот1" localSheetId="4">#REF!</definedName>
    <definedName name="лот1">#REF!</definedName>
    <definedName name="м" localSheetId="4">#REF!</definedName>
    <definedName name="м">#REF!</definedName>
    <definedName name="м_лы_д_перевозки" localSheetId="4">#REF!</definedName>
    <definedName name="м_лы_д_перевозки">#REF!</definedName>
    <definedName name="масмес" localSheetId="4">#REF!</definedName>
    <definedName name="масмес">#REF!</definedName>
    <definedName name="мат" localSheetId="4">#REF!</definedName>
    <definedName name="мат">#REF!</definedName>
    <definedName name="матз" localSheetId="4">#REF!</definedName>
    <definedName name="матз">#REF!</definedName>
    <definedName name="матпз" localSheetId="4">#REF!</definedName>
    <definedName name="матпз">#REF!</definedName>
    <definedName name="мех" localSheetId="4">#REF!</definedName>
    <definedName name="мех">#REF!</definedName>
    <definedName name="мз" localSheetId="4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>#REF!</definedName>
    <definedName name="н" localSheetId="4">#REF!</definedName>
    <definedName name="н">#REF!</definedName>
    <definedName name="Наименование_группы_строек" localSheetId="4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>#REF!</definedName>
    <definedName name="НДС" localSheetId="4">#REF!</definedName>
    <definedName name="НДС">#REF!</definedName>
    <definedName name="нет" localSheetId="4">#REF!</definedName>
    <definedName name="нет">#REF!</definedName>
    <definedName name="нзу" localSheetId="4">#REF!</definedName>
    <definedName name="нзу">#REF!</definedName>
    <definedName name="ннр" localSheetId="4">#REF!</definedName>
    <definedName name="ннр">#REF!</definedName>
    <definedName name="ннр0" localSheetId="4">#REF!</definedName>
    <definedName name="ннр0">#REF!</definedName>
    <definedName name="ннркс" localSheetId="4">#REF!</definedName>
    <definedName name="ннркс">#REF!</definedName>
    <definedName name="ннрс" localSheetId="4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>#REF!</definedName>
    <definedName name="нр" localSheetId="4">#REF!</definedName>
    <definedName name="нр">#REF!</definedName>
    <definedName name="_xlnm.Print_Area" localSheetId="4">Оборудование!$A$1:$J$31</definedName>
    <definedName name="_xlnm.Print_Area" localSheetId="1">'Приложение №1 к форме 8.2'!$A$1:$J$19</definedName>
    <definedName name="_xlnm.Print_Area" localSheetId="2">'Приложение №2 к Форме 8.2'!$A$1:$M$24</definedName>
    <definedName name="_xlnm.Print_Area" localSheetId="3">'Приложение №3 к форме 8.2'!$A$1:$J$177</definedName>
    <definedName name="_xlnm.Print_Area" localSheetId="0">'Форма 8.2'!$A$1:$W$51</definedName>
    <definedName name="оборз" localSheetId="4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>#REF!</definedName>
    <definedName name="Описание_группы_строек" localSheetId="4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>#REF!</definedName>
    <definedName name="Описание_объекта" localSheetId="4">#REF!</definedName>
    <definedName name="Описание_объекта">#REF!</definedName>
    <definedName name="Описание_объектной_сметы" localSheetId="4">#REF!</definedName>
    <definedName name="Описание_объектной_сметы">#REF!</definedName>
    <definedName name="Описание_очереди" localSheetId="4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>#REF!</definedName>
    <definedName name="Основание" localSheetId="4">#REF!</definedName>
    <definedName name="Основание">#REF!</definedName>
    <definedName name="отп" localSheetId="4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>#REF!</definedName>
    <definedName name="п" localSheetId="4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0">#REF!</definedName>
    <definedName name="ператр2">#REF!</definedName>
    <definedName name="перм" localSheetId="4">#REF!</definedName>
    <definedName name="перм" localSheetId="0">#REF!</definedName>
    <definedName name="перм">#REF!</definedName>
    <definedName name="перо" localSheetId="4">#REF!</definedName>
    <definedName name="перо">#REF!</definedName>
    <definedName name="пЗуВр" localSheetId="4">#REF!</definedName>
    <definedName name="пЗуВр">#REF!</definedName>
    <definedName name="поток2" localSheetId="4">#REF!</definedName>
    <definedName name="поток2">#REF!</definedName>
    <definedName name="пПрВр" localSheetId="4">#REF!</definedName>
    <definedName name="пПрВр">#REF!</definedName>
    <definedName name="ПРВ" localSheetId="4">[3]ИДвалка!#REF!</definedName>
    <definedName name="ПРВ">[3]ИДвалка!#REF!</definedName>
    <definedName name="прем" localSheetId="4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0">#REF!</definedName>
    <definedName name="прибыль">#REF!</definedName>
    <definedName name="Проверил" localSheetId="4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>[4]ЗП_ЮНГ!#REF!</definedName>
    <definedName name="р_пр" localSheetId="4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>#REF!</definedName>
    <definedName name="рк" localSheetId="4">#REF!</definedName>
    <definedName name="рк">#REF!</definedName>
    <definedName name="с" localSheetId="4">#REF!</definedName>
    <definedName name="с">#REF!</definedName>
    <definedName name="с21" localSheetId="4">#REF!</definedName>
    <definedName name="с21">#REF!</definedName>
    <definedName name="са" localSheetId="4">#REF!</definedName>
    <definedName name="са">#REF!</definedName>
    <definedName name="сева" localSheetId="4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>#REF!</definedName>
    <definedName name="сн" localSheetId="4">#REF!</definedName>
    <definedName name="сн">#REF!</definedName>
    <definedName name="сн_рк" localSheetId="4">#REF!</definedName>
    <definedName name="сн_рк">#REF!</definedName>
    <definedName name="Составил" localSheetId="4">#REF!</definedName>
    <definedName name="Составил">#REF!</definedName>
    <definedName name="сп" localSheetId="4">#REF!</definedName>
    <definedName name="сп">#REF!</definedName>
    <definedName name="ссммрр" localSheetId="4">#REF!</definedName>
    <definedName name="ссммрр">#REF!</definedName>
    <definedName name="сто" localSheetId="4">#REF!</definedName>
    <definedName name="сто">#REF!</definedName>
    <definedName name="сто2" localSheetId="4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>#REF!</definedName>
    <definedName name="стр21" localSheetId="4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>#REF!</definedName>
    <definedName name="т11" localSheetId="4">#REF!</definedName>
    <definedName name="т11">#REF!</definedName>
    <definedName name="т12" localSheetId="4">#REF!</definedName>
    <definedName name="т12">#REF!</definedName>
    <definedName name="т13" localSheetId="4">#REF!</definedName>
    <definedName name="т13">#REF!</definedName>
    <definedName name="т14" localSheetId="4">#REF!</definedName>
    <definedName name="т14">#REF!</definedName>
    <definedName name="т15" localSheetId="4">#REF!</definedName>
    <definedName name="т15">#REF!</definedName>
    <definedName name="т16" localSheetId="4">#REF!</definedName>
    <definedName name="т16">#REF!</definedName>
    <definedName name="т17" localSheetId="4">#REF!</definedName>
    <definedName name="т17">#REF!</definedName>
    <definedName name="т18" localSheetId="4">#REF!</definedName>
    <definedName name="т18">#REF!</definedName>
    <definedName name="т19" localSheetId="4">#REF!</definedName>
    <definedName name="т19">#REF!</definedName>
    <definedName name="т20" localSheetId="4">#REF!</definedName>
    <definedName name="т20">#REF!</definedName>
    <definedName name="т21" localSheetId="4">#REF!</definedName>
    <definedName name="т21">#REF!</definedName>
    <definedName name="т22" localSheetId="4">#REF!</definedName>
    <definedName name="т22">#REF!</definedName>
    <definedName name="т23" localSheetId="4">#REF!</definedName>
    <definedName name="т23">#REF!</definedName>
    <definedName name="т24" localSheetId="4">#REF!</definedName>
    <definedName name="т24">#REF!</definedName>
    <definedName name="т25" localSheetId="4">#REF!</definedName>
    <definedName name="т25">#REF!</definedName>
    <definedName name="т26" localSheetId="4">#REF!</definedName>
    <definedName name="т26">#REF!</definedName>
    <definedName name="т27" localSheetId="4">#REF!</definedName>
    <definedName name="т27">#REF!</definedName>
    <definedName name="т28" localSheetId="4">#REF!</definedName>
    <definedName name="т28">#REF!</definedName>
    <definedName name="т29" localSheetId="4">#REF!</definedName>
    <definedName name="т29">#REF!</definedName>
    <definedName name="т30" localSheetId="4">#REF!</definedName>
    <definedName name="т30">#REF!</definedName>
    <definedName name="т31" localSheetId="4">#REF!</definedName>
    <definedName name="т31">#REF!</definedName>
    <definedName name="т32" localSheetId="4">#REF!</definedName>
    <definedName name="т32">#REF!</definedName>
    <definedName name="т33" localSheetId="4">#REF!</definedName>
    <definedName name="т33">#REF!</definedName>
    <definedName name="т34" localSheetId="4">#REF!</definedName>
    <definedName name="т34">#REF!</definedName>
    <definedName name="т35" localSheetId="4">#REF!</definedName>
    <definedName name="т35">#REF!</definedName>
    <definedName name="т36" localSheetId="4">#REF!</definedName>
    <definedName name="т36">#REF!</definedName>
    <definedName name="т37" localSheetId="4">#REF!</definedName>
    <definedName name="т37">#REF!</definedName>
    <definedName name="т38" localSheetId="4">#REF!</definedName>
    <definedName name="т38">#REF!</definedName>
    <definedName name="т39" localSheetId="4">#REF!</definedName>
    <definedName name="т39">#REF!</definedName>
    <definedName name="т40" localSheetId="4">#REF!</definedName>
    <definedName name="т40">#REF!</definedName>
    <definedName name="т41" localSheetId="4">#REF!</definedName>
    <definedName name="т41">#REF!</definedName>
    <definedName name="т42" localSheetId="4">#REF!</definedName>
    <definedName name="т42">#REF!</definedName>
    <definedName name="т43" localSheetId="4">#REF!</definedName>
    <definedName name="т43">#REF!</definedName>
    <definedName name="т44" localSheetId="4">#REF!</definedName>
    <definedName name="т44">#REF!</definedName>
    <definedName name="т45" localSheetId="4">#REF!</definedName>
    <definedName name="т45">#REF!</definedName>
    <definedName name="т46" localSheetId="4">#REF!</definedName>
    <definedName name="т46">#REF!</definedName>
    <definedName name="т47" localSheetId="4">#REF!</definedName>
    <definedName name="т47">#REF!</definedName>
    <definedName name="т48" localSheetId="4">#REF!</definedName>
    <definedName name="т48">#REF!</definedName>
    <definedName name="т49" localSheetId="4">#REF!</definedName>
    <definedName name="т49">#REF!</definedName>
    <definedName name="т50" localSheetId="4">#REF!</definedName>
    <definedName name="т50">#REF!</definedName>
    <definedName name="т51" localSheetId="4">#REF!</definedName>
    <definedName name="т51">#REF!</definedName>
    <definedName name="т52" localSheetId="4">#REF!</definedName>
    <definedName name="т52">#REF!</definedName>
    <definedName name="т53" localSheetId="4">#REF!</definedName>
    <definedName name="т53">#REF!</definedName>
    <definedName name="т54" localSheetId="4">#REF!</definedName>
    <definedName name="т54">#REF!</definedName>
    <definedName name="т55" localSheetId="4">#REF!</definedName>
    <definedName name="т55">#REF!</definedName>
    <definedName name="т56" localSheetId="4">#REF!</definedName>
    <definedName name="т56">#REF!</definedName>
    <definedName name="т57" localSheetId="4">#REF!</definedName>
    <definedName name="т57">#REF!</definedName>
    <definedName name="т58" localSheetId="4">#REF!</definedName>
    <definedName name="т58">#REF!</definedName>
    <definedName name="т59" localSheetId="4">#REF!</definedName>
    <definedName name="т59">#REF!</definedName>
    <definedName name="т60" localSheetId="4">#REF!</definedName>
    <definedName name="т60">#REF!</definedName>
    <definedName name="тар" localSheetId="4">#REF!</definedName>
    <definedName name="тар">#REF!</definedName>
    <definedName name="Тарифы" localSheetId="4">#REF!</definedName>
    <definedName name="Тарифы">#REF!</definedName>
    <definedName name="Территориальная_поправка_к_ТЕР" localSheetId="4">#REF!</definedName>
    <definedName name="Территориальная_поправка_к_ТЕР">#REF!</definedName>
    <definedName name="тро" localSheetId="4">#REF!</definedName>
    <definedName name="тро">#REF!</definedName>
    <definedName name="трр" localSheetId="4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>#REF!</definedName>
    <definedName name="ФОТ" localSheetId="4">#REF!</definedName>
    <definedName name="ФОТ">#REF!</definedName>
    <definedName name="фотм" localSheetId="4">#REF!</definedName>
    <definedName name="фотм">#REF!</definedName>
    <definedName name="фотр" localSheetId="4">#REF!</definedName>
    <definedName name="фотр">#REF!</definedName>
    <definedName name="челдн" localSheetId="4">#REF!</definedName>
    <definedName name="челдн">#REF!</definedName>
    <definedName name="чм" localSheetId="4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4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3" l="1"/>
  <c r="J14" i="22"/>
  <c r="C4" i="21" l="1"/>
  <c r="J11" i="21" l="1"/>
  <c r="G11" i="21"/>
  <c r="J10" i="21"/>
  <c r="G10" i="21"/>
  <c r="G12" i="21" l="1"/>
  <c r="J12" i="21"/>
  <c r="G15" i="19"/>
  <c r="J15" i="19"/>
  <c r="G16" i="19"/>
  <c r="J16" i="19"/>
  <c r="G17" i="19"/>
  <c r="J17" i="19"/>
  <c r="G18" i="19"/>
  <c r="J18" i="19"/>
  <c r="G19" i="19"/>
  <c r="J19" i="19"/>
  <c r="G20" i="19"/>
  <c r="J20" i="19"/>
  <c r="G21" i="19"/>
  <c r="J21" i="19"/>
  <c r="G22" i="19"/>
  <c r="J22" i="19"/>
  <c r="G23" i="19"/>
  <c r="J23" i="19"/>
  <c r="G24" i="19"/>
  <c r="J24" i="19"/>
  <c r="G25" i="19"/>
  <c r="J25" i="19"/>
  <c r="G26" i="19"/>
  <c r="J26" i="19"/>
  <c r="G27" i="19"/>
  <c r="J27" i="19"/>
  <c r="G28" i="19"/>
  <c r="J28" i="19"/>
  <c r="G29" i="19"/>
  <c r="J29" i="19"/>
  <c r="G30" i="19"/>
  <c r="J30" i="19"/>
  <c r="G31" i="19"/>
  <c r="J31" i="19"/>
  <c r="G32" i="19"/>
  <c r="J32" i="19"/>
  <c r="G33" i="19"/>
  <c r="J33" i="19"/>
  <c r="G34" i="19"/>
  <c r="J34" i="19"/>
  <c r="G35" i="19"/>
  <c r="J35" i="19"/>
  <c r="G36" i="19"/>
  <c r="J36" i="19"/>
  <c r="G37" i="19"/>
  <c r="J37" i="19"/>
  <c r="G38" i="19"/>
  <c r="J38" i="19"/>
  <c r="G39" i="19"/>
  <c r="J39" i="19"/>
  <c r="G40" i="19"/>
  <c r="J40" i="19"/>
  <c r="G41" i="19"/>
  <c r="J41" i="19"/>
  <c r="G42" i="19"/>
  <c r="J42" i="19"/>
  <c r="G43" i="19"/>
  <c r="J43" i="19"/>
  <c r="G44" i="19"/>
  <c r="J44" i="19"/>
  <c r="G45" i="19"/>
  <c r="J45" i="19"/>
  <c r="G46" i="19"/>
  <c r="J46" i="19"/>
  <c r="G47" i="19"/>
  <c r="J47" i="19"/>
  <c r="G48" i="19"/>
  <c r="J48" i="19"/>
  <c r="G49" i="19"/>
  <c r="J49" i="19"/>
  <c r="G50" i="19"/>
  <c r="J50" i="19"/>
  <c r="G51" i="19"/>
  <c r="J51" i="19"/>
  <c r="G52" i="19"/>
  <c r="J52" i="19"/>
  <c r="G53" i="19"/>
  <c r="J53" i="19"/>
  <c r="G54" i="19"/>
  <c r="J54" i="19"/>
  <c r="G55" i="19"/>
  <c r="J55" i="19"/>
  <c r="G56" i="19"/>
  <c r="J56" i="19"/>
  <c r="G57" i="19"/>
  <c r="J57" i="19"/>
  <c r="G58" i="19"/>
  <c r="J58" i="19"/>
  <c r="G59" i="19"/>
  <c r="J59" i="19"/>
  <c r="G60" i="19"/>
  <c r="J60" i="19"/>
  <c r="G61" i="19"/>
  <c r="J61" i="19"/>
  <c r="G62" i="19"/>
  <c r="J62" i="19"/>
  <c r="G63" i="19"/>
  <c r="J63" i="19"/>
  <c r="G64" i="19"/>
  <c r="J64" i="19"/>
  <c r="G65" i="19"/>
  <c r="J65" i="19"/>
  <c r="G66" i="19"/>
  <c r="J66" i="19"/>
  <c r="G67" i="19"/>
  <c r="J67" i="19"/>
  <c r="G68" i="19"/>
  <c r="J68" i="19"/>
  <c r="G69" i="19"/>
  <c r="J69" i="19"/>
  <c r="G70" i="19"/>
  <c r="J70" i="19"/>
  <c r="G71" i="19"/>
  <c r="J71" i="19"/>
  <c r="G72" i="19"/>
  <c r="J72" i="19"/>
  <c r="G73" i="19"/>
  <c r="J73" i="19"/>
  <c r="G74" i="19"/>
  <c r="J74" i="19"/>
  <c r="G75" i="19"/>
  <c r="J75" i="19"/>
  <c r="G76" i="19"/>
  <c r="J76" i="19"/>
  <c r="G77" i="19"/>
  <c r="J77" i="19"/>
  <c r="G78" i="19"/>
  <c r="J78" i="19"/>
  <c r="G79" i="19"/>
  <c r="J79" i="19"/>
  <c r="G80" i="19"/>
  <c r="J80" i="19"/>
  <c r="G81" i="19"/>
  <c r="J81" i="19"/>
  <c r="G82" i="19"/>
  <c r="J82" i="19"/>
  <c r="G83" i="19"/>
  <c r="J83" i="19"/>
  <c r="G84" i="19"/>
  <c r="J84" i="19"/>
  <c r="G85" i="19"/>
  <c r="J85" i="19"/>
  <c r="G86" i="19"/>
  <c r="J86" i="19"/>
  <c r="G87" i="19"/>
  <c r="J87" i="19"/>
  <c r="G88" i="19"/>
  <c r="J88" i="19"/>
  <c r="G89" i="19"/>
  <c r="J89" i="19"/>
  <c r="G90" i="19"/>
  <c r="J90" i="19"/>
  <c r="G91" i="19"/>
  <c r="J91" i="19"/>
  <c r="G92" i="19"/>
  <c r="J92" i="19"/>
  <c r="G93" i="19"/>
  <c r="J93" i="19"/>
  <c r="G94" i="19"/>
  <c r="J94" i="19"/>
  <c r="G95" i="19"/>
  <c r="J95" i="19"/>
  <c r="G96" i="19"/>
  <c r="J96" i="19"/>
  <c r="G97" i="19"/>
  <c r="J97" i="19"/>
  <c r="G98" i="19"/>
  <c r="J98" i="19"/>
  <c r="G99" i="19"/>
  <c r="J99" i="19"/>
  <c r="G100" i="19"/>
  <c r="J100" i="19"/>
  <c r="G101" i="19"/>
  <c r="J101" i="19"/>
  <c r="G102" i="19"/>
  <c r="J102" i="19"/>
  <c r="G103" i="19"/>
  <c r="J103" i="19"/>
  <c r="G104" i="19"/>
  <c r="J104" i="19"/>
  <c r="G105" i="19"/>
  <c r="J105" i="19"/>
  <c r="G106" i="19"/>
  <c r="J106" i="19"/>
  <c r="G107" i="19"/>
  <c r="J107" i="19"/>
  <c r="G108" i="19"/>
  <c r="J108" i="19"/>
  <c r="G109" i="19"/>
  <c r="J109" i="19"/>
  <c r="G110" i="19"/>
  <c r="J110" i="19"/>
  <c r="G111" i="19"/>
  <c r="J111" i="19"/>
  <c r="G112" i="19"/>
  <c r="J112" i="19"/>
  <c r="G113" i="19"/>
  <c r="J113" i="19"/>
  <c r="G114" i="19"/>
  <c r="J114" i="19"/>
  <c r="G115" i="19"/>
  <c r="J115" i="19"/>
  <c r="G116" i="19"/>
  <c r="J116" i="19"/>
  <c r="G117" i="19"/>
  <c r="J117" i="19"/>
  <c r="G118" i="19"/>
  <c r="J118" i="19"/>
  <c r="G119" i="19"/>
  <c r="J119" i="19"/>
  <c r="G120" i="19"/>
  <c r="J120" i="19"/>
  <c r="G121" i="19"/>
  <c r="J121" i="19"/>
  <c r="G122" i="19"/>
  <c r="J122" i="19"/>
  <c r="G123" i="19"/>
  <c r="J123" i="19"/>
  <c r="G124" i="19"/>
  <c r="J124" i="19"/>
  <c r="G125" i="19"/>
  <c r="J125" i="19"/>
  <c r="G126" i="19"/>
  <c r="J126" i="19"/>
  <c r="G127" i="19"/>
  <c r="J127" i="19"/>
  <c r="G128" i="19"/>
  <c r="J128" i="19"/>
  <c r="G129" i="19"/>
  <c r="J129" i="19"/>
  <c r="G130" i="19"/>
  <c r="J130" i="19"/>
  <c r="G131" i="19"/>
  <c r="J131" i="19"/>
  <c r="G132" i="19"/>
  <c r="J132" i="19"/>
  <c r="G133" i="19"/>
  <c r="J133" i="19"/>
  <c r="G134" i="19"/>
  <c r="J134" i="19"/>
  <c r="G135" i="19"/>
  <c r="J135" i="19"/>
  <c r="G136" i="19"/>
  <c r="J136" i="19"/>
  <c r="G137" i="19"/>
  <c r="J137" i="19"/>
  <c r="G138" i="19"/>
  <c r="J138" i="19"/>
  <c r="G139" i="19"/>
  <c r="J139" i="19"/>
  <c r="G140" i="19"/>
  <c r="J140" i="19"/>
  <c r="G141" i="19"/>
  <c r="J141" i="19"/>
  <c r="G142" i="19"/>
  <c r="J142" i="19"/>
  <c r="G143" i="19"/>
  <c r="J143" i="19"/>
  <c r="G144" i="19"/>
  <c r="J144" i="19"/>
  <c r="G145" i="19"/>
  <c r="J145" i="19"/>
  <c r="G146" i="19"/>
  <c r="J146" i="19"/>
  <c r="G147" i="19"/>
  <c r="J147" i="19"/>
  <c r="G148" i="19"/>
  <c r="J148" i="19"/>
  <c r="G149" i="19"/>
  <c r="J149" i="19"/>
  <c r="G150" i="19"/>
  <c r="J150" i="19"/>
  <c r="G151" i="19"/>
  <c r="J151" i="19"/>
  <c r="G152" i="19"/>
  <c r="J152" i="19"/>
  <c r="G153" i="19"/>
  <c r="J153" i="19"/>
  <c r="G154" i="19"/>
  <c r="J154" i="19"/>
  <c r="G155" i="19"/>
  <c r="J155" i="19"/>
  <c r="G156" i="19"/>
  <c r="J156" i="19"/>
  <c r="G157" i="19"/>
  <c r="J157" i="19"/>
  <c r="C3" i="20"/>
  <c r="C2" i="20"/>
  <c r="M14" i="20"/>
  <c r="R14" i="20"/>
  <c r="S14" i="20"/>
  <c r="T14" i="20"/>
  <c r="C14" i="20"/>
  <c r="C15" i="20"/>
  <c r="L17" i="20"/>
  <c r="K17" i="20"/>
  <c r="J17" i="20"/>
  <c r="I17" i="20"/>
  <c r="H17" i="20"/>
  <c r="G17" i="20"/>
  <c r="F17" i="20"/>
  <c r="E17" i="20"/>
  <c r="D17" i="20"/>
  <c r="T16" i="20"/>
  <c r="S16" i="20"/>
  <c r="R16" i="20"/>
  <c r="M16" i="20"/>
  <c r="C16" i="20"/>
  <c r="T15" i="20"/>
  <c r="S15" i="20"/>
  <c r="R15" i="20"/>
  <c r="M15" i="20"/>
  <c r="T13" i="20"/>
  <c r="S13" i="20"/>
  <c r="R13" i="20"/>
  <c r="M13" i="20"/>
  <c r="C13" i="20"/>
  <c r="T12" i="20"/>
  <c r="S12" i="20"/>
  <c r="R12" i="20"/>
  <c r="M12" i="20"/>
  <c r="C12" i="20"/>
  <c r="E13" i="21" l="1"/>
  <c r="T17" i="20"/>
  <c r="S17" i="20"/>
  <c r="C17" i="20"/>
  <c r="C22" i="20" s="1"/>
  <c r="C28" i="20" s="1"/>
  <c r="R17" i="20"/>
  <c r="D50" i="20"/>
  <c r="U14" i="20" s="1"/>
  <c r="D51" i="20"/>
  <c r="V14" i="20" s="1"/>
  <c r="V12" i="20" l="1"/>
  <c r="U12" i="20"/>
  <c r="V15" i="20"/>
  <c r="V16" i="20"/>
  <c r="V13" i="20"/>
  <c r="U15" i="20"/>
  <c r="W14" i="20"/>
  <c r="U13" i="20"/>
  <c r="U16" i="20"/>
  <c r="W12" i="20" l="1"/>
  <c r="W16" i="20"/>
  <c r="W13" i="20"/>
  <c r="U17" i="20"/>
  <c r="W15" i="20"/>
  <c r="V17" i="20"/>
  <c r="G14" i="19"/>
  <c r="W18" i="20" l="1"/>
  <c r="J14" i="19"/>
  <c r="J13" i="19"/>
  <c r="G13" i="19"/>
  <c r="J12" i="19"/>
  <c r="G12" i="19"/>
  <c r="J11" i="19"/>
  <c r="G11" i="19"/>
  <c r="J10" i="19"/>
  <c r="G10" i="19"/>
  <c r="G158" i="19" s="1"/>
  <c r="J158" i="19" l="1"/>
  <c r="W19" i="20" s="1"/>
  <c r="W20" i="20" s="1"/>
  <c r="W22" i="20" l="1"/>
  <c r="W23" i="20"/>
  <c r="M17" i="20"/>
  <c r="W17" i="20" s="1"/>
  <c r="E159" i="19"/>
  <c r="W21" i="20" l="1"/>
  <c r="W28" i="20" s="1"/>
  <c r="W29" i="20" s="1"/>
  <c r="W30" i="20" s="1"/>
  <c r="W31" i="20" s="1"/>
  <c r="W32" i="20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<sst xmlns="http://schemas.openxmlformats.org/spreadsheetml/2006/main" count="710" uniqueCount="454">
  <si>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</si>
  <si>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</si>
  <si>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</si>
  <si>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</si>
  <si>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</si>
  <si>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</si>
  <si>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</si>
  <si>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</si>
  <si>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</si>
  <si>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</si>
  <si>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</si>
  <si>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</si>
  <si>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</si>
  <si>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</si>
  <si>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</si>
  <si>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км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</si>
  <si>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</si>
  <si>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</si>
  <si>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</si>
  <si>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</si>
  <si>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</si>
  <si>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</si>
  <si>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</si>
  <si>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</si>
  <si>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</si>
  <si>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</si>
  <si>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</si>
  <si>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</si>
  <si>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</si>
  <si>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</si>
  <si>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</si>
  <si>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</si>
  <si>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</si>
  <si>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</si>
  <si>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</si>
  <si>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</si>
  <si>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</si>
  <si>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</si>
  <si>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</si>
  <si>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</si>
  <si>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</si>
  <si>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</si>
  <si>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</si>
  <si>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</si>
  <si>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</si>
  <si>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</si>
  <si>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</si>
  <si>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</si>
  <si>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</si>
  <si>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</si>
  <si>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</si>
  <si>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</si>
  <si>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</si>
  <si>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</si>
  <si>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</si>
  <si>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</si>
  <si>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</si>
  <si>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</si>
  <si>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</si>
  <si>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</si>
  <si>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</si>
  <si>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</si>
  <si>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101-2278</t>
  </si>
  <si>
    <t>Пропан-бутан, смесь техническая</t>
  </si>
  <si>
    <t>м2</t>
  </si>
  <si>
    <t>113-0021</t>
  </si>
  <si>
    <t>113-0077</t>
  </si>
  <si>
    <t>шт</t>
  </si>
  <si>
    <t>м</t>
  </si>
  <si>
    <t>шт.</t>
  </si>
  <si>
    <t>Итого:</t>
  </si>
  <si>
    <t>Общая стоимость материалов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</si>
  <si>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</si>
  <si>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</si>
  <si>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</si>
  <si>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</si>
  <si>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</si>
  <si>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</si>
  <si>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Специалист ОЦиПТДпоКСиРО</t>
  </si>
  <si>
    <t>Ваструкова И. А.</t>
  </si>
  <si>
    <t>101-0090</t>
  </si>
  <si>
    <t>Болты с шестигранной головкой диаметром резьбы: 10 мм</t>
  </si>
  <si>
    <t>Кислород технический...</t>
  </si>
  <si>
    <t>101-0485</t>
  </si>
  <si>
    <t>Краска ХВ-161 перхлорвиниловая фасадная марок А, Б</t>
  </si>
  <si>
    <t>101-0782</t>
  </si>
  <si>
    <t>Поковки из квадратных заготовок, масса: 1,8 кг</t>
  </si>
  <si>
    <t>101-0837</t>
  </si>
  <si>
    <t>Растворитель марки: Р-4А</t>
  </si>
  <si>
    <t>101-1529</t>
  </si>
  <si>
    <t>Электроды диаметром: 6 мм Э42</t>
  </si>
  <si>
    <t>101-1537</t>
  </si>
  <si>
    <t>Электроды диаметром: 8 мм Э42</t>
  </si>
  <si>
    <t>101-1703</t>
  </si>
  <si>
    <t>Прокладки резиновые (пластина техническая прессованная)</t>
  </si>
  <si>
    <t>Болты с гайками и шайбами строительные</t>
  </si>
  <si>
    <t>101-1757</t>
  </si>
  <si>
    <t>Ветошь</t>
  </si>
  <si>
    <t>101-1977</t>
  </si>
  <si>
    <t>Фотопроявитель</t>
  </si>
  <si>
    <t>л</t>
  </si>
  <si>
    <t>Фотофиксаж</t>
  </si>
  <si>
    <t>101-9412</t>
  </si>
  <si>
    <t>Шлифкруги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</si>
  <si>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</si>
  <si>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</si>
  <si>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</si>
  <si>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</si>
  <si>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</si>
  <si>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</si>
  <si>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101-9703</t>
  </si>
  <si>
    <t>Пленка радиографическая рулонная</t>
  </si>
  <si>
    <t>101-9707</t>
  </si>
  <si>
    <t>101-9708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</si>
  <si>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</si>
  <si>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</si>
  <si>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</si>
  <si>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</si>
  <si>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102-0033</t>
  </si>
  <si>
    <t>Пиломатериалы хвойных пород. Брусья обрезные длиной 4-6.5 м, шириной 75-150 мм, толщиной 150 мм и более III сорта</t>
  </si>
  <si>
    <t>408-0122</t>
  </si>
  <si>
    <t>10 м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</si>
  <si>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</si>
  <si>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</si>
  <si>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542-0042</t>
  </si>
  <si>
    <t>Прайс-лист</t>
  </si>
  <si>
    <t>ТСЦ-408-0122</t>
  </si>
  <si>
    <t>101-9580</t>
  </si>
  <si>
    <t>Знаки опознавательные металлические;шт.</t>
  </si>
  <si>
    <t/>
  </si>
  <si>
    <t>к-т</t>
  </si>
  <si>
    <t>Приложение №3 к форме 8.2.</t>
  </si>
  <si>
    <t>101-0223</t>
  </si>
  <si>
    <t>Грунтовка: В-КФ-093 красно-коричневая, серая, черная</t>
  </si>
  <si>
    <t>101-0585</t>
  </si>
  <si>
    <t>Масло дизельное моторное М-10ДМ</t>
  </si>
  <si>
    <t>101-0620</t>
  </si>
  <si>
    <t>Мел природный молотый</t>
  </si>
  <si>
    <t>101-0797</t>
  </si>
  <si>
    <t>Проволока горячекатаная в мотках, диаметром 6,3-6,5 мм</t>
  </si>
  <si>
    <t>101-0813</t>
  </si>
  <si>
    <t>Проволока стальная низкоуглеродистая разного назначения оцинкованная диаметром: 3,0 мм</t>
  </si>
  <si>
    <t>101-1019</t>
  </si>
  <si>
    <t>Швеллеры № 40 из стали марки: Ст0</t>
  </si>
  <si>
    <t>Уайт-спирит...</t>
  </si>
  <si>
    <t>101-1521</t>
  </si>
  <si>
    <t>Электроды диаметром: 5 мм Э42</t>
  </si>
  <si>
    <t>101-1627</t>
  </si>
  <si>
    <t>Сталь листовая углеродистая обыкновенного качества марки ВСт3пс5 толщиной: 4-6 мм</t>
  </si>
  <si>
    <t>101-1699</t>
  </si>
  <si>
    <t>Патроны для пристрелки</t>
  </si>
  <si>
    <t>10 шт.</t>
  </si>
  <si>
    <t>101-1714</t>
  </si>
  <si>
    <t>101-1889</t>
  </si>
  <si>
    <t>Сталь полосовая: 40х4 мм, кипящая</t>
  </si>
  <si>
    <t>101-1924</t>
  </si>
  <si>
    <t>Электроды диаметром: 4 мм Э42А</t>
  </si>
  <si>
    <t>101-1994</t>
  </si>
  <si>
    <t>Краски маркировочные МКЭ-4</t>
  </si>
  <si>
    <t>101-2036</t>
  </si>
  <si>
    <t>Болты с гайками и шайбами оцинкованные, диаметр: 6 мм</t>
  </si>
  <si>
    <t>101-2143</t>
  </si>
  <si>
    <t>Краска</t>
  </si>
  <si>
    <t>101-2370</t>
  </si>
  <si>
    <t>Салфетки хлопчатобумажные</t>
  </si>
  <si>
    <t>101-2467</t>
  </si>
  <si>
    <t>Растворитель марки: Р-4</t>
  </si>
  <si>
    <t>101-2468</t>
  </si>
  <si>
    <t>Растворитель марки: Р-5</t>
  </si>
  <si>
    <t>101-3911</t>
  </si>
  <si>
    <t>Дюбели для пристрелки стальные</t>
  </si>
  <si>
    <t>101-3914</t>
  </si>
  <si>
    <t>Дюбели распорные полипропиленовые</t>
  </si>
  <si>
    <t>100 шт.</t>
  </si>
  <si>
    <t>102-0023</t>
  </si>
  <si>
    <t>Бруски обрезные хвойных пород длиной: 4-6,5 м, шириной 75-150 мм, толщиной 40-75 мм, I сорта</t>
  </si>
  <si>
    <t>103-1009</t>
  </si>
  <si>
    <t>Фасонные стальные сварные части, диаметр: до 800 мм</t>
  </si>
  <si>
    <t>113-0246</t>
  </si>
  <si>
    <t>113-1786</t>
  </si>
  <si>
    <t>Лак битумный: БТ-123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</si>
  <si>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</si>
  <si>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</si>
  <si>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408-0015</t>
  </si>
  <si>
    <t>Щебень из природного камня для строительных работ марка: 800, фракция 20-40 мм</t>
  </si>
  <si>
    <t>Песок для строительных работ природный</t>
  </si>
  <si>
    <t>411-0001</t>
  </si>
  <si>
    <t>Вода...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</si>
  <si>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</si>
  <si>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</si>
  <si>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509-0038</t>
  </si>
  <si>
    <t>Наконечники кабельные: для электротехнических установок</t>
  </si>
  <si>
    <t>509-0102</t>
  </si>
  <si>
    <t>Скобы</t>
  </si>
  <si>
    <t>509-2160</t>
  </si>
  <si>
    <t>Прокладки паронитовые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</si>
  <si>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</si>
  <si>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</si>
  <si>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</si>
  <si>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</si>
  <si>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</si>
  <si>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</si>
  <si>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548-9111</t>
  </si>
  <si>
    <t>Манжета термоусадочная для изоляции трубопровода из труб с заводской изоляцией Ду 200 мм</t>
  </si>
  <si>
    <t>данные Заказчика</t>
  </si>
  <si>
    <t>ТСЦ-101-0324</t>
  </si>
  <si>
    <t>Кислород технический: газообразный</t>
  </si>
  <si>
    <t>ТСЦ-101-0956</t>
  </si>
  <si>
    <t>Навес</t>
  </si>
  <si>
    <t>ТСЦ-101-1513</t>
  </si>
  <si>
    <t>Электроды диаметром: 4 мм Э42</t>
  </si>
  <si>
    <t>ТСЦ-101-1616</t>
  </si>
  <si>
    <t>Сталь листовая 4 мм</t>
  </si>
  <si>
    <t>ТСЦ-103-0190</t>
  </si>
  <si>
    <t>ТСЦ-110-0243</t>
  </si>
  <si>
    <t>Эмаль кремнийорганическая: КО-174</t>
  </si>
  <si>
    <t>Песок</t>
  </si>
  <si>
    <t>ТСЦ-501-0601</t>
  </si>
  <si>
    <t>Кабели силовые переносные с гибкими медными жилами в резиновой оболочке марки: КГ, с числом жил - 1 и сечением 6 мм2</t>
  </si>
  <si>
    <t>1000 м</t>
  </si>
  <si>
    <t>Наименование оборудования</t>
  </si>
  <si>
    <t>Общая стоимость оборудования</t>
  </si>
  <si>
    <t>Шубин Д. С.</t>
  </si>
  <si>
    <t>Начальник ПО-1</t>
  </si>
  <si>
    <t>Перечень оборудования</t>
  </si>
  <si>
    <t>Протяженность: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</si>
  <si>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</si>
  <si>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</si>
  <si>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</si>
  <si>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</si>
  <si>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</si>
  <si>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</si>
  <si>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</si>
  <si>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</si>
  <si>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</si>
  <si>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Всего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</si>
  <si>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</si>
  <si>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</si>
  <si>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</si>
  <si>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</si>
  <si>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</si>
  <si>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</si>
  <si>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Строительно-монтажные работы</t>
  </si>
  <si>
    <t>ИТОГО по строительно-монтажным работам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</si>
  <si>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</si>
  <si>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</si>
  <si>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</si>
  <si>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</si>
  <si>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</si>
  <si>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</si>
  <si>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</si>
  <si>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</si>
  <si>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СМР</t>
  </si>
  <si>
    <t>ПНР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</si>
  <si>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</si>
  <si>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</si>
  <si>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</si>
  <si>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</si>
  <si>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</si>
  <si>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</si>
  <si>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Составление тех.отчета</t>
  </si>
  <si>
    <t>101-1513</t>
  </si>
  <si>
    <t>101-1514</t>
  </si>
  <si>
    <t>101-1517</t>
  </si>
  <si>
    <t>Электроды диаметром: 4 мм Э50</t>
  </si>
  <si>
    <t>101-1519</t>
  </si>
  <si>
    <t>Электроды диаметром: 4 мм Э55</t>
  </si>
  <si>
    <t>101-1522</t>
  </si>
  <si>
    <t>Электроды диаметром: 5 мм Э42А</t>
  </si>
  <si>
    <t>101-1597</t>
  </si>
  <si>
    <t>Брезент</t>
  </si>
  <si>
    <t>101-1602</t>
  </si>
  <si>
    <t>Ацетилен газообразный технический</t>
  </si>
  <si>
    <t>101-1614</t>
  </si>
  <si>
    <t>Сталь круглая углеродистая обыкновенного качества марки ВСт3пс5-1 диаметром: 16 мм</t>
  </si>
  <si>
    <t>101-1782</t>
  </si>
  <si>
    <t>Ткань мешочная</t>
  </si>
  <si>
    <t>10 м2</t>
  </si>
  <si>
    <t>101-1891</t>
  </si>
  <si>
    <t>Сталь легированная</t>
  </si>
  <si>
    <t>101-1968</t>
  </si>
  <si>
    <t>Грунтовка битумная под полимерное или резиновое покрытие</t>
  </si>
  <si>
    <t>101-1995</t>
  </si>
  <si>
    <t>Мастика битумная</t>
  </si>
  <si>
    <t>101-9514</t>
  </si>
  <si>
    <t>Электроды с основным покрытием класса Э50А диаметром 4 мм</t>
  </si>
  <si>
    <t>102-0117</t>
  </si>
  <si>
    <t>Доски обрезные хвойных пород длиной: 2-3,75 м, шириной 75-150 мм, толщиной 32-40 мм, III сорта</t>
  </si>
  <si>
    <t>103-0219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</si>
  <si>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426 мм толщина стенки 8 мм</t>
  </si>
  <si>
    <t>103-0537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</si>
  <si>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</si>
  <si>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110-0256</t>
  </si>
  <si>
    <t>Конструкции стальные: отдельностоящих молниеотводов ОРУ</t>
  </si>
  <si>
    <t>Грунтовка: ГФ-021 красно-коричневая...</t>
  </si>
  <si>
    <t>113-0073</t>
  </si>
  <si>
    <t>Клей фенолполивинилацетатный марки: БФ-2, БФ-2Н, сорт высший</t>
  </si>
  <si>
    <t>Ксилол нефтяной марки А...</t>
  </si>
  <si>
    <t>Эмаль ПФ-115 серая...</t>
  </si>
  <si>
    <t>113-0263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</si>
  <si>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</si>
  <si>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</si>
  <si>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411-0041</t>
  </si>
  <si>
    <t>Электроэнергия</t>
  </si>
  <si>
    <t>кВт-ч</t>
  </si>
  <si>
    <t>501-0005</t>
  </si>
  <si>
    <t>Кабели силовые на напряжение 1000 В с медными жилами в свинцовой оболочке марки: СБГУ, с числом жил - 3 и сечением 50 мм2</t>
  </si>
  <si>
    <t>502-0472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</si>
  <si>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</si>
  <si>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507-0983</t>
  </si>
  <si>
    <t>Фланцы стальные плоские приварные из стали ВСт3сп2, ВСт3сп3, давлением: 1,0 МПа (10 кгс/см2), диаметром 50 мм</t>
  </si>
  <si>
    <t>507-0986</t>
  </si>
  <si>
    <t>Фланцы стальные плоские приварные из стали ВСт3сп2, ВСт3сп3, давлением: 1,0 МПа (10 кгс/см2), диаметром 100 мм</t>
  </si>
  <si>
    <t>507-0988</t>
  </si>
  <si>
    <t>Фланцы стальные плоские приварные из стали ВСт3сп2, ВСт3сп3, давлением: 1,0 МПа (10 кгс/см2), диаметром 150 мм</t>
  </si>
  <si>
    <t>507-2833</t>
  </si>
  <si>
    <t>Маты высокотемпературные марки МВТ-20</t>
  </si>
  <si>
    <t>509-0918</t>
  </si>
  <si>
    <t>Картон асбестовый общего назначения марки: КАОН-1 толщиной 2 мм</t>
  </si>
  <si>
    <t>509-0963</t>
  </si>
  <si>
    <t>Ткань асбестовая: со стеклонитью АСТ-1 толщиной 1,8 мм</t>
  </si>
  <si>
    <t>509-0987</t>
  </si>
  <si>
    <t>Шнур асбестовый общего назначения марки: ШАОН диаметром 2,0-2,5 мм</t>
  </si>
  <si>
    <t>Трубы стальные бесшовные, горячедеформированные с полным  наружным  2-х слойным полиэтиленовым покрытием и внутренним эпоксидным покрытием Д-159*8 мм  (2485/3,97)</t>
  </si>
  <si>
    <t>Трубы стальные бесшовные, горячедеформированные с полным  наружным  2-х слойным полиэтиленовым покрытием и внутренним эпоксидным покрытием   Д114*8 мм  (1743/3,97)</t>
  </si>
  <si>
    <t>Трубы стальные бесшовные, горячедеформированные с полным  наружным  2-х слойным полиэтиленовым покрытием и внутренним эпоксидным покрытием   Д57*6 мм  (1200/3,97)</t>
  </si>
  <si>
    <t>Трубы стальные бесшовные, горячедеформированные с полным  наружным  2-х слойным полиэтиленовым покрытием и внутренним эпоксидным покрытием   Д159*8 мм  (2485/3,97)</t>
  </si>
  <si>
    <t>прайс-лист</t>
  </si>
  <si>
    <t>Быстроразъемное соединение БРС "2"  Ду 50 (1800/3,97)</t>
  </si>
  <si>
    <t>Опора 159-КП-А11 (198/3,97)</t>
  </si>
  <si>
    <t>хомуты стяжные (2190/3,97)</t>
  </si>
  <si>
    <t>Отборное устройство РУ40 МПа 40-70-ст.20-МП (590/3,97)</t>
  </si>
  <si>
    <t>Втулки 114*8 (990/3,97)</t>
  </si>
  <si>
    <t>Втулки 159*8 (1456/3,97)</t>
  </si>
  <si>
    <t>Кольцо предохранительное диэлектрическое "Спейсер" ТУ 2291-034-00203803-2005 d159мм (5430/3,97)</t>
  </si>
  <si>
    <t>комплект</t>
  </si>
  <si>
    <t>Манжета герметизирующие   ll -A 159/426 (4600/3,97)</t>
  </si>
  <si>
    <t>Жидкое керамическое теплоизоляционное покрытие  "Корунд Классик" (430/3,32)</t>
  </si>
  <si>
    <t>Жидкое керамическое теплоизоляционное покрытие "Корунд Антикор" (460/3,32)</t>
  </si>
  <si>
    <t>Задвижка клиновая с выдвижным шпилем. Д-50мм Ру-4.0 Мпа (7068/3,97)</t>
  </si>
  <si>
    <t>1 шт</t>
  </si>
  <si>
    <t>Задвижка клиновая с выдвижным шпилем. Д-150мм Ру-4.0 Мпа (26340/3,97)</t>
  </si>
  <si>
    <t>Задвижка клиновая с выдвижным шпилем. Д-100мм Ру-4.0 Мпа (14940/3,97)</t>
  </si>
  <si>
    <t>СЦМ-101-1513</t>
  </si>
  <si>
    <t>Электроды диаметром 4 мм Э42</t>
  </si>
  <si>
    <t>Электроды диаметром: 4 мм Э42...</t>
  </si>
  <si>
    <t>ТСЦ-101-1602</t>
  </si>
  <si>
    <t>Сталь круглая  диаметром: 10 мм</t>
  </si>
  <si>
    <t>ТСЦ-101-1641</t>
  </si>
  <si>
    <t>Сталь угловая 50x50x5 мм</t>
  </si>
  <si>
    <t>ТСЦ-101-1755</t>
  </si>
  <si>
    <t>Сталь полосовая, 2*30мм</t>
  </si>
  <si>
    <t>ТСЦ-101-1977</t>
  </si>
  <si>
    <t>Болты с гайками и шайбами...</t>
  </si>
  <si>
    <t>ТСЦ-101-2490</t>
  </si>
  <si>
    <t>Лента поливинилхлоридная для изоляции</t>
  </si>
  <si>
    <t>Лента поливинилхлоридная «Полилен-40-ЛИ-63»</t>
  </si>
  <si>
    <t>ТСЦ-101-2576</t>
  </si>
  <si>
    <t>Болты с гайками и шайбами М16</t>
  </si>
  <si>
    <t>ТСЦ-101-3412</t>
  </si>
  <si>
    <t>Оцинкованная кровельная сталь</t>
  </si>
  <si>
    <t>ТСЦ-101-3770</t>
  </si>
  <si>
    <t>Сталь листовая 2 мм</t>
  </si>
  <si>
    <t>ТСЦ-101-3773</t>
  </si>
  <si>
    <t>ТСЦ-101-3775</t>
  </si>
  <si>
    <t>Сталь листовая   6,0 мм</t>
  </si>
  <si>
    <t>ТСЦ-101-3776</t>
  </si>
  <si>
    <t>Сталь листовая 8 мм</t>
  </si>
  <si>
    <t>ТСЦ-101-3777</t>
  </si>
  <si>
    <t>Сталь листовая 10мм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</si>
  <si>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</si>
  <si>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</si>
  <si>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ТСЦ-101-9400</t>
  </si>
  <si>
    <t>Металлопрокат</t>
  </si>
  <si>
    <t>ТСЦ-103-0144</t>
  </si>
  <si>
    <t>Трубы стальные электросварные прямошовные 76*3,5мм</t>
  </si>
  <si>
    <t>ТСЦ-103-0145 прим</t>
  </si>
  <si>
    <t>ТСЦ-103-0169</t>
  </si>
  <si>
    <t>Трубы стальные электросварные д-114*5,5 мм...</t>
  </si>
  <si>
    <t>ТСЦ-103-0178</t>
  </si>
  <si>
    <t>Трубы стальные электросварные прямошовные д-159*6 мм</t>
  </si>
  <si>
    <t>Трубы стальные электросварные прямошовные  диаметр: 219 мм, толщина стенки 6 мм</t>
  </si>
  <si>
    <t>ТСЦ-103-0192</t>
  </si>
  <si>
    <t>Трубы стальные электросварные прямошовные 219*8мм</t>
  </si>
  <si>
    <t>Стойки металлические для дорожных знаков д-114*5 мм             L=4 м</t>
  </si>
  <si>
    <t>ТСЦ-201-0850</t>
  </si>
  <si>
    <t>Конструкции стальные</t>
  </si>
  <si>
    <t>ТСЦ-204-0004</t>
  </si>
  <si>
    <t>Горячекатаная арматурная сталь гладкая класса А-I, диаметром: 12 мм</t>
  </si>
  <si>
    <t>ТСЦ-407-0028</t>
  </si>
  <si>
    <t>Смесь пескоцементная</t>
  </si>
  <si>
    <t>ТСЦ-507-1998</t>
  </si>
  <si>
    <t>Отводы 90 град. д-159*8-20А</t>
  </si>
  <si>
    <t>ТСЦ-507-2181</t>
  </si>
  <si>
    <t>Тройники равнопроходные д-159*10-20А</t>
  </si>
  <si>
    <t>ТСЦ-507-2224</t>
  </si>
  <si>
    <t>Тройники переходные 159х8-108х8 мм</t>
  </si>
  <si>
    <t>Тройники переходные 159х10-114х10 мм</t>
  </si>
  <si>
    <t>ТСЦ-507-2298</t>
  </si>
  <si>
    <t>Переходы  114х8-57х4 мм</t>
  </si>
  <si>
    <t>ТСЦ-509-0068</t>
  </si>
  <si>
    <t>Обертка защитная на полиэтиленовой основе «Полилен-0Б 40-ОБ-63»</t>
  </si>
  <si>
    <t>Обустройство Ватинского месторождения нефти. Куст скважин №185 бис.</t>
  </si>
  <si>
    <t>2547/2015</t>
  </si>
  <si>
    <t>2548/2015</t>
  </si>
  <si>
    <t>2549/2015</t>
  </si>
  <si>
    <t>2550/2015</t>
  </si>
  <si>
    <t>2551/2015</t>
  </si>
  <si>
    <t>Вырубка просеки</t>
  </si>
  <si>
    <t>Нефтегазопровод</t>
  </si>
  <si>
    <t>Инженерная подготовка Узел 2,3</t>
  </si>
  <si>
    <t>Строительные работы Узел 1,2,3</t>
  </si>
  <si>
    <t>Переезды в месте пересечения с ВЛ</t>
  </si>
  <si>
    <t xml:space="preserve">Трубы стальные электросварные д-76*5 мм   </t>
  </si>
  <si>
    <t>Вед.специалист ОЦиПТДпоКСиРО</t>
  </si>
  <si>
    <t>0</t>
  </si>
  <si>
    <t xml:space="preserve">Стоимость комплекта оборудования для узла контроля коррозии "Моникор УКК-СТ/40-Гр" </t>
  </si>
  <si>
    <t xml:space="preserve">Манометр МП4-У-250 </t>
  </si>
  <si>
    <t>Ориетировочная стоимость оборудования</t>
  </si>
  <si>
    <t>Форма 8.2</t>
  </si>
  <si>
    <t>Нефтегазопровод к. 185 бис - т.вр. 160.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</si>
  <si>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</si>
  <si>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</si>
  <si>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</si>
  <si>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</si>
  <si>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</si>
  <si>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</si>
  <si>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</si>
  <si>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</si>
  <si>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</si>
  <si>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</si>
  <si>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</si>
  <si>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</si>
  <si>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</si>
  <si>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</si>
  <si>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</si>
  <si>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</si>
  <si>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</si>
  <si>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</si>
  <si>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</si>
  <si>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</si>
  <si>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</si>
  <si>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</si>
  <si>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</si>
  <si>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</si>
  <si>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</si>
  <si>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</si>
  <si>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</si>
  <si>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</si>
  <si>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</si>
  <si>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</si>
  <si>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№2 к форме 8.2</t>
  </si>
  <si>
    <t>Приложение №1 к форме 8.2</t>
  </si>
  <si>
    <t xml:space="preserve">   -   Пусконаладочные работы (Приложение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</si>
</sst>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0.0"/>
    <numFmt numFmtId="192" formatCode="#,##0.000"/>
  </numFmts>
  <fonts count="9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0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2" applyNumberFormat="0" applyAlignment="0" applyProtection="0">
      <alignment horizontal="left" vertical="center"/>
    </xf>
    <xf numFmtId="0" fontId="33" fillId="0" borderId="13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4">
      <alignment horizontal="left" vertical="top"/>
    </xf>
    <xf numFmtId="0" fontId="42" fillId="0" borderId="14">
      <alignment horizontal="left" vertical="top"/>
    </xf>
    <xf numFmtId="0" fontId="42" fillId="0" borderId="14">
      <alignment horizontal="left" vertical="top"/>
    </xf>
    <xf numFmtId="0" fontId="42" fillId="0" borderId="14">
      <alignment horizontal="left" vertical="top"/>
    </xf>
    <xf numFmtId="0" fontId="42" fillId="0" borderId="14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5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7" fillId="16" borderId="18"/>
    <xf numFmtId="14" fontId="16" fillId="0" borderId="0">
      <alignment horizontal="right"/>
    </xf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5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6" applyNumberFormat="0" applyAlignment="0" applyProtection="0"/>
    <xf numFmtId="0" fontId="45" fillId="22" borderId="17" applyNumberFormat="0" applyAlignment="0" applyProtection="0"/>
    <xf numFmtId="0" fontId="46" fillId="22" borderId="16" applyNumberFormat="0" applyAlignment="0" applyProtection="0"/>
    <xf numFmtId="0" fontId="48" fillId="0" borderId="19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23" borderId="23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4" applyNumberFormat="0" applyFont="0" applyAlignment="0" applyProtection="0"/>
    <xf numFmtId="0" fontId="62" fillId="0" borderId="26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</cellStyleXfs>
  <cellXfs count="505">
    <xf numFmtId="0" fontId="0" fillId="0" borderId="0" xfId="0"/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49" fontId="11" fillId="0" borderId="55" xfId="2239" applyNumberFormat="1" applyFont="1" applyBorder="1" applyAlignment="1">
      <alignment horizontal="left" vertical="center" wrapText="1"/>
    </xf>
    <xf numFmtId="1" fontId="66" fillId="16" borderId="67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0" fontId="10" fillId="0" borderId="0" xfId="0" applyFont="1"/>
    <xf numFmtId="0" fontId="81" fillId="0" borderId="37" xfId="0" applyNumberFormat="1" applyFont="1" applyFill="1" applyBorder="1" applyAlignment="1">
      <alignment horizontal="center" vertical="center" wrapText="1"/>
    </xf>
    <xf numFmtId="0" fontId="81" fillId="0" borderId="39" xfId="0" applyNumberFormat="1" applyFont="1" applyFill="1" applyBorder="1" applyAlignment="1">
      <alignment horizontal="center" vertical="center" wrapText="1"/>
    </xf>
    <xf numFmtId="0" fontId="81" fillId="0" borderId="73" xfId="0" applyFont="1" applyBorder="1" applyAlignment="1">
      <alignment horizontal="center" vertical="center"/>
    </xf>
    <xf numFmtId="0" fontId="81" fillId="0" borderId="67" xfId="0" applyFont="1" applyBorder="1" applyAlignment="1">
      <alignment horizontal="right" vertical="center" wrapText="1"/>
    </xf>
    <xf numFmtId="0" fontId="81" fillId="0" borderId="67" xfId="0" applyFont="1" applyBorder="1" applyAlignment="1">
      <alignment vertical="center"/>
    </xf>
    <xf numFmtId="0" fontId="81" fillId="30" borderId="68" xfId="0" applyFont="1" applyFill="1" applyBorder="1" applyAlignment="1">
      <alignment vertical="center"/>
    </xf>
    <xf numFmtId="0" fontId="81" fillId="0" borderId="7" xfId="0" applyFont="1" applyBorder="1" applyAlignment="1">
      <alignment horizontal="right" vertical="center" wrapText="1"/>
    </xf>
    <xf numFmtId="0" fontId="81" fillId="0" borderId="7" xfId="0" applyFont="1" applyBorder="1" applyAlignment="1">
      <alignment vertical="center"/>
    </xf>
    <xf numFmtId="0" fontId="81" fillId="30" borderId="8" xfId="0" applyFont="1" applyFill="1" applyBorder="1" applyAlignment="1">
      <alignment vertical="center"/>
    </xf>
    <xf numFmtId="0" fontId="81" fillId="0" borderId="1" xfId="0" applyFont="1" applyBorder="1" applyAlignment="1">
      <alignment horizontal="center" vertical="center"/>
    </xf>
    <xf numFmtId="49" fontId="80" fillId="0" borderId="2" xfId="0" applyNumberFormat="1" applyFont="1" applyBorder="1" applyAlignment="1">
      <alignment horizontal="right" vertical="center" wrapText="1"/>
    </xf>
    <xf numFmtId="0" fontId="80" fillId="0" borderId="2" xfId="0" applyFont="1" applyBorder="1" applyAlignment="1">
      <alignment horizontal="left" vertical="center" wrapText="1"/>
    </xf>
    <xf numFmtId="0" fontId="80" fillId="0" borderId="50" xfId="0" applyFont="1" applyBorder="1" applyAlignment="1">
      <alignment horizontal="center" vertical="center" wrapText="1"/>
    </xf>
    <xf numFmtId="0" fontId="80" fillId="0" borderId="1" xfId="0" applyFont="1" applyBorder="1" applyAlignment="1">
      <alignment vertical="center"/>
    </xf>
    <xf numFmtId="0" fontId="80" fillId="0" borderId="2" xfId="0" applyFont="1" applyBorder="1" applyAlignment="1">
      <alignment vertical="center"/>
    </xf>
    <xf numFmtId="3" fontId="80" fillId="30" borderId="50" xfId="0" applyNumberFormat="1" applyFont="1" applyFill="1" applyBorder="1" applyAlignment="1">
      <alignment vertical="center"/>
    </xf>
    <xf numFmtId="3" fontId="80" fillId="30" borderId="59" xfId="0" applyNumberFormat="1" applyFont="1" applyFill="1" applyBorder="1" applyAlignment="1">
      <alignment vertical="center"/>
    </xf>
    <xf numFmtId="0" fontId="81" fillId="0" borderId="0" xfId="0" applyNumberFormat="1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NumberFormat="1" applyFont="1" applyAlignment="1">
      <alignment horizontal="left" vertical="center"/>
    </xf>
    <xf numFmtId="49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right" vertical="center" wrapText="1"/>
    </xf>
    <xf numFmtId="0" fontId="81" fillId="0" borderId="0" xfId="0" applyFont="1" applyAlignment="1">
      <alignment horizontal="center" vertical="center"/>
    </xf>
    <xf numFmtId="49" fontId="81" fillId="0" borderId="9" xfId="0" applyNumberFormat="1" applyFont="1" applyBorder="1" applyAlignment="1">
      <alignment horizontal="left" vertical="center"/>
    </xf>
    <xf numFmtId="0" fontId="81" fillId="0" borderId="9" xfId="0" applyFont="1" applyBorder="1" applyAlignment="1">
      <alignment vertical="center"/>
    </xf>
    <xf numFmtId="0" fontId="81" fillId="0" borderId="9" xfId="0" applyNumberFormat="1" applyFont="1" applyBorder="1" applyAlignment="1">
      <alignment horizontal="right" vertical="center" wrapText="1"/>
    </xf>
    <xf numFmtId="0" fontId="81" fillId="0" borderId="9" xfId="0" applyNumberFormat="1" applyFont="1" applyBorder="1" applyAlignment="1">
      <alignment horizontal="right" vertical="center"/>
    </xf>
    <xf numFmtId="49" fontId="81" fillId="0" borderId="0" xfId="0" applyNumberFormat="1" applyFont="1" applyAlignment="1">
      <alignment horizontal="left" vertical="center"/>
    </xf>
    <xf numFmtId="0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Border="1" applyAlignment="1">
      <alignment horizontal="center" vertical="center"/>
    </xf>
    <xf numFmtId="0" fontId="82" fillId="0" borderId="0" xfId="0" applyFont="1" applyAlignment="1">
      <alignment horizontal="right" vertical="center"/>
    </xf>
    <xf numFmtId="0" fontId="80" fillId="0" borderId="0" xfId="0" applyFont="1" applyAlignment="1">
      <alignment horizontal="right" vertical="center"/>
    </xf>
    <xf numFmtId="0" fontId="80" fillId="0" borderId="0" xfId="0" applyFont="1" applyAlignment="1">
      <alignment horizontal="right" vertical="center" wrapText="1"/>
    </xf>
    <xf numFmtId="0" fontId="81" fillId="0" borderId="71" xfId="0" applyNumberFormat="1" applyFont="1" applyFill="1" applyBorder="1" applyAlignment="1">
      <alignment horizontal="center" vertical="center" wrapText="1"/>
    </xf>
    <xf numFmtId="0" fontId="81" fillId="0" borderId="65" xfId="0" applyNumberFormat="1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center" vertical="center"/>
    </xf>
    <xf numFmtId="0" fontId="81" fillId="0" borderId="50" xfId="0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center" vertical="center"/>
    </xf>
    <xf numFmtId="3" fontId="81" fillId="30" borderId="8" xfId="0" applyNumberFormat="1" applyFont="1" applyFill="1" applyBorder="1" applyAlignment="1">
      <alignment horizontal="right" vertical="center"/>
    </xf>
    <xf numFmtId="0" fontId="80" fillId="0" borderId="40" xfId="0" applyFont="1" applyBorder="1" applyAlignment="1">
      <alignment vertical="center"/>
    </xf>
    <xf numFmtId="0" fontId="80" fillId="0" borderId="12" xfId="0" applyFont="1" applyBorder="1" applyAlignment="1">
      <alignment horizontal="right" vertical="center"/>
    </xf>
    <xf numFmtId="3" fontId="80" fillId="30" borderId="18" xfId="0" applyNumberFormat="1" applyFont="1" applyFill="1" applyBorder="1" applyAlignment="1">
      <alignment horizontal="right" vertical="center"/>
    </xf>
    <xf numFmtId="4" fontId="66" fillId="0" borderId="7" xfId="908" applyNumberFormat="1" applyFont="1" applyFill="1" applyBorder="1" applyAlignment="1">
      <alignment horizontal="center" vertical="center" wrapText="1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5" fillId="0" borderId="0" xfId="908" applyFont="1" applyFill="1" applyAlignment="1">
      <alignment horizontal="center" vertical="center"/>
    </xf>
    <xf numFmtId="0" fontId="67" fillId="0" borderId="0" xfId="908" applyFont="1" applyFill="1" applyAlignment="1">
      <alignment horizontal="right" vertical="center"/>
    </xf>
    <xf numFmtId="4" fontId="66" fillId="0" borderId="69" xfId="908" applyNumberFormat="1" applyFont="1" applyFill="1" applyBorder="1" applyAlignment="1">
      <alignment vertical="center" wrapText="1"/>
    </xf>
    <xf numFmtId="4" fontId="66" fillId="0" borderId="27" xfId="908" applyNumberFormat="1" applyFont="1" applyFill="1" applyBorder="1" applyAlignment="1">
      <alignment vertical="center" wrapText="1"/>
    </xf>
    <xf numFmtId="4" fontId="66" fillId="0" borderId="70" xfId="908" applyNumberFormat="1" applyFont="1" applyFill="1" applyBorder="1" applyAlignment="1">
      <alignment vertical="center" wrapText="1"/>
    </xf>
    <xf numFmtId="4" fontId="66" fillId="0" borderId="67" xfId="908" applyNumberFormat="1" applyFont="1" applyFill="1" applyBorder="1" applyAlignment="1">
      <alignment vertical="center" wrapText="1"/>
    </xf>
    <xf numFmtId="4" fontId="69" fillId="0" borderId="67" xfId="908" applyNumberFormat="1" applyFont="1" applyFill="1" applyBorder="1" applyAlignment="1">
      <alignment vertical="center" wrapText="1"/>
    </xf>
    <xf numFmtId="4" fontId="69" fillId="0" borderId="67" xfId="908" applyNumberFormat="1" applyFont="1" applyFill="1" applyBorder="1" applyAlignment="1">
      <alignment horizontal="center" vertical="center" wrapText="1"/>
    </xf>
    <xf numFmtId="4" fontId="66" fillId="0" borderId="67" xfId="908" applyNumberFormat="1" applyFont="1" applyFill="1" applyBorder="1" applyAlignment="1">
      <alignment horizontal="center" vertical="center" wrapText="1"/>
    </xf>
    <xf numFmtId="4" fontId="66" fillId="0" borderId="55" xfId="908" applyNumberFormat="1" applyFont="1" applyFill="1" applyBorder="1" applyAlignment="1">
      <alignment vertical="center" wrapText="1"/>
    </xf>
    <xf numFmtId="4" fontId="66" fillId="0" borderId="25" xfId="908" applyNumberFormat="1" applyFont="1" applyFill="1" applyBorder="1" applyAlignment="1">
      <alignment vertical="center" wrapText="1"/>
    </xf>
    <xf numFmtId="4" fontId="66" fillId="0" borderId="43" xfId="908" applyNumberFormat="1" applyFont="1" applyFill="1" applyBorder="1" applyAlignment="1">
      <alignment vertical="center" wrapText="1"/>
    </xf>
    <xf numFmtId="4" fontId="66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horizontal="center" vertical="center" wrapText="1"/>
    </xf>
    <xf numFmtId="1" fontId="66" fillId="0" borderId="55" xfId="908" applyNumberFormat="1" applyFont="1" applyFill="1" applyBorder="1" applyAlignment="1">
      <alignment vertical="center" wrapText="1"/>
    </xf>
    <xf numFmtId="0" fontId="69" fillId="0" borderId="7" xfId="908" applyFont="1" applyFill="1" applyBorder="1" applyAlignment="1">
      <alignment vertical="center" wrapText="1"/>
    </xf>
    <xf numFmtId="4" fontId="11" fillId="0" borderId="55" xfId="908" applyNumberFormat="1" applyFont="1" applyFill="1" applyBorder="1" applyAlignment="1">
      <alignment vertical="center" wrapText="1"/>
    </xf>
    <xf numFmtId="2" fontId="74" fillId="0" borderId="7" xfId="908" applyNumberFormat="1" applyFont="1" applyFill="1" applyBorder="1" applyAlignment="1">
      <alignment horizontal="center" vertical="center" wrapText="1"/>
    </xf>
    <xf numFmtId="49" fontId="11" fillId="0" borderId="55" xfId="973" applyNumberFormat="1" applyFont="1" applyFill="1" applyBorder="1" applyAlignment="1">
      <alignment horizontal="left" vertical="center" wrapText="1"/>
    </xf>
    <xf numFmtId="0" fontId="11" fillId="0" borderId="0" xfId="908" applyFont="1" applyBorder="1" applyAlignment="1">
      <alignment vertical="center"/>
    </xf>
    <xf numFmtId="4" fontId="66" fillId="0" borderId="0" xfId="908" applyNumberFormat="1" applyFont="1" applyFill="1" applyBorder="1" applyAlignment="1">
      <alignment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/>
    </xf>
    <xf numFmtId="1" fontId="11" fillId="16" borderId="7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77" fillId="0" borderId="0" xfId="908" applyNumberFormat="1" applyFont="1" applyFill="1" applyBorder="1" applyAlignment="1">
      <alignment horizontal="center" vertical="center"/>
    </xf>
    <xf numFmtId="0" fontId="77" fillId="0" borderId="0" xfId="908" applyFont="1" applyFill="1" applyBorder="1" applyAlignment="1">
      <alignment vertical="center"/>
    </xf>
    <xf numFmtId="0" fontId="77" fillId="0" borderId="0" xfId="908" applyFont="1" applyAlignment="1">
      <alignment vertical="center"/>
    </xf>
    <xf numFmtId="0" fontId="66" fillId="0" borderId="44" xfId="976" applyFont="1" applyFill="1" applyBorder="1" applyAlignment="1">
      <alignment horizontal="left" vertical="center"/>
    </xf>
    <xf numFmtId="0" fontId="11" fillId="0" borderId="44" xfId="908" applyFont="1" applyBorder="1" applyAlignment="1">
      <alignment vertical="center"/>
    </xf>
    <xf numFmtId="0" fontId="77" fillId="0" borderId="0" xfId="908" applyFont="1" applyBorder="1" applyAlignment="1">
      <alignment vertical="center"/>
    </xf>
    <xf numFmtId="1" fontId="75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77" fillId="28" borderId="0" xfId="908" applyFont="1" applyFill="1" applyBorder="1" applyAlignment="1">
      <alignment vertical="center"/>
    </xf>
    <xf numFmtId="1" fontId="75" fillId="28" borderId="0" xfId="908" applyNumberFormat="1" applyFont="1" applyFill="1" applyBorder="1" applyAlignment="1">
      <alignment horizontal="center" vertical="center"/>
    </xf>
    <xf numFmtId="1" fontId="75" fillId="0" borderId="0" xfId="908" applyNumberFormat="1" applyFont="1" applyBorder="1" applyAlignment="1">
      <alignment horizontal="center" vertical="center"/>
    </xf>
    <xf numFmtId="3" fontId="81" fillId="30" borderId="5" xfId="0" applyNumberFormat="1" applyFont="1" applyFill="1" applyBorder="1" applyAlignment="1">
      <alignment horizontal="right" vertical="center"/>
    </xf>
    <xf numFmtId="49" fontId="81" fillId="30" borderId="27" xfId="0" applyNumberFormat="1" applyFont="1" applyFill="1" applyBorder="1" applyAlignment="1">
      <alignment horizontal="right" vertical="center"/>
    </xf>
    <xf numFmtId="49" fontId="81" fillId="30" borderId="25" xfId="0" applyNumberFormat="1" applyFont="1" applyFill="1" applyBorder="1" applyAlignment="1">
      <alignment horizontal="right" vertical="center"/>
    </xf>
    <xf numFmtId="0" fontId="81" fillId="0" borderId="59" xfId="0" applyFont="1" applyFill="1" applyBorder="1" applyAlignment="1">
      <alignment horizontal="center" vertical="center"/>
    </xf>
    <xf numFmtId="0" fontId="81" fillId="0" borderId="6" xfId="0" applyFont="1" applyBorder="1" applyAlignment="1">
      <alignment horizontal="right" vertical="center" wrapText="1"/>
    </xf>
    <xf numFmtId="0" fontId="10" fillId="0" borderId="0" xfId="0" applyFont="1"/>
    <xf numFmtId="1" fontId="66" fillId="0" borderId="0" xfId="908" applyNumberFormat="1" applyFont="1" applyFill="1" applyBorder="1" applyAlignment="1">
      <alignment horizontal="center" vertical="center" wrapText="1"/>
    </xf>
    <xf numFmtId="0" fontId="66" fillId="28" borderId="0" xfId="908" applyFont="1" applyFill="1" applyAlignment="1">
      <alignment vertical="center"/>
    </xf>
    <xf numFmtId="0" fontId="66" fillId="28" borderId="0" xfId="908" applyFont="1" applyFill="1" applyBorder="1" applyAlignment="1">
      <alignment vertical="center"/>
    </xf>
    <xf numFmtId="0" fontId="66" fillId="30" borderId="0" xfId="908" applyFont="1" applyFill="1" applyBorder="1" applyAlignment="1">
      <alignment horizontal="right" vertical="center"/>
    </xf>
    <xf numFmtId="0" fontId="66" fillId="30" borderId="0" xfId="908" applyFont="1" applyFill="1" applyBorder="1" applyAlignment="1">
      <alignment vertical="center"/>
    </xf>
    <xf numFmtId="187" fontId="68" fillId="32" borderId="64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28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65" xfId="2238" applyNumberFormat="1" applyFont="1" applyFill="1" applyBorder="1" applyAlignment="1" applyProtection="1">
      <alignment horizontal="center" vertical="center" wrapText="1"/>
      <protection locked="0"/>
    </xf>
    <xf numFmtId="0" fontId="11" fillId="32" borderId="18" xfId="908" applyFont="1" applyFill="1" applyBorder="1" applyAlignment="1">
      <alignment horizontal="center" vertical="center"/>
    </xf>
    <xf numFmtId="1" fontId="11" fillId="32" borderId="12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2" xfId="908" applyFont="1" applyFill="1" applyBorder="1" applyAlignment="1">
      <alignment horizontal="center" vertical="center"/>
    </xf>
    <xf numFmtId="1" fontId="11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50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59" xfId="908" applyFont="1" applyFill="1" applyBorder="1" applyAlignment="1">
      <alignment horizontal="center" vertical="center"/>
    </xf>
    <xf numFmtId="1" fontId="11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36" xfId="908" applyFont="1" applyFill="1" applyBorder="1" applyAlignment="1">
      <alignment horizontal="center" vertical="center"/>
    </xf>
    <xf numFmtId="49" fontId="68" fillId="30" borderId="27" xfId="0" applyNumberFormat="1" applyFont="1" applyFill="1" applyBorder="1" applyAlignment="1">
      <alignment horizontal="center" vertical="center" wrapText="1" shrinkToFit="1"/>
    </xf>
    <xf numFmtId="0" fontId="68" fillId="30" borderId="66" xfId="0" applyFont="1" applyFill="1" applyBorder="1" applyAlignment="1">
      <alignment horizontal="left" vertical="center" wrapText="1" shrinkToFit="1"/>
    </xf>
    <xf numFmtId="3" fontId="66" fillId="32" borderId="69" xfId="908" applyNumberFormat="1" applyFont="1" applyFill="1" applyBorder="1" applyAlignment="1">
      <alignment horizontal="right" vertical="center" wrapText="1"/>
    </xf>
    <xf numFmtId="3" fontId="68" fillId="30" borderId="70" xfId="1567" applyNumberFormat="1" applyFont="1" applyFill="1" applyBorder="1" applyAlignment="1">
      <alignment horizontal="right" vertical="center" wrapText="1"/>
    </xf>
    <xf numFmtId="3" fontId="68" fillId="30" borderId="67" xfId="1567" applyNumberFormat="1" applyFont="1" applyFill="1" applyBorder="1" applyAlignment="1">
      <alignment horizontal="right" vertical="center" wrapText="1"/>
    </xf>
    <xf numFmtId="3" fontId="68" fillId="30" borderId="67" xfId="908" applyNumberFormat="1" applyFont="1" applyFill="1" applyBorder="1" applyAlignment="1">
      <alignment horizontal="right" vertical="center" wrapText="1"/>
    </xf>
    <xf numFmtId="3" fontId="68" fillId="30" borderId="27" xfId="1567" applyNumberFormat="1" applyFont="1" applyFill="1" applyBorder="1" applyAlignment="1">
      <alignment horizontal="right" vertical="center" wrapText="1"/>
    </xf>
    <xf numFmtId="4" fontId="68" fillId="30" borderId="67" xfId="908" applyNumberFormat="1" applyFont="1" applyFill="1" applyBorder="1" applyAlignment="1">
      <alignment horizontal="right" vertical="center" wrapText="1"/>
    </xf>
    <xf numFmtId="4" fontId="68" fillId="30" borderId="27" xfId="908" applyNumberFormat="1" applyFont="1" applyFill="1" applyBorder="1" applyAlignment="1">
      <alignment horizontal="right" vertical="center" wrapText="1"/>
    </xf>
    <xf numFmtId="3" fontId="67" fillId="30" borderId="70" xfId="908" applyNumberFormat="1" applyFont="1" applyFill="1" applyBorder="1" applyAlignment="1">
      <alignment horizontal="right" vertical="center" wrapText="1"/>
    </xf>
    <xf numFmtId="3" fontId="67" fillId="30" borderId="67" xfId="908" applyNumberFormat="1" applyFont="1" applyFill="1" applyBorder="1" applyAlignment="1">
      <alignment horizontal="right" vertical="center" wrapText="1"/>
    </xf>
    <xf numFmtId="3" fontId="67" fillId="30" borderId="68" xfId="908" applyNumberFormat="1" applyFont="1" applyFill="1" applyBorder="1" applyAlignment="1">
      <alignment horizontal="right" vertical="center" wrapText="1"/>
    </xf>
    <xf numFmtId="3" fontId="11" fillId="32" borderId="70" xfId="908" applyNumberFormat="1" applyFont="1" applyFill="1" applyBorder="1" applyAlignment="1">
      <alignment horizontal="right" vertical="center" wrapText="1"/>
    </xf>
    <xf numFmtId="3" fontId="11" fillId="32" borderId="67" xfId="908" applyNumberFormat="1" applyFont="1" applyFill="1" applyBorder="1" applyAlignment="1">
      <alignment horizontal="right" vertical="center" wrapText="1"/>
    </xf>
    <xf numFmtId="3" fontId="11" fillId="32" borderId="27" xfId="908" applyNumberFormat="1" applyFont="1" applyFill="1" applyBorder="1" applyAlignment="1">
      <alignment horizontal="right" vertical="center" wrapText="1"/>
    </xf>
    <xf numFmtId="3" fontId="70" fillId="32" borderId="69" xfId="908" applyNumberFormat="1" applyFont="1" applyFill="1" applyBorder="1" applyAlignment="1">
      <alignment horizontal="center" vertical="center" wrapText="1"/>
    </xf>
    <xf numFmtId="49" fontId="68" fillId="30" borderId="25" xfId="0" applyNumberFormat="1" applyFont="1" applyFill="1" applyBorder="1" applyAlignment="1">
      <alignment horizontal="center" vertical="center" wrapText="1" shrinkToFit="1"/>
    </xf>
    <xf numFmtId="0" fontId="68" fillId="30" borderId="29" xfId="0" applyFont="1" applyFill="1" applyBorder="1" applyAlignment="1">
      <alignment horizontal="left" vertical="center" wrapText="1" shrinkToFit="1"/>
    </xf>
    <xf numFmtId="3" fontId="66" fillId="32" borderId="55" xfId="908" applyNumberFormat="1" applyFont="1" applyFill="1" applyBorder="1" applyAlignment="1">
      <alignment horizontal="right" vertical="center" wrapText="1"/>
    </xf>
    <xf numFmtId="3" fontId="68" fillId="30" borderId="43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3" fontId="68" fillId="30" borderId="25" xfId="908" applyNumberFormat="1" applyFont="1" applyFill="1" applyBorder="1" applyAlignment="1">
      <alignment horizontal="right" vertical="center" wrapText="1"/>
    </xf>
    <xf numFmtId="4" fontId="68" fillId="30" borderId="7" xfId="908" applyNumberFormat="1" applyFont="1" applyFill="1" applyBorder="1" applyAlignment="1">
      <alignment horizontal="right" vertical="center" wrapText="1"/>
    </xf>
    <xf numFmtId="4" fontId="68" fillId="30" borderId="25" xfId="908" applyNumberFormat="1" applyFont="1" applyFill="1" applyBorder="1" applyAlignment="1">
      <alignment horizontal="right" vertical="center" wrapText="1"/>
    </xf>
    <xf numFmtId="3" fontId="67" fillId="30" borderId="43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3" fontId="67" fillId="30" borderId="8" xfId="908" applyNumberFormat="1" applyFont="1" applyFill="1" applyBorder="1" applyAlignment="1">
      <alignment horizontal="right" vertical="center" wrapText="1"/>
    </xf>
    <xf numFmtId="3" fontId="11" fillId="32" borderId="43" xfId="908" applyNumberFormat="1" applyFont="1" applyFill="1" applyBorder="1" applyAlignment="1">
      <alignment horizontal="right" vertical="center" wrapText="1"/>
    </xf>
    <xf numFmtId="3" fontId="11" fillId="32" borderId="7" xfId="908" applyNumberFormat="1" applyFont="1" applyFill="1" applyBorder="1" applyAlignment="1">
      <alignment horizontal="right" vertical="center" wrapText="1"/>
    </xf>
    <xf numFmtId="3" fontId="11" fillId="32" borderId="25" xfId="908" applyNumberFormat="1" applyFont="1" applyFill="1" applyBorder="1" applyAlignment="1">
      <alignment horizontal="right" vertical="center" wrapText="1"/>
    </xf>
    <xf numFmtId="3" fontId="70" fillId="32" borderId="55" xfId="908" applyNumberFormat="1" applyFont="1" applyFill="1" applyBorder="1" applyAlignment="1">
      <alignment horizontal="center" vertical="center" wrapText="1"/>
    </xf>
    <xf numFmtId="0" fontId="70" fillId="32" borderId="40" xfId="908" applyFont="1" applyFill="1" applyBorder="1" applyAlignment="1">
      <alignment vertical="center"/>
    </xf>
    <xf numFmtId="4" fontId="70" fillId="32" borderId="40" xfId="908" applyNumberFormat="1" applyFont="1" applyFill="1" applyBorder="1" applyAlignment="1">
      <alignment vertical="center" wrapText="1"/>
    </xf>
    <xf numFmtId="3" fontId="70" fillId="32" borderId="18" xfId="908" applyNumberFormat="1" applyFont="1" applyFill="1" applyBorder="1" applyAlignment="1">
      <alignment horizontal="right" vertical="center" wrapText="1"/>
    </xf>
    <xf numFmtId="3" fontId="70" fillId="32" borderId="46" xfId="908" applyNumberFormat="1" applyFont="1" applyFill="1" applyBorder="1" applyAlignment="1">
      <alignment horizontal="right" vertical="center" wrapText="1"/>
    </xf>
    <xf numFmtId="3" fontId="70" fillId="32" borderId="2" xfId="908" applyNumberFormat="1" applyFont="1" applyFill="1" applyBorder="1" applyAlignment="1">
      <alignment horizontal="right" vertical="center" wrapText="1"/>
    </xf>
    <xf numFmtId="3" fontId="70" fillId="32" borderId="50" xfId="908" applyNumberFormat="1" applyFont="1" applyFill="1" applyBorder="1" applyAlignment="1">
      <alignment horizontal="right" vertical="center" wrapText="1"/>
    </xf>
    <xf numFmtId="4" fontId="70" fillId="32" borderId="2" xfId="908" applyNumberFormat="1" applyFont="1" applyFill="1" applyBorder="1" applyAlignment="1">
      <alignment horizontal="right" vertical="center" wrapText="1"/>
    </xf>
    <xf numFmtId="4" fontId="70" fillId="32" borderId="50" xfId="908" applyNumberFormat="1" applyFont="1" applyFill="1" applyBorder="1" applyAlignment="1">
      <alignment horizontal="right" vertical="center" wrapText="1"/>
    </xf>
    <xf numFmtId="3" fontId="70" fillId="30" borderId="46" xfId="908" applyNumberFormat="1" applyFont="1" applyFill="1" applyBorder="1" applyAlignment="1">
      <alignment horizontal="right" vertical="center" wrapText="1"/>
    </xf>
    <xf numFmtId="3" fontId="70" fillId="30" borderId="2" xfId="908" applyNumberFormat="1" applyFont="1" applyFill="1" applyBorder="1" applyAlignment="1">
      <alignment horizontal="right" vertical="center" wrapText="1"/>
    </xf>
    <xf numFmtId="3" fontId="70" fillId="30" borderId="59" xfId="908" applyNumberFormat="1" applyFont="1" applyFill="1" applyBorder="1" applyAlignment="1">
      <alignment horizontal="right" vertical="center" wrapText="1"/>
    </xf>
    <xf numFmtId="3" fontId="70" fillId="32" borderId="18" xfId="908" applyNumberFormat="1" applyFont="1" applyFill="1" applyBorder="1" applyAlignment="1">
      <alignment horizontal="center" vertical="center" wrapText="1"/>
    </xf>
    <xf numFmtId="0" fontId="11" fillId="0" borderId="27" xfId="908" applyFont="1" applyBorder="1" applyAlignment="1">
      <alignment vertical="center"/>
    </xf>
    <xf numFmtId="4" fontId="66" fillId="32" borderId="69" xfId="908" applyNumberFormat="1" applyFont="1" applyFill="1" applyBorder="1" applyAlignment="1">
      <alignment horizontal="right" vertical="center" wrapText="1"/>
    </xf>
    <xf numFmtId="4" fontId="69" fillId="0" borderId="70" xfId="908" applyNumberFormat="1" applyFont="1" applyFill="1" applyBorder="1" applyAlignment="1">
      <alignment vertical="center" wrapText="1"/>
    </xf>
    <xf numFmtId="4" fontId="69" fillId="0" borderId="68" xfId="908" applyNumberFormat="1" applyFont="1" applyFill="1" applyBorder="1" applyAlignment="1">
      <alignment vertical="center" wrapText="1"/>
    </xf>
    <xf numFmtId="4" fontId="69" fillId="0" borderId="70" xfId="908" applyNumberFormat="1" applyFont="1" applyFill="1" applyBorder="1" applyAlignment="1">
      <alignment horizontal="center" vertical="center" wrapText="1"/>
    </xf>
    <xf numFmtId="0" fontId="11" fillId="0" borderId="25" xfId="908" applyFont="1" applyBorder="1" applyAlignment="1">
      <alignment vertical="center"/>
    </xf>
    <xf numFmtId="4" fontId="69" fillId="0" borderId="43" xfId="908" applyNumberFormat="1" applyFont="1" applyFill="1" applyBorder="1" applyAlignment="1">
      <alignment vertical="center" wrapText="1"/>
    </xf>
    <xf numFmtId="4" fontId="69" fillId="0" borderId="8" xfId="908" applyNumberFormat="1" applyFont="1" applyFill="1" applyBorder="1" applyAlignment="1">
      <alignment vertical="center" wrapText="1"/>
    </xf>
    <xf numFmtId="4" fontId="69" fillId="0" borderId="43" xfId="908" applyNumberFormat="1" applyFont="1" applyFill="1" applyBorder="1" applyAlignment="1">
      <alignment horizontal="center" vertical="center" wrapText="1"/>
    </xf>
    <xf numFmtId="3" fontId="83" fillId="32" borderId="55" xfId="908" applyNumberFormat="1" applyFont="1" applyFill="1" applyBorder="1" applyAlignment="1">
      <alignment horizontal="center" vertical="center" wrapText="1"/>
    </xf>
    <xf numFmtId="3" fontId="70" fillId="32" borderId="55" xfId="908" applyNumberFormat="1" applyFont="1" applyFill="1" applyBorder="1" applyAlignment="1">
      <alignment horizontal="center" vertical="center"/>
    </xf>
    <xf numFmtId="0" fontId="69" fillId="0" borderId="8" xfId="908" applyFont="1" applyFill="1" applyBorder="1" applyAlignment="1">
      <alignment vertical="center" wrapText="1"/>
    </xf>
    <xf numFmtId="3" fontId="11" fillId="32" borderId="55" xfId="908" applyNumberFormat="1" applyFont="1" applyFill="1" applyBorder="1" applyAlignment="1">
      <alignment horizontal="right" vertical="center" wrapText="1"/>
    </xf>
    <xf numFmtId="2" fontId="74" fillId="0" borderId="8" xfId="908" applyNumberFormat="1" applyFont="1" applyFill="1" applyBorder="1" applyAlignment="1">
      <alignment horizontal="center" vertical="center" wrapText="1"/>
    </xf>
    <xf numFmtId="3" fontId="83" fillId="30" borderId="55" xfId="908" applyNumberFormat="1" applyFont="1" applyFill="1" applyBorder="1" applyAlignment="1">
      <alignment horizontal="center" vertical="center" wrapText="1"/>
    </xf>
    <xf numFmtId="0" fontId="11" fillId="0" borderId="49" xfId="908" applyFont="1" applyBorder="1" applyAlignment="1">
      <alignment vertical="center"/>
    </xf>
    <xf numFmtId="4" fontId="11" fillId="0" borderId="63" xfId="908" applyNumberFormat="1" applyFont="1" applyFill="1" applyBorder="1" applyAlignment="1">
      <alignment vertical="center" wrapText="1"/>
    </xf>
    <xf numFmtId="3" fontId="66" fillId="32" borderId="63" xfId="908" applyNumberFormat="1" applyFont="1" applyFill="1" applyBorder="1" applyAlignment="1">
      <alignment vertical="center" wrapText="1"/>
    </xf>
    <xf numFmtId="4" fontId="66" fillId="0" borderId="64" xfId="908" applyNumberFormat="1" applyFont="1" applyFill="1" applyBorder="1" applyAlignment="1">
      <alignment vertical="center" wrapText="1"/>
    </xf>
    <xf numFmtId="4" fontId="66" fillId="0" borderId="28" xfId="908" applyNumberFormat="1" applyFont="1" applyFill="1" applyBorder="1" applyAlignment="1">
      <alignment vertical="center" wrapText="1"/>
    </xf>
    <xf numFmtId="4" fontId="66" fillId="0" borderId="49" xfId="908" applyNumberFormat="1" applyFont="1" applyFill="1" applyBorder="1" applyAlignment="1">
      <alignment vertical="center" wrapText="1"/>
    </xf>
    <xf numFmtId="4" fontId="66" fillId="0" borderId="63" xfId="908" applyNumberFormat="1" applyFont="1" applyFill="1" applyBorder="1" applyAlignment="1">
      <alignment vertical="center" wrapText="1"/>
    </xf>
    <xf numFmtId="4" fontId="69" fillId="0" borderId="64" xfId="908" applyNumberFormat="1" applyFont="1" applyFill="1" applyBorder="1" applyAlignment="1">
      <alignment vertical="center" wrapText="1"/>
    </xf>
    <xf numFmtId="2" fontId="74" fillId="0" borderId="28" xfId="908" applyNumberFormat="1" applyFont="1" applyFill="1" applyBorder="1" applyAlignment="1">
      <alignment horizontal="center" vertical="center" wrapText="1"/>
    </xf>
    <xf numFmtId="4" fontId="69" fillId="0" borderId="28" xfId="908" applyNumberFormat="1" applyFont="1" applyFill="1" applyBorder="1" applyAlignment="1">
      <alignment horizontal="center" vertical="center" wrapText="1"/>
    </xf>
    <xf numFmtId="2" fontId="74" fillId="0" borderId="65" xfId="908" applyNumberFormat="1" applyFont="1" applyFill="1" applyBorder="1" applyAlignment="1">
      <alignment horizontal="center" vertical="center" wrapText="1"/>
    </xf>
    <xf numFmtId="4" fontId="69" fillId="0" borderId="64" xfId="908" applyNumberFormat="1" applyFont="1" applyFill="1" applyBorder="1" applyAlignment="1">
      <alignment horizontal="center" vertical="center" wrapText="1"/>
    </xf>
    <xf numFmtId="4" fontId="66" fillId="0" borderId="28" xfId="908" applyNumberFormat="1" applyFont="1" applyFill="1" applyBorder="1" applyAlignment="1">
      <alignment horizontal="center" vertical="center" wrapText="1"/>
    </xf>
    <xf numFmtId="3" fontId="83" fillId="32" borderId="63" xfId="908" applyNumberFormat="1" applyFont="1" applyFill="1" applyBorder="1" applyAlignment="1">
      <alignment horizontal="center" vertical="center" wrapText="1"/>
    </xf>
    <xf numFmtId="0" fontId="11" fillId="32" borderId="51" xfId="908" applyFont="1" applyFill="1" applyBorder="1" applyAlignment="1">
      <alignment vertical="center"/>
    </xf>
    <xf numFmtId="4" fontId="70" fillId="32" borderId="52" xfId="908" applyNumberFormat="1" applyFont="1" applyFill="1" applyBorder="1" applyAlignment="1">
      <alignment vertical="center" wrapText="1"/>
    </xf>
    <xf numFmtId="3" fontId="66" fillId="32" borderId="52" xfId="908" applyNumberFormat="1" applyFont="1" applyFill="1" applyBorder="1" applyAlignment="1">
      <alignment vertical="center" wrapText="1"/>
    </xf>
    <xf numFmtId="4" fontId="66" fillId="32" borderId="42" xfId="908" applyNumberFormat="1" applyFont="1" applyFill="1" applyBorder="1" applyAlignment="1">
      <alignment vertical="center" wrapText="1"/>
    </xf>
    <xf numFmtId="4" fontId="66" fillId="32" borderId="4" xfId="908" applyNumberFormat="1" applyFont="1" applyFill="1" applyBorder="1" applyAlignment="1">
      <alignment vertical="center" wrapText="1"/>
    </xf>
    <xf numFmtId="4" fontId="66" fillId="32" borderId="41" xfId="908" applyNumberFormat="1" applyFont="1" applyFill="1" applyBorder="1" applyAlignment="1">
      <alignment vertical="center" wrapText="1"/>
    </xf>
    <xf numFmtId="4" fontId="66" fillId="32" borderId="52" xfId="908" applyNumberFormat="1" applyFont="1" applyFill="1" applyBorder="1" applyAlignment="1">
      <alignment vertical="center" wrapText="1"/>
    </xf>
    <xf numFmtId="4" fontId="69" fillId="32" borderId="42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horizontal="center" vertical="center" wrapText="1"/>
    </xf>
    <xf numFmtId="4" fontId="69" fillId="32" borderId="5" xfId="908" applyNumberFormat="1" applyFont="1" applyFill="1" applyBorder="1" applyAlignment="1">
      <alignment vertical="center" wrapText="1"/>
    </xf>
    <xf numFmtId="4" fontId="69" fillId="32" borderId="42" xfId="908" applyNumberFormat="1" applyFont="1" applyFill="1" applyBorder="1" applyAlignment="1">
      <alignment horizontal="center" vertical="center" wrapText="1"/>
    </xf>
    <xf numFmtId="4" fontId="66" fillId="32" borderId="4" xfId="908" applyNumberFormat="1" applyFont="1" applyFill="1" applyBorder="1" applyAlignment="1">
      <alignment horizontal="center" vertical="center" wrapText="1"/>
    </xf>
    <xf numFmtId="3" fontId="70" fillId="32" borderId="52" xfId="908" applyNumberFormat="1" applyFont="1" applyFill="1" applyBorder="1" applyAlignment="1">
      <alignment horizontal="center" vertical="center" wrapText="1"/>
    </xf>
    <xf numFmtId="0" fontId="11" fillId="32" borderId="29" xfId="908" applyFont="1" applyFill="1" applyBorder="1" applyAlignment="1">
      <alignment vertical="center"/>
    </xf>
    <xf numFmtId="0" fontId="70" fillId="32" borderId="55" xfId="976" applyFont="1" applyFill="1" applyBorder="1" applyAlignment="1">
      <alignment horizontal="left" vertical="center"/>
    </xf>
    <xf numFmtId="3" fontId="66" fillId="32" borderId="55" xfId="2240" applyNumberFormat="1" applyFont="1" applyFill="1" applyBorder="1" applyAlignment="1">
      <alignment horizontal="center" vertical="center" wrapText="1"/>
    </xf>
    <xf numFmtId="9" fontId="66" fillId="32" borderId="43" xfId="2240" applyFont="1" applyFill="1" applyBorder="1" applyAlignment="1">
      <alignment horizontal="center" vertical="center" wrapText="1"/>
    </xf>
    <xf numFmtId="9" fontId="66" fillId="32" borderId="7" xfId="2240" applyFont="1" applyFill="1" applyBorder="1" applyAlignment="1">
      <alignment horizontal="center" vertical="center" wrapText="1"/>
    </xf>
    <xf numFmtId="9" fontId="66" fillId="32" borderId="25" xfId="2240" applyFont="1" applyFill="1" applyBorder="1" applyAlignment="1">
      <alignment horizontal="center" vertical="center" wrapText="1"/>
    </xf>
    <xf numFmtId="9" fontId="66" fillId="32" borderId="55" xfId="2240" applyFont="1" applyFill="1" applyBorder="1" applyAlignment="1">
      <alignment horizontal="center" vertical="center" wrapText="1"/>
    </xf>
    <xf numFmtId="9" fontId="69" fillId="32" borderId="43" xfId="2240" applyFont="1" applyFill="1" applyBorder="1" applyAlignment="1">
      <alignment horizontal="center" vertical="center" wrapText="1"/>
    </xf>
    <xf numFmtId="4" fontId="69" fillId="32" borderId="7" xfId="908" applyNumberFormat="1" applyFont="1" applyFill="1" applyBorder="1" applyAlignment="1">
      <alignment horizontal="center" vertical="center" wrapText="1"/>
    </xf>
    <xf numFmtId="2" fontId="74" fillId="32" borderId="8" xfId="908" applyNumberFormat="1" applyFont="1" applyFill="1" applyBorder="1" applyAlignment="1">
      <alignment horizontal="center" vertical="center" wrapText="1"/>
    </xf>
    <xf numFmtId="4" fontId="69" fillId="32" borderId="43" xfId="908" applyNumberFormat="1" applyFont="1" applyFill="1" applyBorder="1" applyAlignment="1">
      <alignment horizontal="center" vertical="center" wrapText="1"/>
    </xf>
    <xf numFmtId="4" fontId="66" fillId="32" borderId="7" xfId="908" applyNumberFormat="1" applyFont="1" applyFill="1" applyBorder="1" applyAlignment="1">
      <alignment horizontal="center" vertical="center" wrapText="1"/>
    </xf>
    <xf numFmtId="9" fontId="68" fillId="32" borderId="7" xfId="908" applyNumberFormat="1" applyFont="1" applyFill="1" applyBorder="1" applyAlignment="1">
      <alignment horizontal="right" vertical="center" wrapText="1"/>
    </xf>
    <xf numFmtId="0" fontId="11" fillId="32" borderId="56" xfId="908" applyFont="1" applyFill="1" applyBorder="1" applyAlignment="1">
      <alignment vertical="center"/>
    </xf>
    <xf numFmtId="4" fontId="70" fillId="32" borderId="53" xfId="908" applyNumberFormat="1" applyFont="1" applyFill="1" applyBorder="1" applyAlignment="1">
      <alignment vertical="center" wrapText="1"/>
    </xf>
    <xf numFmtId="3" fontId="66" fillId="32" borderId="53" xfId="908" applyNumberFormat="1" applyFont="1" applyFill="1" applyBorder="1" applyAlignment="1">
      <alignment vertical="center" wrapText="1"/>
    </xf>
    <xf numFmtId="4" fontId="66" fillId="32" borderId="45" xfId="908" applyNumberFormat="1" applyFont="1" applyFill="1" applyBorder="1" applyAlignment="1">
      <alignment vertical="center" wrapText="1"/>
    </xf>
    <xf numFmtId="4" fontId="66" fillId="32" borderId="38" xfId="908" applyNumberFormat="1" applyFont="1" applyFill="1" applyBorder="1" applyAlignment="1">
      <alignment vertical="center" wrapText="1"/>
    </xf>
    <xf numFmtId="4" fontId="66" fillId="32" borderId="47" xfId="908" applyNumberFormat="1" applyFont="1" applyFill="1" applyBorder="1" applyAlignment="1">
      <alignment vertical="center" wrapText="1"/>
    </xf>
    <xf numFmtId="4" fontId="66" fillId="32" borderId="53" xfId="908" applyNumberFormat="1" applyFont="1" applyFill="1" applyBorder="1" applyAlignment="1">
      <alignment vertical="center" wrapText="1"/>
    </xf>
    <xf numFmtId="4" fontId="69" fillId="32" borderId="45" xfId="908" applyNumberFormat="1" applyFont="1" applyFill="1" applyBorder="1" applyAlignment="1">
      <alignment vertical="center" wrapText="1"/>
    </xf>
    <xf numFmtId="4" fontId="69" fillId="32" borderId="38" xfId="908" applyNumberFormat="1" applyFont="1" applyFill="1" applyBorder="1" applyAlignment="1">
      <alignment vertical="center" wrapText="1"/>
    </xf>
    <xf numFmtId="4" fontId="69" fillId="32" borderId="38" xfId="908" applyNumberFormat="1" applyFont="1" applyFill="1" applyBorder="1" applyAlignment="1">
      <alignment horizontal="center" vertical="center" wrapText="1"/>
    </xf>
    <xf numFmtId="4" fontId="69" fillId="32" borderId="39" xfId="908" applyNumberFormat="1" applyFont="1" applyFill="1" applyBorder="1" applyAlignment="1">
      <alignment vertical="center" wrapText="1"/>
    </xf>
    <xf numFmtId="4" fontId="69" fillId="32" borderId="45" xfId="908" applyNumberFormat="1" applyFont="1" applyFill="1" applyBorder="1" applyAlignment="1">
      <alignment horizontal="center" vertical="center" wrapText="1"/>
    </xf>
    <xf numFmtId="4" fontId="66" fillId="32" borderId="38" xfId="908" applyNumberFormat="1" applyFont="1" applyFill="1" applyBorder="1" applyAlignment="1">
      <alignment horizontal="center" vertical="center" wrapText="1"/>
    </xf>
    <xf numFmtId="3" fontId="70" fillId="32" borderId="53" xfId="908" applyNumberFormat="1" applyFont="1" applyFill="1" applyBorder="1" applyAlignment="1">
      <alignment horizontal="center" vertical="center" wrapText="1"/>
    </xf>
    <xf numFmtId="4" fontId="69" fillId="0" borderId="0" xfId="908" applyNumberFormat="1" applyFont="1" applyFill="1" applyBorder="1" applyAlignment="1">
      <alignment vertical="center" wrapText="1"/>
    </xf>
    <xf numFmtId="3" fontId="69" fillId="0" borderId="0" xfId="908" applyNumberFormat="1" applyFont="1" applyFill="1" applyBorder="1" applyAlignment="1">
      <alignment horizontal="center" vertical="center" wrapText="1"/>
    </xf>
    <xf numFmtId="3" fontId="77" fillId="0" borderId="0" xfId="908" applyNumberFormat="1" applyFont="1" applyAlignment="1">
      <alignment horizontal="center" vertical="center"/>
    </xf>
    <xf numFmtId="0" fontId="66" fillId="0" borderId="0" xfId="976" applyFont="1" applyFill="1" applyBorder="1" applyAlignment="1">
      <alignment horizontal="center" vertical="center"/>
    </xf>
    <xf numFmtId="0" fontId="66" fillId="32" borderId="1" xfId="976" applyFont="1" applyFill="1" applyBorder="1" applyAlignment="1">
      <alignment horizontal="center" vertical="center"/>
    </xf>
    <xf numFmtId="0" fontId="66" fillId="32" borderId="2" xfId="976" applyFont="1" applyFill="1" applyBorder="1" applyAlignment="1">
      <alignment horizontal="center" vertical="center"/>
    </xf>
    <xf numFmtId="1" fontId="66" fillId="32" borderId="2" xfId="908" applyNumberFormat="1" applyFont="1" applyFill="1" applyBorder="1" applyAlignment="1">
      <alignment horizontal="center" vertical="center" wrapText="1"/>
    </xf>
    <xf numFmtId="1" fontId="66" fillId="32" borderId="59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vertical="center" wrapText="1"/>
    </xf>
    <xf numFmtId="0" fontId="11" fillId="32" borderId="73" xfId="908" applyFont="1" applyFill="1" applyBorder="1" applyAlignment="1">
      <alignment horizontal="center" vertical="center"/>
    </xf>
    <xf numFmtId="0" fontId="11" fillId="32" borderId="67" xfId="976" applyFont="1" applyFill="1" applyBorder="1" applyAlignment="1">
      <alignment horizontal="left" vertical="center"/>
    </xf>
    <xf numFmtId="0" fontId="11" fillId="32" borderId="67" xfId="908" applyFont="1" applyFill="1" applyBorder="1" applyAlignment="1">
      <alignment horizontal="center" vertical="center"/>
    </xf>
    <xf numFmtId="1" fontId="66" fillId="32" borderId="67" xfId="908" applyNumberFormat="1" applyFont="1" applyFill="1" applyBorder="1" applyAlignment="1">
      <alignment horizontal="center" vertical="center" wrapText="1"/>
    </xf>
    <xf numFmtId="2" fontId="66" fillId="32" borderId="68" xfId="908" applyNumberFormat="1" applyFont="1" applyFill="1" applyBorder="1" applyAlignment="1">
      <alignment horizontal="center" vertical="center" wrapText="1"/>
    </xf>
    <xf numFmtId="0" fontId="11" fillId="32" borderId="6" xfId="908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/>
    </xf>
    <xf numFmtId="0" fontId="11" fillId="32" borderId="7" xfId="908" applyFont="1" applyFill="1" applyBorder="1" applyAlignment="1">
      <alignment horizontal="center" vertical="center"/>
    </xf>
    <xf numFmtId="1" fontId="66" fillId="32" borderId="7" xfId="908" applyNumberFormat="1" applyFont="1" applyFill="1" applyBorder="1" applyAlignment="1">
      <alignment horizontal="center" vertical="center" wrapText="1"/>
    </xf>
    <xf numFmtId="191" fontId="66" fillId="32" borderId="8" xfId="908" applyNumberFormat="1" applyFont="1" applyFill="1" applyBorder="1" applyAlignment="1">
      <alignment horizontal="center" vertical="center" wrapText="1"/>
    </xf>
    <xf numFmtId="2" fontId="66" fillId="30" borderId="7" xfId="908" applyNumberFormat="1" applyFont="1" applyFill="1" applyBorder="1" applyAlignment="1">
      <alignment horizontal="center" vertical="center" wrapText="1"/>
    </xf>
    <xf numFmtId="188" fontId="66" fillId="32" borderId="8" xfId="908" applyNumberFormat="1" applyFont="1" applyFill="1" applyBorder="1" applyAlignment="1">
      <alignment horizontal="center" vertical="center" wrapText="1"/>
    </xf>
    <xf numFmtId="188" fontId="69" fillId="0" borderId="0" xfId="908" applyNumberFormat="1" applyFont="1" applyFill="1" applyBorder="1" applyAlignment="1">
      <alignment vertical="center" wrapText="1"/>
    </xf>
    <xf numFmtId="4" fontId="66" fillId="30" borderId="7" xfId="908" applyNumberFormat="1" applyFont="1" applyFill="1" applyBorder="1" applyAlignment="1">
      <alignment horizontal="center" vertical="center" wrapText="1"/>
    </xf>
    <xf numFmtId="188" fontId="66" fillId="32" borderId="7" xfId="908" applyNumberFormat="1" applyFont="1" applyFill="1" applyBorder="1" applyAlignment="1">
      <alignment horizontal="center" vertical="center"/>
    </xf>
    <xf numFmtId="1" fontId="66" fillId="32" borderId="8" xfId="908" applyNumberFormat="1" applyFont="1" applyFill="1" applyBorder="1" applyAlignment="1">
      <alignment horizontal="center" vertical="center"/>
    </xf>
    <xf numFmtId="10" fontId="66" fillId="32" borderId="7" xfId="908" applyNumberFormat="1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 wrapText="1"/>
    </xf>
    <xf numFmtId="188" fontId="66" fillId="32" borderId="8" xfId="908" applyNumberFormat="1" applyFont="1" applyFill="1" applyBorder="1" applyAlignment="1">
      <alignment horizontal="center" vertical="center"/>
    </xf>
    <xf numFmtId="10" fontId="84" fillId="32" borderId="7" xfId="908" applyNumberFormat="1" applyFont="1" applyFill="1" applyBorder="1" applyAlignment="1">
      <alignment horizontal="center" vertical="center"/>
    </xf>
    <xf numFmtId="10" fontId="84" fillId="32" borderId="8" xfId="908" applyNumberFormat="1" applyFont="1" applyFill="1" applyBorder="1" applyAlignment="1">
      <alignment horizontal="center" vertical="center" wrapText="1"/>
    </xf>
    <xf numFmtId="0" fontId="11" fillId="32" borderId="37" xfId="908" applyFont="1" applyFill="1" applyBorder="1" applyAlignment="1">
      <alignment horizontal="center" vertical="center"/>
    </xf>
    <xf numFmtId="0" fontId="11" fillId="32" borderId="38" xfId="976" applyFont="1" applyFill="1" applyBorder="1" applyAlignment="1">
      <alignment horizontal="left" vertical="center"/>
    </xf>
    <xf numFmtId="0" fontId="11" fillId="32" borderId="38" xfId="908" applyFont="1" applyFill="1" applyBorder="1" applyAlignment="1">
      <alignment horizontal="center" vertical="center"/>
    </xf>
    <xf numFmtId="10" fontId="84" fillId="32" borderId="38" xfId="908" applyNumberFormat="1" applyFont="1" applyFill="1" applyBorder="1" applyAlignment="1">
      <alignment horizontal="center" vertical="center"/>
    </xf>
    <xf numFmtId="9" fontId="84" fillId="32" borderId="39" xfId="908" applyNumberFormat="1" applyFont="1" applyFill="1" applyBorder="1" applyAlignment="1">
      <alignment horizontal="center" vertical="center" wrapText="1"/>
    </xf>
    <xf numFmtId="0" fontId="80" fillId="0" borderId="0" xfId="0" applyFont="1" applyAlignment="1">
      <alignment vertical="center"/>
    </xf>
    <xf numFmtId="49" fontId="80" fillId="0" borderId="0" xfId="0" applyNumberFormat="1" applyFont="1" applyAlignment="1">
      <alignment vertical="center"/>
    </xf>
    <xf numFmtId="0" fontId="81" fillId="0" borderId="6" xfId="0" applyFont="1" applyBorder="1" applyAlignment="1">
      <alignment horizontal="center" vertic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28" xfId="0" applyNumberFormat="1" applyFont="1" applyFill="1" applyBorder="1" applyAlignment="1">
      <alignment horizontal="center" vertical="center" wrapText="1"/>
    </xf>
    <xf numFmtId="49" fontId="81" fillId="0" borderId="7" xfId="0" applyNumberFormat="1" applyFont="1" applyBorder="1" applyAlignment="1">
      <alignment horizontal="right" vertical="center" wrapText="1"/>
    </xf>
    <xf numFmtId="0" fontId="81" fillId="0" borderId="7" xfId="0" applyFont="1" applyBorder="1" applyAlignment="1">
      <alignment horizontal="left" vertical="center" wrapText="1"/>
    </xf>
    <xf numFmtId="0" fontId="81" fillId="0" borderId="25" xfId="0" applyFont="1" applyBorder="1" applyAlignment="1">
      <alignment horizontal="center" vertical="center" wrapText="1"/>
    </xf>
    <xf numFmtId="49" fontId="81" fillId="0" borderId="3" xfId="0" applyNumberFormat="1" applyFont="1" applyBorder="1" applyAlignment="1">
      <alignment horizontal="center" vertical="center" wrapText="1"/>
    </xf>
    <xf numFmtId="0" fontId="81" fillId="0" borderId="4" xfId="0" applyFont="1" applyBorder="1" applyAlignment="1">
      <alignment horizontal="right" vertical="center" wrapText="1"/>
    </xf>
    <xf numFmtId="49" fontId="81" fillId="0" borderId="7" xfId="0" applyNumberFormat="1" applyFont="1" applyBorder="1" applyAlignment="1">
      <alignment horizontal="center" vertical="center" wrapText="1"/>
    </xf>
    <xf numFmtId="49" fontId="81" fillId="0" borderId="6" xfId="0" applyNumberFormat="1" applyFont="1" applyBorder="1" applyAlignment="1">
      <alignment horizontal="center" vertical="center" wrapText="1"/>
    </xf>
    <xf numFmtId="4" fontId="81" fillId="0" borderId="7" xfId="0" applyNumberFormat="1" applyFont="1" applyBorder="1" applyAlignment="1">
      <alignment horizontal="right" vertical="center" wrapText="1"/>
    </xf>
    <xf numFmtId="3" fontId="81" fillId="0" borderId="7" xfId="0" applyNumberFormat="1" applyFont="1" applyBorder="1" applyAlignment="1">
      <alignment horizontal="center" vertical="center" wrapText="1"/>
    </xf>
    <xf numFmtId="3" fontId="81" fillId="0" borderId="7" xfId="0" applyNumberFormat="1" applyFont="1" applyBorder="1" applyAlignment="1">
      <alignment horizontal="right" vertical="center" wrapText="1"/>
    </xf>
    <xf numFmtId="49" fontId="81" fillId="0" borderId="37" xfId="0" applyNumberFormat="1" applyFont="1" applyBorder="1" applyAlignment="1">
      <alignment horizontal="center" vertical="center" wrapText="1"/>
    </xf>
    <xf numFmtId="0" fontId="81" fillId="0" borderId="38" xfId="0" applyFont="1" applyBorder="1" applyAlignment="1">
      <alignment horizontal="right" vertical="center" wrapText="1"/>
    </xf>
    <xf numFmtId="3" fontId="81" fillId="30" borderId="39" xfId="0" applyNumberFormat="1" applyFont="1" applyFill="1" applyBorder="1" applyAlignment="1">
      <alignment horizontal="right" vertical="center"/>
    </xf>
    <xf numFmtId="0" fontId="81" fillId="0" borderId="73" xfId="0" applyFont="1" applyBorder="1" applyAlignment="1">
      <alignment horizontal="right" vertical="center" wrapText="1"/>
    </xf>
    <xf numFmtId="4" fontId="72" fillId="0" borderId="0" xfId="2257" applyFont="1" applyAlignment="1"/>
    <xf numFmtId="4" fontId="72" fillId="0" borderId="0" xfId="2257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57" applyFont="1">
      <alignment vertical="center"/>
    </xf>
    <xf numFmtId="0" fontId="85" fillId="0" borderId="0" xfId="797" applyFont="1" applyFill="1" applyAlignment="1"/>
    <xf numFmtId="0" fontId="66" fillId="0" borderId="0" xfId="2257" applyNumberFormat="1" applyFont="1" applyAlignment="1"/>
    <xf numFmtId="3" fontId="11" fillId="0" borderId="18" xfId="2257" applyNumberFormat="1" applyFont="1" applyBorder="1" applyAlignment="1">
      <alignment horizontal="center" vertical="center" wrapText="1"/>
    </xf>
    <xf numFmtId="3" fontId="11" fillId="0" borderId="36" xfId="2257" applyNumberFormat="1" applyFont="1" applyBorder="1" applyAlignment="1">
      <alignment horizontal="center" vertical="center" wrapText="1"/>
    </xf>
    <xf numFmtId="4" fontId="11" fillId="25" borderId="3" xfId="2257" applyFont="1" applyFill="1" applyBorder="1" applyAlignment="1">
      <alignment vertical="center" wrapText="1"/>
    </xf>
    <xf numFmtId="4" fontId="11" fillId="25" borderId="4" xfId="2257" applyFont="1" applyFill="1" applyBorder="1" applyAlignment="1">
      <alignment horizontal="left" vertical="center" wrapText="1"/>
    </xf>
    <xf numFmtId="3" fontId="11" fillId="0" borderId="4" xfId="2257" applyNumberFormat="1" applyFont="1" applyBorder="1" applyAlignment="1">
      <alignment horizontal="center" vertical="center" wrapText="1"/>
    </xf>
    <xf numFmtId="4" fontId="11" fillId="0" borderId="4" xfId="2257" applyNumberFormat="1" applyFont="1" applyBorder="1" applyAlignment="1">
      <alignment horizontal="center" vertical="center" wrapText="1"/>
    </xf>
    <xf numFmtId="4" fontId="11" fillId="0" borderId="5" xfId="2257" applyNumberFormat="1" applyFont="1" applyBorder="1" applyAlignment="1">
      <alignment horizontal="center" vertical="center" wrapText="1"/>
    </xf>
    <xf numFmtId="4" fontId="11" fillId="25" borderId="6" xfId="2257" applyFont="1" applyFill="1" applyBorder="1" applyAlignment="1">
      <alignment vertical="center" wrapText="1"/>
    </xf>
    <xf numFmtId="4" fontId="11" fillId="25" borderId="7" xfId="2257" applyFont="1" applyFill="1" applyBorder="1" applyAlignment="1">
      <alignment horizontal="left" vertical="center" wrapText="1"/>
    </xf>
    <xf numFmtId="3" fontId="11" fillId="0" borderId="7" xfId="2257" applyNumberFormat="1" applyFont="1" applyBorder="1" applyAlignment="1">
      <alignment horizontal="center" vertical="center" wrapText="1"/>
    </xf>
    <xf numFmtId="4" fontId="11" fillId="0" borderId="7" xfId="2257" applyNumberFormat="1" applyFont="1" applyBorder="1" applyAlignment="1">
      <alignment horizontal="center" vertical="center" wrapText="1"/>
    </xf>
    <xf numFmtId="4" fontId="11" fillId="0" borderId="8" xfId="2257" applyNumberFormat="1" applyFont="1" applyBorder="1" applyAlignment="1">
      <alignment horizontal="center" vertical="center" wrapText="1"/>
    </xf>
    <xf numFmtId="4" fontId="11" fillId="0" borderId="6" xfId="2257" applyFont="1" applyFill="1" applyBorder="1" applyAlignment="1">
      <alignment horizontal="left" vertical="center" wrapText="1"/>
    </xf>
    <xf numFmtId="4" fontId="72" fillId="25" borderId="7" xfId="2257" applyFont="1" applyFill="1" applyBorder="1" applyAlignment="1">
      <alignment horizontal="left" vertical="center" wrapText="1"/>
    </xf>
    <xf numFmtId="4" fontId="11" fillId="0" borderId="7" xfId="2257" applyFont="1" applyBorder="1" applyAlignment="1">
      <alignment horizontal="center" vertical="center" wrapText="1"/>
    </xf>
    <xf numFmtId="4" fontId="11" fillId="0" borderId="37" xfId="2257" applyFont="1" applyFill="1" applyBorder="1" applyAlignment="1">
      <alignment horizontal="left" vertical="center" wrapText="1"/>
    </xf>
    <xf numFmtId="4" fontId="72" fillId="25" borderId="38" xfId="2257" applyFont="1" applyFill="1" applyBorder="1" applyAlignment="1">
      <alignment horizontal="left" vertical="center" wrapText="1"/>
    </xf>
    <xf numFmtId="3" fontId="11" fillId="0" borderId="38" xfId="2257" applyNumberFormat="1" applyFont="1" applyBorder="1" applyAlignment="1">
      <alignment horizontal="center" vertical="center" wrapText="1"/>
    </xf>
    <xf numFmtId="4" fontId="11" fillId="0" borderId="38" xfId="2257" applyNumberFormat="1" applyFont="1" applyBorder="1" applyAlignment="1">
      <alignment horizontal="center" vertical="center" wrapText="1"/>
    </xf>
    <xf numFmtId="4" fontId="11" fillId="0" borderId="38" xfId="2257" applyFont="1" applyBorder="1" applyAlignment="1">
      <alignment horizontal="center" vertical="center" wrapText="1"/>
    </xf>
    <xf numFmtId="4" fontId="11" fillId="0" borderId="39" xfId="2257" applyNumberFormat="1" applyFont="1" applyBorder="1" applyAlignment="1">
      <alignment horizontal="center" vertical="center" wrapText="1"/>
    </xf>
    <xf numFmtId="4" fontId="66" fillId="0" borderId="18" xfId="2257" applyNumberFormat="1" applyFont="1" applyBorder="1" applyAlignment="1">
      <alignment horizontal="right" vertical="top" wrapText="1"/>
    </xf>
    <xf numFmtId="0" fontId="11" fillId="0" borderId="9" xfId="2258" applyFont="1" applyBorder="1"/>
    <xf numFmtId="0" fontId="11" fillId="0" borderId="0" xfId="2258" applyFont="1"/>
    <xf numFmtId="0" fontId="87" fillId="28" borderId="0" xfId="798" applyNumberFormat="1" applyFont="1" applyFill="1" applyAlignment="1">
      <alignment vertical="center" wrapText="1"/>
    </xf>
    <xf numFmtId="4" fontId="74" fillId="28" borderId="0" xfId="2257" applyFont="1" applyFill="1">
      <alignment vertical="center"/>
    </xf>
    <xf numFmtId="0" fontId="11" fillId="0" borderId="0" xfId="797" applyFont="1" applyFill="1"/>
    <xf numFmtId="0" fontId="66" fillId="0" borderId="0" xfId="797" applyFont="1" applyAlignment="1">
      <alignment horizontal="center"/>
    </xf>
    <xf numFmtId="0" fontId="11" fillId="0" borderId="0" xfId="797" applyFont="1" applyFill="1" applyAlignment="1">
      <alignment horizontal="center"/>
    </xf>
    <xf numFmtId="49" fontId="72" fillId="28" borderId="7" xfId="797" applyNumberFormat="1" applyFont="1" applyFill="1" applyBorder="1" applyAlignment="1">
      <alignment horizontal="center" vertical="center" wrapText="1"/>
    </xf>
    <xf numFmtId="0" fontId="88" fillId="28" borderId="0" xfId="797" applyFont="1" applyFill="1"/>
    <xf numFmtId="0" fontId="11" fillId="28" borderId="0" xfId="797" applyFont="1" applyFill="1" applyAlignment="1">
      <alignment vertical="top"/>
    </xf>
    <xf numFmtId="49" fontId="72" fillId="28" borderId="75" xfId="797" applyNumberFormat="1" applyFont="1" applyFill="1" applyBorder="1" applyAlignment="1">
      <alignment horizontal="center" vertical="center" wrapText="1"/>
    </xf>
    <xf numFmtId="49" fontId="72" fillId="28" borderId="76" xfId="797" applyNumberFormat="1" applyFont="1" applyFill="1" applyBorder="1" applyAlignment="1">
      <alignment horizontal="center" vertical="center" wrapText="1"/>
    </xf>
    <xf numFmtId="49" fontId="72" fillId="28" borderId="77" xfId="797" applyNumberFormat="1" applyFont="1" applyFill="1" applyBorder="1" applyAlignment="1">
      <alignment horizontal="center" vertical="center" wrapText="1"/>
    </xf>
    <xf numFmtId="0" fontId="11" fillId="28" borderId="0" xfId="797" applyFont="1" applyFill="1"/>
    <xf numFmtId="0" fontId="68" fillId="28" borderId="78" xfId="797" applyFont="1" applyFill="1" applyBorder="1" applyAlignment="1">
      <alignment vertical="top"/>
    </xf>
    <xf numFmtId="49" fontId="72" fillId="28" borderId="79" xfId="797" applyNumberFormat="1" applyFont="1" applyFill="1" applyBorder="1" applyAlignment="1">
      <alignment horizontal="center" vertical="top" wrapText="1"/>
    </xf>
    <xf numFmtId="49" fontId="72" fillId="28" borderId="80" xfId="797" applyNumberFormat="1" applyFont="1" applyFill="1" applyBorder="1" applyAlignment="1">
      <alignment horizontal="left" vertical="top" wrapText="1"/>
    </xf>
    <xf numFmtId="192" fontId="89" fillId="28" borderId="80" xfId="797" applyNumberFormat="1" applyFont="1" applyFill="1" applyBorder="1" applyAlignment="1">
      <alignment horizontal="center" vertical="top"/>
    </xf>
    <xf numFmtId="0" fontId="72" fillId="28" borderId="80" xfId="797" applyNumberFormat="1" applyFont="1" applyFill="1" applyBorder="1" applyAlignment="1">
      <alignment horizontal="center" vertical="top"/>
    </xf>
    <xf numFmtId="0" fontId="72" fillId="28" borderId="80" xfId="797" applyFont="1" applyFill="1" applyBorder="1" applyAlignment="1">
      <alignment horizontal="center" vertical="top"/>
    </xf>
    <xf numFmtId="191" fontId="89" fillId="28" borderId="80" xfId="797" applyNumberFormat="1" applyFont="1" applyFill="1" applyBorder="1" applyAlignment="1">
      <alignment horizontal="center" vertical="top"/>
    </xf>
    <xf numFmtId="3" fontId="72" fillId="28" borderId="80" xfId="797" applyNumberFormat="1" applyFont="1" applyFill="1" applyBorder="1" applyAlignment="1">
      <alignment horizontal="center" vertical="top"/>
    </xf>
    <xf numFmtId="3" fontId="89" fillId="28" borderId="80" xfId="797" applyNumberFormat="1" applyFont="1" applyFill="1" applyBorder="1" applyAlignment="1">
      <alignment horizontal="center" vertical="top"/>
    </xf>
    <xf numFmtId="3" fontId="89" fillId="28" borderId="81" xfId="797" applyNumberFormat="1" applyFont="1" applyFill="1" applyBorder="1" applyAlignment="1">
      <alignment horizontal="center" vertical="top" wrapText="1"/>
    </xf>
    <xf numFmtId="0" fontId="68" fillId="28" borderId="0" xfId="797" applyFont="1" applyFill="1" applyBorder="1" applyAlignment="1">
      <alignment vertical="top"/>
    </xf>
    <xf numFmtId="49" fontId="73" fillId="28" borderId="82" xfId="797" applyNumberFormat="1" applyFont="1" applyFill="1" applyBorder="1" applyAlignment="1">
      <alignment horizontal="center" vertical="top" wrapText="1"/>
    </xf>
    <xf numFmtId="0" fontId="73" fillId="28" borderId="83" xfId="797" applyNumberFormat="1" applyFont="1" applyFill="1" applyBorder="1" applyAlignment="1">
      <alignment horizontal="right" vertical="top" wrapText="1"/>
    </xf>
    <xf numFmtId="192" fontId="73" fillId="28" borderId="83" xfId="797" applyNumberFormat="1" applyFont="1" applyFill="1" applyBorder="1" applyAlignment="1">
      <alignment horizontal="center" vertical="top"/>
    </xf>
    <xf numFmtId="0" fontId="73" fillId="28" borderId="83" xfId="797" applyNumberFormat="1" applyFont="1" applyFill="1" applyBorder="1" applyAlignment="1">
      <alignment horizontal="center" vertical="top"/>
    </xf>
    <xf numFmtId="3" fontId="73" fillId="28" borderId="83" xfId="797" applyNumberFormat="1" applyFont="1" applyFill="1" applyBorder="1" applyAlignment="1">
      <alignment horizontal="center" vertical="top"/>
    </xf>
    <xf numFmtId="0" fontId="73" fillId="28" borderId="83" xfId="797" applyFont="1" applyFill="1" applyBorder="1" applyAlignment="1">
      <alignment horizontal="center" vertical="top"/>
    </xf>
    <xf numFmtId="191" fontId="73" fillId="28" borderId="83" xfId="797" applyNumberFormat="1" applyFont="1" applyFill="1" applyBorder="1" applyAlignment="1">
      <alignment horizontal="center" vertical="top"/>
    </xf>
    <xf numFmtId="3" fontId="73" fillId="28" borderId="84" xfId="797" applyNumberFormat="1" applyFont="1" applyFill="1" applyBorder="1" applyAlignment="1">
      <alignment horizontal="center" vertical="top" wrapText="1"/>
    </xf>
    <xf numFmtId="49" fontId="73" fillId="28" borderId="79" xfId="797" applyNumberFormat="1" applyFont="1" applyFill="1" applyBorder="1" applyAlignment="1">
      <alignment horizontal="center" vertical="top" wrapText="1"/>
    </xf>
    <xf numFmtId="0" fontId="73" fillId="28" borderId="80" xfId="797" applyNumberFormat="1" applyFont="1" applyFill="1" applyBorder="1" applyAlignment="1">
      <alignment horizontal="right" vertical="top" wrapText="1"/>
    </xf>
    <xf numFmtId="192" fontId="73" fillId="28" borderId="80" xfId="797" applyNumberFormat="1" applyFont="1" applyFill="1" applyBorder="1" applyAlignment="1">
      <alignment horizontal="center" vertical="top"/>
    </xf>
    <xf numFmtId="0" fontId="73" fillId="28" borderId="80" xfId="797" applyNumberFormat="1" applyFont="1" applyFill="1" applyBorder="1" applyAlignment="1">
      <alignment horizontal="center" vertical="top"/>
    </xf>
    <xf numFmtId="3" fontId="73" fillId="28" borderId="80" xfId="797" applyNumberFormat="1" applyFont="1" applyFill="1" applyBorder="1" applyAlignment="1">
      <alignment horizontal="center" vertical="top"/>
    </xf>
    <xf numFmtId="0" fontId="73" fillId="28" borderId="80" xfId="797" applyFont="1" applyFill="1" applyBorder="1" applyAlignment="1">
      <alignment horizontal="center" vertical="top"/>
    </xf>
    <xf numFmtId="191" fontId="73" fillId="28" borderId="80" xfId="797" applyNumberFormat="1" applyFont="1" applyFill="1" applyBorder="1" applyAlignment="1">
      <alignment horizontal="center" vertical="top"/>
    </xf>
    <xf numFmtId="3" fontId="73" fillId="28" borderId="81" xfId="797" applyNumberFormat="1" applyFont="1" applyFill="1" applyBorder="1" applyAlignment="1">
      <alignment horizontal="center" vertical="top" wrapText="1"/>
    </xf>
    <xf numFmtId="49" fontId="73" fillId="0" borderId="79" xfId="797" applyNumberFormat="1" applyFont="1" applyFill="1" applyBorder="1" applyAlignment="1">
      <alignment horizontal="center" vertical="top" wrapText="1"/>
    </xf>
    <xf numFmtId="0" fontId="73" fillId="0" borderId="80" xfId="797" applyNumberFormat="1" applyFont="1" applyFill="1" applyBorder="1" applyAlignment="1">
      <alignment horizontal="right" vertical="top" wrapText="1"/>
    </xf>
    <xf numFmtId="192" fontId="73" fillId="0" borderId="80" xfId="797" applyNumberFormat="1" applyFont="1" applyFill="1" applyBorder="1" applyAlignment="1">
      <alignment horizontal="center" vertical="top"/>
    </xf>
    <xf numFmtId="0" fontId="73" fillId="0" borderId="80" xfId="797" applyNumberFormat="1" applyFont="1" applyFill="1" applyBorder="1" applyAlignment="1">
      <alignment horizontal="center" vertical="top"/>
    </xf>
    <xf numFmtId="3" fontId="73" fillId="0" borderId="80" xfId="797" applyNumberFormat="1" applyFont="1" applyFill="1" applyBorder="1" applyAlignment="1">
      <alignment horizontal="center" vertical="top"/>
    </xf>
    <xf numFmtId="0" fontId="73" fillId="0" borderId="80" xfId="797" applyFont="1" applyFill="1" applyBorder="1" applyAlignment="1">
      <alignment horizontal="center" vertical="top"/>
    </xf>
    <xf numFmtId="191" fontId="73" fillId="0" borderId="80" xfId="797" applyNumberFormat="1" applyFont="1" applyFill="1" applyBorder="1" applyAlignment="1">
      <alignment horizontal="center" vertical="top"/>
    </xf>
    <xf numFmtId="3" fontId="73" fillId="0" borderId="81" xfId="797" applyNumberFormat="1" applyFont="1" applyFill="1" applyBorder="1" applyAlignment="1">
      <alignment horizontal="center" vertical="top" wrapText="1"/>
    </xf>
    <xf numFmtId="0" fontId="68" fillId="0" borderId="0" xfId="797" applyFont="1" applyFill="1" applyBorder="1" applyAlignment="1">
      <alignment vertical="top"/>
    </xf>
    <xf numFmtId="0" fontId="68" fillId="33" borderId="0" xfId="797" applyFont="1" applyFill="1" applyBorder="1" applyAlignment="1">
      <alignment vertical="top"/>
    </xf>
    <xf numFmtId="0" fontId="11" fillId="34" borderId="0" xfId="797" applyFont="1" applyFill="1"/>
    <xf numFmtId="49" fontId="73" fillId="0" borderId="30" xfId="797" applyNumberFormat="1" applyFont="1" applyFill="1" applyBorder="1" applyAlignment="1">
      <alignment horizontal="center" vertical="top" wrapText="1"/>
    </xf>
    <xf numFmtId="0" fontId="73" fillId="0" borderId="31" xfId="797" applyNumberFormat="1" applyFont="1" applyFill="1" applyBorder="1" applyAlignment="1">
      <alignment horizontal="right" vertical="top" wrapText="1"/>
    </xf>
    <xf numFmtId="192" fontId="73" fillId="0" borderId="31" xfId="797" applyNumberFormat="1" applyFont="1" applyFill="1" applyBorder="1" applyAlignment="1">
      <alignment horizontal="center" vertical="top"/>
    </xf>
    <xf numFmtId="0" fontId="73" fillId="0" borderId="31" xfId="797" applyNumberFormat="1" applyFont="1" applyFill="1" applyBorder="1" applyAlignment="1">
      <alignment horizontal="center" vertical="top"/>
    </xf>
    <xf numFmtId="3" fontId="73" fillId="0" borderId="31" xfId="797" applyNumberFormat="1" applyFont="1" applyFill="1" applyBorder="1" applyAlignment="1">
      <alignment horizontal="center" vertical="top"/>
    </xf>
    <xf numFmtId="0" fontId="72" fillId="0" borderId="80" xfId="797" applyFont="1" applyFill="1" applyBorder="1" applyAlignment="1">
      <alignment horizontal="center" vertical="top"/>
    </xf>
    <xf numFmtId="191" fontId="89" fillId="0" borderId="80" xfId="797" applyNumberFormat="1" applyFont="1" applyFill="1" applyBorder="1" applyAlignment="1">
      <alignment horizontal="center" vertical="top"/>
    </xf>
    <xf numFmtId="3" fontId="72" fillId="0" borderId="80" xfId="797" applyNumberFormat="1" applyFont="1" applyFill="1" applyBorder="1" applyAlignment="1">
      <alignment horizontal="center" vertical="top"/>
    </xf>
    <xf numFmtId="3" fontId="89" fillId="0" borderId="80" xfId="797" applyNumberFormat="1" applyFont="1" applyFill="1" applyBorder="1" applyAlignment="1">
      <alignment horizontal="center" vertical="top"/>
    </xf>
    <xf numFmtId="3" fontId="89" fillId="0" borderId="81" xfId="797" applyNumberFormat="1" applyFont="1" applyFill="1" applyBorder="1" applyAlignment="1">
      <alignment horizontal="center" vertical="top" wrapText="1"/>
    </xf>
    <xf numFmtId="0" fontId="66" fillId="0" borderId="85" xfId="797" applyFont="1" applyFill="1" applyBorder="1" applyAlignment="1">
      <alignment horizontal="center" vertical="top" wrapText="1"/>
    </xf>
    <xf numFmtId="0" fontId="66" fillId="0" borderId="86" xfId="797" applyFont="1" applyFill="1" applyBorder="1" applyAlignment="1">
      <alignment horizontal="left" vertical="top"/>
    </xf>
    <xf numFmtId="192" fontId="66" fillId="0" borderId="86" xfId="797" applyNumberFormat="1" applyFont="1" applyFill="1" applyBorder="1" applyAlignment="1">
      <alignment horizontal="center" vertical="top" wrapText="1"/>
    </xf>
    <xf numFmtId="0" fontId="66" fillId="0" borderId="86" xfId="797" applyNumberFormat="1" applyFont="1" applyFill="1" applyBorder="1" applyAlignment="1">
      <alignment horizontal="center" vertical="top" wrapText="1"/>
    </xf>
    <xf numFmtId="3" fontId="66" fillId="0" borderId="86" xfId="797" applyNumberFormat="1" applyFont="1" applyFill="1" applyBorder="1" applyAlignment="1">
      <alignment horizontal="center" vertical="top" wrapText="1"/>
    </xf>
    <xf numFmtId="0" fontId="66" fillId="0" borderId="86" xfId="797" applyFont="1" applyFill="1" applyBorder="1" applyAlignment="1">
      <alignment horizontal="center" vertical="top" wrapText="1"/>
    </xf>
    <xf numFmtId="3" fontId="85" fillId="0" borderId="87" xfId="797" applyNumberFormat="1" applyFont="1" applyFill="1" applyBorder="1" applyAlignment="1">
      <alignment horizontal="center" vertical="top" wrapText="1"/>
    </xf>
    <xf numFmtId="3" fontId="72" fillId="0" borderId="0" xfId="797" applyNumberFormat="1" applyFont="1" applyFill="1" applyBorder="1" applyAlignment="1">
      <alignment horizontal="center" vertical="top" wrapText="1"/>
    </xf>
    <xf numFmtId="0" fontId="11" fillId="0" borderId="0" xfId="797" applyFont="1" applyFill="1" applyBorder="1" applyAlignment="1">
      <alignment horizontal="center"/>
    </xf>
    <xf numFmtId="4" fontId="67" fillId="25" borderId="49" xfId="908" applyNumberFormat="1" applyFont="1" applyFill="1" applyBorder="1" applyAlignment="1">
      <alignment vertical="center" wrapText="1"/>
    </xf>
    <xf numFmtId="4" fontId="67" fillId="25" borderId="64" xfId="908" applyNumberFormat="1" applyFont="1" applyFill="1" applyBorder="1" applyAlignment="1">
      <alignment vertical="center" wrapText="1"/>
    </xf>
    <xf numFmtId="4" fontId="67" fillId="25" borderId="27" xfId="908" applyNumberFormat="1" applyFont="1" applyFill="1" applyBorder="1" applyAlignment="1">
      <alignment vertical="center" wrapText="1"/>
    </xf>
    <xf numFmtId="4" fontId="67" fillId="25" borderId="70" xfId="908" applyNumberFormat="1" applyFont="1" applyFill="1" applyBorder="1" applyAlignment="1">
      <alignment vertical="center" wrapText="1"/>
    </xf>
    <xf numFmtId="4" fontId="66" fillId="16" borderId="49" xfId="908" applyNumberFormat="1" applyFont="1" applyFill="1" applyBorder="1" applyAlignment="1">
      <alignment horizontal="center" vertical="center" wrapText="1"/>
    </xf>
    <xf numFmtId="4" fontId="66" fillId="16" borderId="67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1" fillId="29" borderId="7" xfId="908" applyFont="1" applyFill="1" applyBorder="1" applyAlignment="1">
      <alignment horizontal="center" vertical="center" wrapText="1"/>
    </xf>
    <xf numFmtId="4" fontId="67" fillId="25" borderId="25" xfId="908" applyNumberFormat="1" applyFont="1" applyFill="1" applyBorder="1" applyAlignment="1">
      <alignment vertical="center" wrapText="1"/>
    </xf>
    <xf numFmtId="4" fontId="67" fillId="25" borderId="43" xfId="908" applyNumberFormat="1" applyFont="1" applyFill="1" applyBorder="1" applyAlignment="1">
      <alignment vertical="center" wrapText="1"/>
    </xf>
    <xf numFmtId="0" fontId="11" fillId="32" borderId="57" xfId="974" applyFont="1" applyFill="1" applyBorder="1" applyAlignment="1">
      <alignment horizontal="center" vertical="center" wrapText="1"/>
    </xf>
    <xf numFmtId="0" fontId="11" fillId="32" borderId="74" xfId="974" applyFont="1" applyFill="1" applyBorder="1" applyAlignment="1">
      <alignment horizontal="center" vertical="center" wrapText="1"/>
    </xf>
    <xf numFmtId="0" fontId="11" fillId="32" borderId="60" xfId="974" applyFont="1" applyFill="1" applyBorder="1" applyAlignment="1">
      <alignment horizontal="center" vertical="center" wrapText="1"/>
    </xf>
    <xf numFmtId="0" fontId="11" fillId="32" borderId="31" xfId="974" applyFont="1" applyFill="1" applyBorder="1" applyAlignment="1">
      <alignment horizontal="center" vertical="center" wrapText="1"/>
    </xf>
    <xf numFmtId="0" fontId="66" fillId="32" borderId="40" xfId="908" applyFont="1" applyFill="1" applyBorder="1" applyAlignment="1">
      <alignment horizontal="center" vertical="center"/>
    </xf>
    <xf numFmtId="0" fontId="66" fillId="32" borderId="12" xfId="908" applyFont="1" applyFill="1" applyBorder="1" applyAlignment="1">
      <alignment horizontal="center" vertical="center"/>
    </xf>
    <xf numFmtId="0" fontId="66" fillId="32" borderId="36" xfId="908" applyFont="1" applyFill="1" applyBorder="1" applyAlignment="1">
      <alignment horizontal="center" vertical="center"/>
    </xf>
    <xf numFmtId="0" fontId="11" fillId="32" borderId="7" xfId="975" applyFont="1" applyFill="1" applyBorder="1" applyAlignment="1" applyProtection="1">
      <alignment horizontal="center" vertical="center" wrapText="1"/>
      <protection locked="0"/>
    </xf>
    <xf numFmtId="0" fontId="11" fillId="32" borderId="28" xfId="975" applyFont="1" applyFill="1" applyBorder="1" applyAlignment="1" applyProtection="1">
      <alignment horizontal="center" vertical="center" wrapText="1"/>
      <protection locked="0"/>
    </xf>
    <xf numFmtId="187" fontId="68" fillId="32" borderId="43" xfId="975" applyNumberFormat="1" applyFont="1" applyFill="1" applyBorder="1" applyAlignment="1" applyProtection="1">
      <alignment horizontal="center" vertical="center"/>
      <protection locked="0"/>
    </xf>
    <xf numFmtId="187" fontId="68" fillId="32" borderId="7" xfId="975" applyNumberFormat="1" applyFont="1" applyFill="1" applyBorder="1" applyAlignment="1" applyProtection="1">
      <alignment horizontal="center" vertical="center"/>
      <protection locked="0"/>
    </xf>
    <xf numFmtId="0" fontId="68" fillId="32" borderId="32" xfId="975" applyFont="1" applyFill="1" applyBorder="1" applyAlignment="1" applyProtection="1">
      <alignment horizontal="center" vertical="center" wrapText="1"/>
      <protection locked="0"/>
    </xf>
    <xf numFmtId="0" fontId="68" fillId="32" borderId="48" xfId="975" applyFont="1" applyFill="1" applyBorder="1" applyAlignment="1" applyProtection="1">
      <alignment horizontal="center" vertical="center" wrapText="1"/>
      <protection locked="0"/>
    </xf>
    <xf numFmtId="0" fontId="68" fillId="32" borderId="42" xfId="908" applyFont="1" applyFill="1" applyBorder="1" applyAlignment="1">
      <alignment horizontal="center" vertical="center"/>
    </xf>
    <xf numFmtId="0" fontId="68" fillId="32" borderId="4" xfId="908" applyFont="1" applyFill="1" applyBorder="1" applyAlignment="1">
      <alignment horizontal="center" vertical="center"/>
    </xf>
    <xf numFmtId="0" fontId="68" fillId="32" borderId="5" xfId="908" applyFont="1" applyFill="1" applyBorder="1" applyAlignment="1">
      <alignment horizontal="center" vertical="center"/>
    </xf>
    <xf numFmtId="187" fontId="68" fillId="32" borderId="8" xfId="975" applyNumberFormat="1" applyFont="1" applyFill="1" applyBorder="1" applyAlignment="1" applyProtection="1">
      <alignment horizontal="center" vertical="center"/>
      <protection locked="0"/>
    </xf>
    <xf numFmtId="0" fontId="66" fillId="30" borderId="0" xfId="908" applyFont="1" applyFill="1" applyAlignment="1">
      <alignment horizontal="left" vertical="center"/>
    </xf>
    <xf numFmtId="49" fontId="66" fillId="30" borderId="0" xfId="908" applyNumberFormat="1" applyFont="1" applyFill="1" applyBorder="1" applyAlignment="1">
      <alignment horizontal="left" vertical="center"/>
    </xf>
    <xf numFmtId="0" fontId="66" fillId="30" borderId="0" xfId="908" applyNumberFormat="1" applyFont="1" applyFill="1" applyBorder="1" applyAlignment="1">
      <alignment horizontal="left" vertical="center"/>
    </xf>
    <xf numFmtId="0" fontId="11" fillId="32" borderId="51" xfId="975" applyFont="1" applyFill="1" applyBorder="1" applyAlignment="1" applyProtection="1">
      <alignment horizontal="center" vertical="center" wrapText="1"/>
      <protection locked="0"/>
    </xf>
    <xf numFmtId="0" fontId="11" fillId="32" borderId="29" xfId="975" applyFont="1" applyFill="1" applyBorder="1" applyAlignment="1" applyProtection="1">
      <alignment horizontal="center" vertical="center" wrapText="1"/>
      <protection locked="0"/>
    </xf>
    <xf numFmtId="0" fontId="11" fillId="32" borderId="62" xfId="975" applyFont="1" applyFill="1" applyBorder="1" applyAlignment="1" applyProtection="1">
      <alignment horizontal="center" vertical="center" wrapText="1"/>
      <protection locked="0"/>
    </xf>
    <xf numFmtId="0" fontId="11" fillId="32" borderId="33" xfId="908" applyFont="1" applyFill="1" applyBorder="1" applyAlignment="1">
      <alignment horizontal="center" vertical="center"/>
    </xf>
    <xf numFmtId="0" fontId="11" fillId="32" borderId="54" xfId="908" applyFont="1" applyFill="1" applyBorder="1" applyAlignment="1">
      <alignment horizontal="center" vertical="center"/>
    </xf>
    <xf numFmtId="0" fontId="11" fillId="32" borderId="58" xfId="908" applyFont="1" applyFill="1" applyBorder="1" applyAlignment="1">
      <alignment horizontal="center" vertical="center"/>
    </xf>
    <xf numFmtId="0" fontId="11" fillId="32" borderId="46" xfId="908" applyFont="1" applyFill="1" applyBorder="1" applyAlignment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11" fillId="32" borderId="59" xfId="908" applyFont="1" applyFill="1" applyBorder="1" applyAlignment="1">
      <alignment horizontal="center" vertical="center"/>
    </xf>
    <xf numFmtId="0" fontId="11" fillId="32" borderId="52" xfId="975" applyFont="1" applyFill="1" applyBorder="1" applyAlignment="1" applyProtection="1">
      <alignment horizontal="center" vertical="center" wrapText="1"/>
      <protection locked="0"/>
    </xf>
    <xf numFmtId="0" fontId="11" fillId="32" borderId="55" xfId="975" applyFont="1" applyFill="1" applyBorder="1" applyAlignment="1" applyProtection="1">
      <alignment horizontal="center" vertical="center" wrapText="1"/>
      <protection locked="0"/>
    </xf>
    <xf numFmtId="0" fontId="11" fillId="32" borderId="63" xfId="975" applyFont="1" applyFill="1" applyBorder="1" applyAlignment="1" applyProtection="1">
      <alignment horizontal="center" vertical="center" wrapText="1"/>
      <protection locked="0"/>
    </xf>
    <xf numFmtId="0" fontId="11" fillId="32" borderId="42" xfId="908" applyFont="1" applyFill="1" applyBorder="1" applyAlignment="1">
      <alignment horizontal="center" vertical="center"/>
    </xf>
    <xf numFmtId="0" fontId="11" fillId="32" borderId="4" xfId="908" applyFont="1" applyFill="1" applyBorder="1" applyAlignment="1">
      <alignment horizontal="center" vertical="center"/>
    </xf>
    <xf numFmtId="0" fontId="68" fillId="32" borderId="4" xfId="974" applyFont="1" applyFill="1" applyBorder="1" applyAlignment="1">
      <alignment horizontal="center" vertical="center" wrapText="1"/>
    </xf>
    <xf numFmtId="0" fontId="68" fillId="32" borderId="7" xfId="974" applyFont="1" applyFill="1" applyBorder="1" applyAlignment="1">
      <alignment horizontal="center" vertical="center" wrapText="1"/>
    </xf>
    <xf numFmtId="0" fontId="68" fillId="32" borderId="28" xfId="974" applyFont="1" applyFill="1" applyBorder="1" applyAlignment="1">
      <alignment horizontal="center" vertical="center" wrapText="1"/>
    </xf>
    <xf numFmtId="0" fontId="68" fillId="32" borderId="41" xfId="974" applyFont="1" applyFill="1" applyBorder="1" applyAlignment="1">
      <alignment horizontal="center" vertical="center" wrapText="1"/>
    </xf>
    <xf numFmtId="0" fontId="68" fillId="32" borderId="25" xfId="974" applyFont="1" applyFill="1" applyBorder="1" applyAlignment="1">
      <alignment horizontal="center" vertical="center" wrapText="1"/>
    </xf>
    <xf numFmtId="0" fontId="68" fillId="32" borderId="49" xfId="974" applyFont="1" applyFill="1" applyBorder="1" applyAlignment="1">
      <alignment horizontal="center" vertical="center" wrapText="1"/>
    </xf>
    <xf numFmtId="0" fontId="11" fillId="32" borderId="61" xfId="974" applyFont="1" applyFill="1" applyBorder="1" applyAlignment="1">
      <alignment horizontal="center" vertical="center" wrapText="1"/>
    </xf>
    <xf numFmtId="0" fontId="11" fillId="32" borderId="72" xfId="974" applyFont="1" applyFill="1" applyBorder="1" applyAlignment="1">
      <alignment horizontal="center" vertical="center" wrapText="1"/>
    </xf>
    <xf numFmtId="187" fontId="83" fillId="32" borderId="32" xfId="975" applyNumberFormat="1" applyFont="1" applyFill="1" applyBorder="1" applyAlignment="1" applyProtection="1">
      <alignment horizontal="center" vertical="center" wrapText="1"/>
      <protection locked="0"/>
    </xf>
    <xf numFmtId="187" fontId="83" fillId="32" borderId="48" xfId="975" applyNumberFormat="1" applyFont="1" applyFill="1" applyBorder="1" applyAlignment="1" applyProtection="1">
      <alignment horizontal="center" vertical="center" wrapText="1"/>
      <protection locked="0"/>
    </xf>
    <xf numFmtId="0" fontId="11" fillId="32" borderId="43" xfId="975" applyFont="1" applyFill="1" applyBorder="1" applyAlignment="1" applyProtection="1">
      <alignment horizontal="center" vertical="center" wrapText="1"/>
      <protection locked="0"/>
    </xf>
    <xf numFmtId="0" fontId="11" fillId="32" borderId="64" xfId="975" applyFont="1" applyFill="1" applyBorder="1" applyAlignment="1" applyProtection="1">
      <alignment horizontal="center" vertical="center" wrapText="1"/>
      <protection locked="0"/>
    </xf>
    <xf numFmtId="0" fontId="11" fillId="0" borderId="0" xfId="2258" applyFont="1" applyBorder="1" applyAlignment="1">
      <alignment horizontal="center"/>
    </xf>
    <xf numFmtId="4" fontId="11" fillId="0" borderId="33" xfId="2257" applyFont="1" applyBorder="1" applyAlignment="1">
      <alignment horizontal="center" vertical="center" wrapText="1"/>
    </xf>
    <xf numFmtId="4" fontId="11" fillId="0" borderId="35" xfId="2257" applyFont="1" applyBorder="1" applyAlignment="1">
      <alignment horizontal="center" vertical="center" wrapText="1"/>
    </xf>
    <xf numFmtId="4" fontId="11" fillId="0" borderId="32" xfId="2257" applyFont="1" applyBorder="1" applyAlignment="1">
      <alignment horizontal="center" vertical="center" wrapText="1"/>
    </xf>
    <xf numFmtId="4" fontId="11" fillId="0" borderId="34" xfId="2257" applyFont="1" applyBorder="1" applyAlignment="1">
      <alignment horizontal="center" vertical="center" wrapText="1"/>
    </xf>
    <xf numFmtId="4" fontId="66" fillId="0" borderId="40" xfId="2257" applyFont="1" applyBorder="1" applyAlignment="1">
      <alignment horizontal="center" vertical="top" wrapText="1"/>
    </xf>
    <xf numFmtId="4" fontId="66" fillId="0" borderId="12" xfId="2257" applyFont="1" applyBorder="1" applyAlignment="1">
      <alignment horizontal="center" vertical="top" wrapText="1"/>
    </xf>
    <xf numFmtId="4" fontId="66" fillId="0" borderId="36" xfId="2257" applyFont="1" applyBorder="1" applyAlignment="1">
      <alignment horizontal="center" vertical="top" wrapText="1"/>
    </xf>
    <xf numFmtId="0" fontId="11" fillId="0" borderId="9" xfId="2258" applyFont="1" applyBorder="1" applyAlignment="1">
      <alignment horizontal="center"/>
    </xf>
    <xf numFmtId="4" fontId="73" fillId="0" borderId="0" xfId="2257" applyFont="1" applyAlignment="1">
      <alignment horizontal="center" vertical="center"/>
    </xf>
    <xf numFmtId="4" fontId="66" fillId="0" borderId="0" xfId="2257" applyFont="1" applyAlignment="1">
      <alignment horizontal="center"/>
    </xf>
    <xf numFmtId="0" fontId="85" fillId="0" borderId="0" xfId="797" applyFont="1" applyFill="1" applyAlignment="1">
      <alignment horizontal="center"/>
    </xf>
    <xf numFmtId="0" fontId="11" fillId="0" borderId="0" xfId="797" applyFont="1" applyAlignment="1">
      <alignment horizontal="right"/>
    </xf>
    <xf numFmtId="0" fontId="12" fillId="0" borderId="0" xfId="797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2" fillId="0" borderId="4" xfId="797" applyNumberFormat="1" applyFont="1" applyFill="1" applyBorder="1" applyAlignment="1">
      <alignment horizontal="center" vertical="center" wrapText="1"/>
    </xf>
    <xf numFmtId="49" fontId="72" fillId="0" borderId="7" xfId="797" applyNumberFormat="1" applyFont="1" applyFill="1" applyBorder="1" applyAlignment="1">
      <alignment horizontal="center" vertical="center" wrapText="1"/>
    </xf>
    <xf numFmtId="0" fontId="72" fillId="0" borderId="5" xfId="797" applyFont="1" applyFill="1" applyBorder="1" applyAlignment="1">
      <alignment horizontal="center" vertical="center" wrapText="1"/>
    </xf>
    <xf numFmtId="0" fontId="72" fillId="0" borderId="8" xfId="797" applyFont="1" applyFill="1" applyBorder="1" applyAlignment="1">
      <alignment horizontal="center" vertical="center" wrapText="1"/>
    </xf>
    <xf numFmtId="0" fontId="68" fillId="0" borderId="0" xfId="797" applyFont="1" applyFill="1" applyAlignment="1">
      <alignment horizontal="right"/>
    </xf>
    <xf numFmtId="0" fontId="66" fillId="0" borderId="0" xfId="797" applyFont="1" applyFill="1" applyAlignment="1">
      <alignment horizontal="center"/>
    </xf>
    <xf numFmtId="49" fontId="72" fillId="0" borderId="3" xfId="797" applyNumberFormat="1" applyFont="1" applyFill="1" applyBorder="1" applyAlignment="1">
      <alignment horizontal="center" vertical="center" wrapText="1"/>
    </xf>
    <xf numFmtId="49" fontId="72" fillId="0" borderId="6" xfId="797" applyNumberFormat="1" applyFont="1" applyFill="1" applyBorder="1" applyAlignment="1">
      <alignment horizontal="center" vertical="center" wrapText="1"/>
    </xf>
    <xf numFmtId="49" fontId="72" fillId="0" borderId="60" xfId="797" applyNumberFormat="1" applyFont="1" applyFill="1" applyBorder="1" applyAlignment="1">
      <alignment horizontal="center" vertical="center" wrapText="1"/>
    </xf>
    <xf numFmtId="49" fontId="72" fillId="0" borderId="67" xfId="797" applyNumberFormat="1" applyFont="1" applyFill="1" applyBorder="1" applyAlignment="1">
      <alignment horizontal="center" vertical="center" wrapText="1"/>
    </xf>
    <xf numFmtId="0" fontId="81" fillId="0" borderId="40" xfId="0" applyFont="1" applyBorder="1" applyAlignment="1">
      <alignment horizontal="center" vertical="center"/>
    </xf>
    <xf numFmtId="0" fontId="81" fillId="0" borderId="12" xfId="0" applyFont="1" applyBorder="1" applyAlignment="1">
      <alignment horizontal="center" vertical="center"/>
    </xf>
    <xf numFmtId="0" fontId="80" fillId="0" borderId="12" xfId="0" applyFont="1" applyBorder="1" applyAlignment="1">
      <alignment horizontal="left" vertical="center"/>
    </xf>
    <xf numFmtId="0" fontId="80" fillId="0" borderId="1" xfId="0" applyFont="1" applyBorder="1" applyAlignment="1">
      <alignment horizontal="center" vertical="center"/>
    </xf>
    <xf numFmtId="0" fontId="80" fillId="0" borderId="2" xfId="0" applyFont="1" applyBorder="1" applyAlignment="1">
      <alignment horizontal="center" vertical="center"/>
    </xf>
    <xf numFmtId="0" fontId="80" fillId="0" borderId="50" xfId="0" applyFont="1" applyBorder="1" applyAlignment="1">
      <alignment horizontal="center" vertical="center"/>
    </xf>
    <xf numFmtId="3" fontId="80" fillId="31" borderId="1" xfId="0" applyNumberFormat="1" applyFont="1" applyFill="1" applyBorder="1" applyAlignment="1">
      <alignment horizontal="center" vertical="center"/>
    </xf>
    <xf numFmtId="3" fontId="80" fillId="31" borderId="2" xfId="0" applyNumberFormat="1" applyFont="1" applyFill="1" applyBorder="1" applyAlignment="1">
      <alignment horizontal="center" vertical="center"/>
    </xf>
    <xf numFmtId="3" fontId="80" fillId="31" borderId="59" xfId="0" applyNumberFormat="1" applyFont="1" applyFill="1" applyBorder="1" applyAlignment="1">
      <alignment horizontal="center" vertical="center"/>
    </xf>
    <xf numFmtId="0" fontId="80" fillId="0" borderId="0" xfId="0" applyFont="1" applyAlignment="1">
      <alignment horizontal="center" vertical="center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71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28" xfId="0" applyNumberFormat="1" applyFont="1" applyFill="1" applyBorder="1" applyAlignment="1">
      <alignment horizontal="center" vertical="center" wrapText="1"/>
    </xf>
    <xf numFmtId="0" fontId="81" fillId="0" borderId="41" xfId="0" applyNumberFormat="1" applyFont="1" applyFill="1" applyBorder="1" applyAlignment="1">
      <alignment horizontal="center" vertical="center" wrapText="1"/>
    </xf>
    <xf numFmtId="0" fontId="81" fillId="0" borderId="25" xfId="0" applyNumberFormat="1" applyFont="1" applyFill="1" applyBorder="1" applyAlignment="1">
      <alignment horizontal="center" vertical="center" wrapText="1"/>
    </xf>
    <xf numFmtId="0" fontId="81" fillId="0" borderId="49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6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  <xf numFmtId="0" fontId="80" fillId="0" borderId="1" xfId="0" applyFont="1" applyBorder="1" applyAlignment="1">
      <alignment horizontal="left" vertical="center"/>
    </xf>
    <xf numFmtId="0" fontId="80" fillId="0" borderId="2" xfId="0" applyFont="1" applyBorder="1" applyAlignment="1">
      <alignment horizontal="left" vertical="center"/>
    </xf>
    <xf numFmtId="0" fontId="80" fillId="0" borderId="40" xfId="0" applyFont="1" applyBorder="1" applyAlignment="1">
      <alignment horizontal="center" vertical="center"/>
    </xf>
    <xf numFmtId="0" fontId="80" fillId="0" borderId="12" xfId="0" applyFont="1" applyBorder="1" applyAlignment="1">
      <alignment horizontal="center" vertical="center"/>
    </xf>
    <xf numFmtId="0" fontId="80" fillId="0" borderId="36" xfId="0" applyFont="1" applyBorder="1" applyAlignment="1">
      <alignment horizontal="center" vertical="center"/>
    </xf>
    <xf numFmtId="0" fontId="81" fillId="0" borderId="37" xfId="0" applyFont="1" applyBorder="1" applyAlignment="1">
      <alignment horizontal="center" vertic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47" xfId="0" applyNumberFormat="1" applyFont="1" applyFill="1" applyBorder="1" applyAlignment="1">
      <alignment horizontal="center" vertical="center" wrapText="1"/>
    </xf>
    <xf numFmtId="0" fontId="81" fillId="0" borderId="1" xfId="0" applyNumberFormat="1" applyFont="1" applyFill="1" applyBorder="1" applyAlignment="1">
      <alignment horizontal="center" vertical="center" wrapText="1"/>
    </xf>
    <xf numFmtId="0" fontId="81" fillId="0" borderId="2" xfId="0" applyNumberFormat="1" applyFont="1" applyFill="1" applyBorder="1" applyAlignment="1">
      <alignment horizontal="center" vertical="center" wrapText="1"/>
    </xf>
    <xf numFmtId="0" fontId="81" fillId="0" borderId="59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57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9"/>
    <cellStyle name="Обычный 34 3" xfId="2260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5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1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1"/>
  <sheetViews>
    <sheetView showGridLines="0" tabSelected="1" view="pageBreakPreview" topLeftCell="A4" zoomScale="70" zoomScaleSheetLayoutView="70" workbookViewId="0">
      <pane xSplit="2" topLeftCell="C1" activePane="topRight" state="frozen"/>
      <selection activeCell="A8" sqref="A8"/>
      <selection pane="topRight" activeCell="J43" sqref="J43"/>
    </sheetView>
  </sheetViews>
  <sheetFormatPr defaultColWidth="8.85546875" defaultRowHeight="12.75" x14ac:dyDescent="0.2"/>
  <cols>
    <col min="1" max="1" width="12" style="55" customWidth="1"/>
    <col min="2" max="2" width="49" style="55" customWidth="1"/>
    <col min="3" max="3" width="10.5703125" style="55" customWidth="1"/>
    <col min="4" max="4" width="11.140625" style="55" customWidth="1"/>
    <col min="5" max="5" width="11" style="55" customWidth="1"/>
    <col min="6" max="6" width="13.42578125" style="55" customWidth="1"/>
    <col min="7" max="7" width="11.7109375" style="55" customWidth="1"/>
    <col min="8" max="8" width="11.28515625" style="55" customWidth="1"/>
    <col min="9" max="9" width="10.85546875" style="55" customWidth="1"/>
    <col min="10" max="10" width="11.28515625" style="55" customWidth="1"/>
    <col min="11" max="11" width="14.42578125" style="55" customWidth="1"/>
    <col min="12" max="12" width="14.7109375" style="55" customWidth="1"/>
    <col min="13" max="13" width="12.42578125" style="55" customWidth="1"/>
    <col min="14" max="14" width="14" style="87" customWidth="1"/>
    <col min="15" max="15" width="12.7109375" style="87" customWidth="1"/>
    <col min="16" max="17" width="13.5703125" style="87" customWidth="1"/>
    <col min="18" max="18" width="11.140625" style="87" customWidth="1"/>
    <col min="19" max="19" width="13" style="87" customWidth="1"/>
    <col min="20" max="20" width="13.7109375" style="55" customWidth="1"/>
    <col min="21" max="21" width="10.7109375" style="87" customWidth="1"/>
    <col min="22" max="22" width="11.28515625" style="55" customWidth="1"/>
    <col min="23" max="23" width="18.85546875" style="55" customWidth="1"/>
    <col min="24" max="24" width="17.85546875" style="55" customWidth="1"/>
    <col min="25" max="25" width="10.140625" style="55" bestFit="1" customWidth="1"/>
    <col min="26" max="16384" width="8.85546875" style="1"/>
  </cols>
  <sheetData>
    <row r="1" spans="1:25" ht="13.5" x14ac:dyDescent="0.2">
      <c r="B1" s="56" t="s">
        <v>41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7"/>
      <c r="U1" s="58"/>
      <c r="V1" s="57"/>
      <c r="W1" s="59" t="s">
        <v>419</v>
      </c>
    </row>
    <row r="2" spans="1:25" ht="13.5" customHeight="1" x14ac:dyDescent="0.2">
      <c r="B2" s="2" t="s">
        <v>32</v>
      </c>
      <c r="C2" s="416" t="str">
        <f>'Приложение №3 к форме 8.2'!C3</f>
        <v>Обустройство Ватинского месторождения нефти. Куст скважин №185 бис.</v>
      </c>
      <c r="D2" s="416"/>
      <c r="E2" s="416"/>
      <c r="F2" s="416"/>
      <c r="G2" s="416"/>
      <c r="H2" s="416"/>
      <c r="I2" s="416"/>
      <c r="J2" s="416"/>
      <c r="K2" s="416"/>
      <c r="L2" s="416"/>
      <c r="M2" s="416"/>
      <c r="N2" s="416"/>
      <c r="O2" s="416"/>
      <c r="P2" s="416"/>
      <c r="Q2" s="416"/>
      <c r="R2" s="416"/>
      <c r="S2" s="416"/>
      <c r="T2" s="416"/>
      <c r="U2" s="416"/>
      <c r="V2" s="416"/>
      <c r="W2" s="416"/>
      <c r="X2" s="106"/>
    </row>
    <row r="3" spans="1:25" x14ac:dyDescent="0.2">
      <c r="B3" s="2" t="s">
        <v>33</v>
      </c>
      <c r="C3" s="417" t="str">
        <f>'Приложение №3 к форме 8.2'!C4</f>
        <v>Нефтегазопровод к. 185 бис - т.вр. 160.</v>
      </c>
      <c r="D3" s="418"/>
      <c r="E3" s="418"/>
      <c r="F3" s="418"/>
      <c r="G3" s="418"/>
      <c r="H3" s="418"/>
      <c r="I3" s="418"/>
      <c r="J3" s="418"/>
      <c r="K3" s="418"/>
      <c r="L3" s="418"/>
      <c r="M3" s="418"/>
      <c r="N3" s="418"/>
      <c r="O3" s="418"/>
      <c r="P3" s="418"/>
      <c r="Q3" s="418"/>
      <c r="R3" s="418"/>
      <c r="S3" s="418"/>
      <c r="T3" s="418"/>
      <c r="U3" s="418"/>
      <c r="V3" s="418"/>
      <c r="W3" s="418"/>
      <c r="X3" s="107"/>
    </row>
    <row r="4" spans="1:25" x14ac:dyDescent="0.2">
      <c r="B4" s="2" t="s">
        <v>225</v>
      </c>
      <c r="C4" s="108">
        <v>1.7</v>
      </c>
      <c r="D4" s="109" t="s">
        <v>15</v>
      </c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</row>
    <row r="5" spans="1:25" ht="13.5" thickBot="1" x14ac:dyDescent="0.25">
      <c r="B5" s="2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</row>
    <row r="6" spans="1:25" ht="12.75" customHeight="1" thickBot="1" x14ac:dyDescent="0.25">
      <c r="A6" s="419" t="s">
        <v>1</v>
      </c>
      <c r="B6" s="419" t="s">
        <v>42</v>
      </c>
      <c r="C6" s="422" t="s">
        <v>43</v>
      </c>
      <c r="D6" s="423"/>
      <c r="E6" s="423"/>
      <c r="F6" s="423"/>
      <c r="G6" s="423"/>
      <c r="H6" s="423"/>
      <c r="I6" s="423"/>
      <c r="J6" s="423"/>
      <c r="K6" s="423"/>
      <c r="L6" s="424"/>
      <c r="M6" s="425" t="s">
        <v>2</v>
      </c>
      <c r="N6" s="426"/>
      <c r="O6" s="426"/>
      <c r="P6" s="426"/>
      <c r="Q6" s="426"/>
      <c r="R6" s="426"/>
      <c r="S6" s="426"/>
      <c r="T6" s="426"/>
      <c r="U6" s="426"/>
      <c r="V6" s="426"/>
      <c r="W6" s="427"/>
      <c r="Y6" s="1"/>
    </row>
    <row r="7" spans="1:25" ht="12.75" customHeight="1" x14ac:dyDescent="0.2">
      <c r="A7" s="420"/>
      <c r="B7" s="420"/>
      <c r="C7" s="428" t="s">
        <v>226</v>
      </c>
      <c r="D7" s="431" t="s">
        <v>3</v>
      </c>
      <c r="E7" s="432"/>
      <c r="F7" s="432"/>
      <c r="G7" s="432"/>
      <c r="H7" s="432"/>
      <c r="I7" s="432"/>
      <c r="J7" s="432"/>
      <c r="K7" s="433" t="s">
        <v>227</v>
      </c>
      <c r="L7" s="436" t="s">
        <v>228</v>
      </c>
      <c r="M7" s="410" t="s">
        <v>229</v>
      </c>
      <c r="N7" s="412" t="s">
        <v>3</v>
      </c>
      <c r="O7" s="413"/>
      <c r="P7" s="413"/>
      <c r="Q7" s="414"/>
      <c r="R7" s="399" t="s">
        <v>230</v>
      </c>
      <c r="S7" s="401" t="s">
        <v>231</v>
      </c>
      <c r="T7" s="401" t="s">
        <v>232</v>
      </c>
      <c r="U7" s="401" t="s">
        <v>233</v>
      </c>
      <c r="V7" s="439" t="s">
        <v>234</v>
      </c>
      <c r="W7" s="441" t="s">
        <v>235</v>
      </c>
      <c r="Y7" s="1"/>
    </row>
    <row r="8" spans="1:25" ht="44.25" customHeight="1" x14ac:dyDescent="0.2">
      <c r="A8" s="420"/>
      <c r="B8" s="420"/>
      <c r="C8" s="429"/>
      <c r="D8" s="443" t="s">
        <v>236</v>
      </c>
      <c r="E8" s="406" t="s">
        <v>237</v>
      </c>
      <c r="F8" s="406" t="s">
        <v>238</v>
      </c>
      <c r="G8" s="406" t="s">
        <v>239</v>
      </c>
      <c r="H8" s="406" t="s">
        <v>44</v>
      </c>
      <c r="I8" s="406" t="s">
        <v>233</v>
      </c>
      <c r="J8" s="406" t="s">
        <v>234</v>
      </c>
      <c r="K8" s="434"/>
      <c r="L8" s="437"/>
      <c r="M8" s="411"/>
      <c r="N8" s="408" t="s">
        <v>45</v>
      </c>
      <c r="O8" s="409"/>
      <c r="P8" s="409" t="s">
        <v>46</v>
      </c>
      <c r="Q8" s="415"/>
      <c r="R8" s="400"/>
      <c r="S8" s="402"/>
      <c r="T8" s="402"/>
      <c r="U8" s="402"/>
      <c r="V8" s="440"/>
      <c r="W8" s="442"/>
      <c r="Y8" s="1"/>
    </row>
    <row r="9" spans="1:25" ht="83.25" customHeight="1" thickBot="1" x14ac:dyDescent="0.25">
      <c r="A9" s="421"/>
      <c r="B9" s="421"/>
      <c r="C9" s="430"/>
      <c r="D9" s="444"/>
      <c r="E9" s="407"/>
      <c r="F9" s="407"/>
      <c r="G9" s="407"/>
      <c r="H9" s="407"/>
      <c r="I9" s="407"/>
      <c r="J9" s="407"/>
      <c r="K9" s="435"/>
      <c r="L9" s="438"/>
      <c r="M9" s="411"/>
      <c r="N9" s="110" t="s">
        <v>240</v>
      </c>
      <c r="O9" s="111" t="s">
        <v>241</v>
      </c>
      <c r="P9" s="111" t="s">
        <v>240</v>
      </c>
      <c r="Q9" s="112" t="s">
        <v>241</v>
      </c>
      <c r="R9" s="400"/>
      <c r="S9" s="402"/>
      <c r="T9" s="402"/>
      <c r="U9" s="402"/>
      <c r="V9" s="440"/>
      <c r="W9" s="442"/>
      <c r="Y9" s="1"/>
    </row>
    <row r="10" spans="1:25" ht="13.5" thickBot="1" x14ac:dyDescent="0.25">
      <c r="A10" s="113">
        <v>1</v>
      </c>
      <c r="B10" s="114">
        <v>2</v>
      </c>
      <c r="C10" s="113">
        <v>5</v>
      </c>
      <c r="D10" s="115">
        <v>6</v>
      </c>
      <c r="E10" s="116">
        <v>7</v>
      </c>
      <c r="F10" s="117">
        <v>8</v>
      </c>
      <c r="G10" s="116">
        <v>9</v>
      </c>
      <c r="H10" s="117">
        <v>10</v>
      </c>
      <c r="I10" s="116">
        <v>11</v>
      </c>
      <c r="J10" s="117">
        <v>12</v>
      </c>
      <c r="K10" s="116">
        <v>13</v>
      </c>
      <c r="L10" s="118">
        <v>14</v>
      </c>
      <c r="M10" s="113">
        <v>15</v>
      </c>
      <c r="N10" s="115">
        <v>16</v>
      </c>
      <c r="O10" s="116">
        <v>17</v>
      </c>
      <c r="P10" s="117">
        <v>18</v>
      </c>
      <c r="Q10" s="119">
        <v>19</v>
      </c>
      <c r="R10" s="115">
        <v>20</v>
      </c>
      <c r="S10" s="116">
        <v>21</v>
      </c>
      <c r="T10" s="117">
        <v>22</v>
      </c>
      <c r="U10" s="116">
        <v>23</v>
      </c>
      <c r="V10" s="120">
        <v>24</v>
      </c>
      <c r="W10" s="121">
        <v>25</v>
      </c>
      <c r="Y10" s="1"/>
    </row>
    <row r="11" spans="1:25" ht="13.5" thickBot="1" x14ac:dyDescent="0.25">
      <c r="A11" s="403" t="s">
        <v>242</v>
      </c>
      <c r="B11" s="404"/>
      <c r="C11" s="404"/>
      <c r="D11" s="404"/>
      <c r="E11" s="404"/>
      <c r="F11" s="404"/>
      <c r="G11" s="404"/>
      <c r="H11" s="404"/>
      <c r="I11" s="404"/>
      <c r="J11" s="404"/>
      <c r="K11" s="404"/>
      <c r="L11" s="404"/>
      <c r="M11" s="404"/>
      <c r="N11" s="404"/>
      <c r="O11" s="404"/>
      <c r="P11" s="404"/>
      <c r="Q11" s="404"/>
      <c r="R11" s="404"/>
      <c r="S11" s="404"/>
      <c r="T11" s="404"/>
      <c r="U11" s="404"/>
      <c r="V11" s="404"/>
      <c r="W11" s="405"/>
      <c r="Y11" s="1"/>
    </row>
    <row r="12" spans="1:25" ht="14.25" x14ac:dyDescent="0.2">
      <c r="A12" s="122" t="s">
        <v>403</v>
      </c>
      <c r="B12" s="123" t="s">
        <v>408</v>
      </c>
      <c r="C12" s="124">
        <f>D12+E12+G12+I12+J12</f>
        <v>317315</v>
      </c>
      <c r="D12" s="125">
        <v>45077</v>
      </c>
      <c r="E12" s="126">
        <v>166212</v>
      </c>
      <c r="F12" s="127">
        <v>36598</v>
      </c>
      <c r="G12" s="127">
        <v>0</v>
      </c>
      <c r="H12" s="126">
        <v>0</v>
      </c>
      <c r="I12" s="126">
        <v>69114</v>
      </c>
      <c r="J12" s="128">
        <v>36912</v>
      </c>
      <c r="K12" s="129">
        <v>1748.58</v>
      </c>
      <c r="L12" s="130">
        <v>878.12</v>
      </c>
      <c r="M12" s="124">
        <f>N12+O12+P12+Q12</f>
        <v>0</v>
      </c>
      <c r="N12" s="131"/>
      <c r="O12" s="132"/>
      <c r="P12" s="132"/>
      <c r="Q12" s="133"/>
      <c r="R12" s="134">
        <f>D12*$D$43</f>
        <v>0</v>
      </c>
      <c r="S12" s="135">
        <f>(E12-H12)*$D$44</f>
        <v>0</v>
      </c>
      <c r="T12" s="135">
        <f>F12*$D$43</f>
        <v>0</v>
      </c>
      <c r="U12" s="135">
        <f>(R12+T12)*$D$50</f>
        <v>0</v>
      </c>
      <c r="V12" s="136">
        <f>(R12+T12)*$D$51</f>
        <v>0</v>
      </c>
      <c r="W12" s="137">
        <f>M12+R12+S12+U12+V12</f>
        <v>0</v>
      </c>
      <c r="Y12" s="1"/>
    </row>
    <row r="13" spans="1:25" ht="14.25" x14ac:dyDescent="0.2">
      <c r="A13" s="122" t="s">
        <v>404</v>
      </c>
      <c r="B13" s="123" t="s">
        <v>409</v>
      </c>
      <c r="C13" s="124">
        <f>D13+E13+G13+I13+J13</f>
        <v>3041619</v>
      </c>
      <c r="D13" s="125">
        <v>135344</v>
      </c>
      <c r="E13" s="126">
        <v>656671</v>
      </c>
      <c r="F13" s="127">
        <v>88435</v>
      </c>
      <c r="G13" s="127">
        <v>1877199</v>
      </c>
      <c r="H13" s="126">
        <v>5242</v>
      </c>
      <c r="I13" s="126">
        <v>247035</v>
      </c>
      <c r="J13" s="128">
        <v>125370</v>
      </c>
      <c r="K13" s="129">
        <v>4870.8</v>
      </c>
      <c r="L13" s="130">
        <v>2206.9499999999998</v>
      </c>
      <c r="M13" s="124">
        <f>N13+O13+P13+Q13</f>
        <v>0</v>
      </c>
      <c r="N13" s="131"/>
      <c r="O13" s="132"/>
      <c r="P13" s="132"/>
      <c r="Q13" s="133"/>
      <c r="R13" s="134">
        <f>D13*$D$43</f>
        <v>0</v>
      </c>
      <c r="S13" s="135">
        <f>(E13-H13)*$D$44</f>
        <v>0</v>
      </c>
      <c r="T13" s="135">
        <f>F13*$D$43</f>
        <v>0</v>
      </c>
      <c r="U13" s="135">
        <f>(R13+T13)*$D$50</f>
        <v>0</v>
      </c>
      <c r="V13" s="136">
        <f>(R13+T13)*$D$51</f>
        <v>0</v>
      </c>
      <c r="W13" s="137">
        <f>M13+R13+S13+U13+V13</f>
        <v>0</v>
      </c>
      <c r="Y13" s="1"/>
    </row>
    <row r="14" spans="1:25" ht="14.25" x14ac:dyDescent="0.2">
      <c r="A14" s="122" t="s">
        <v>405</v>
      </c>
      <c r="B14" s="123" t="s">
        <v>410</v>
      </c>
      <c r="C14" s="124">
        <f t="shared" ref="C14:C15" si="0">D14+E14+G14+I14+J14</f>
        <v>74377</v>
      </c>
      <c r="D14" s="125">
        <v>316</v>
      </c>
      <c r="E14" s="126">
        <v>36582</v>
      </c>
      <c r="F14" s="127">
        <v>801</v>
      </c>
      <c r="G14" s="127">
        <v>35852</v>
      </c>
      <c r="H14" s="126">
        <v>32735</v>
      </c>
      <c r="I14" s="126">
        <v>1080</v>
      </c>
      <c r="J14" s="128">
        <v>547</v>
      </c>
      <c r="K14" s="129">
        <v>13.01</v>
      </c>
      <c r="L14" s="130">
        <v>19.489999999999998</v>
      </c>
      <c r="M14" s="124">
        <f>N14+O14+P14+Q14</f>
        <v>0</v>
      </c>
      <c r="N14" s="131"/>
      <c r="O14" s="132"/>
      <c r="P14" s="132"/>
      <c r="Q14" s="133"/>
      <c r="R14" s="134">
        <f>D14*$D$43</f>
        <v>0</v>
      </c>
      <c r="S14" s="135">
        <f>(E14-H14)*$D$44</f>
        <v>0</v>
      </c>
      <c r="T14" s="135">
        <f>F14*$D$43</f>
        <v>0</v>
      </c>
      <c r="U14" s="135">
        <f>(R14+T14)*$D$50</f>
        <v>0</v>
      </c>
      <c r="V14" s="136">
        <f>(R14+T14)*$D$51</f>
        <v>0</v>
      </c>
      <c r="W14" s="137">
        <f>M14+R14+S14+U14+V14</f>
        <v>0</v>
      </c>
      <c r="Y14" s="1"/>
    </row>
    <row r="15" spans="1:25" ht="14.25" x14ac:dyDescent="0.2">
      <c r="A15" s="138" t="s">
        <v>406</v>
      </c>
      <c r="B15" s="139" t="s">
        <v>411</v>
      </c>
      <c r="C15" s="124">
        <f t="shared" si="0"/>
        <v>66561</v>
      </c>
      <c r="D15" s="141">
        <v>7935</v>
      </c>
      <c r="E15" s="142">
        <v>6263</v>
      </c>
      <c r="F15" s="142">
        <v>649</v>
      </c>
      <c r="G15" s="142">
        <v>38839</v>
      </c>
      <c r="H15" s="142">
        <v>0</v>
      </c>
      <c r="I15" s="142">
        <v>8025</v>
      </c>
      <c r="J15" s="143">
        <v>5499</v>
      </c>
      <c r="K15" s="144">
        <v>274.41000000000003</v>
      </c>
      <c r="L15" s="145">
        <v>15.19</v>
      </c>
      <c r="M15" s="140">
        <f t="shared" ref="M15:M16" si="1">N15+O15+P15+Q15</f>
        <v>0</v>
      </c>
      <c r="N15" s="146"/>
      <c r="O15" s="147"/>
      <c r="P15" s="147"/>
      <c r="Q15" s="148"/>
      <c r="R15" s="149">
        <f>D15*$D$43</f>
        <v>0</v>
      </c>
      <c r="S15" s="150">
        <f>(E15-H15)*$D$44</f>
        <v>0</v>
      </c>
      <c r="T15" s="150">
        <f>F15*$D$43</f>
        <v>0</v>
      </c>
      <c r="U15" s="150">
        <f>(R15+T15)*$D$50</f>
        <v>0</v>
      </c>
      <c r="V15" s="151">
        <f>(R15+T15)*$D$51</f>
        <v>0</v>
      </c>
      <c r="W15" s="152">
        <f>M15+R15+S15+U15+V15</f>
        <v>0</v>
      </c>
      <c r="Y15" s="1"/>
    </row>
    <row r="16" spans="1:25" ht="15" thickBot="1" x14ac:dyDescent="0.25">
      <c r="A16" s="138" t="s">
        <v>407</v>
      </c>
      <c r="B16" s="139" t="s">
        <v>412</v>
      </c>
      <c r="C16" s="140">
        <f t="shared" ref="C16" si="2">G16+D16+E16+I16+J16</f>
        <v>77691</v>
      </c>
      <c r="D16" s="141">
        <v>2227</v>
      </c>
      <c r="E16" s="142">
        <v>18938</v>
      </c>
      <c r="F16" s="142">
        <v>3003</v>
      </c>
      <c r="G16" s="142">
        <v>43764</v>
      </c>
      <c r="H16" s="142"/>
      <c r="I16" s="142">
        <v>7793</v>
      </c>
      <c r="J16" s="143">
        <v>4969</v>
      </c>
      <c r="K16" s="144">
        <v>88.42</v>
      </c>
      <c r="L16" s="145">
        <v>78.069999999999993</v>
      </c>
      <c r="M16" s="140">
        <f t="shared" si="1"/>
        <v>0</v>
      </c>
      <c r="N16" s="146"/>
      <c r="O16" s="147"/>
      <c r="P16" s="147"/>
      <c r="Q16" s="148"/>
      <c r="R16" s="149">
        <f>D16*$D$43</f>
        <v>0</v>
      </c>
      <c r="S16" s="150">
        <f>(E16-H16)*$D$44</f>
        <v>0</v>
      </c>
      <c r="T16" s="150">
        <f>F16*$D$43</f>
        <v>0</v>
      </c>
      <c r="U16" s="150">
        <f>(R16+T16)*$D$50</f>
        <v>0</v>
      </c>
      <c r="V16" s="151">
        <f>(R16+T16)*$D$51</f>
        <v>0</v>
      </c>
      <c r="W16" s="152">
        <f t="shared" ref="W16" si="3">M16+R16+S16+U16+V16</f>
        <v>0</v>
      </c>
      <c r="Y16" s="1"/>
    </row>
    <row r="17" spans="1:25" ht="21" customHeight="1" thickBot="1" x14ac:dyDescent="0.25">
      <c r="A17" s="153"/>
      <c r="B17" s="154" t="s">
        <v>243</v>
      </c>
      <c r="C17" s="155">
        <f t="shared" ref="C17:L17" si="4">SUM(C12:C16)</f>
        <v>3577563</v>
      </c>
      <c r="D17" s="156">
        <f t="shared" si="4"/>
        <v>190899</v>
      </c>
      <c r="E17" s="157">
        <f t="shared" si="4"/>
        <v>884666</v>
      </c>
      <c r="F17" s="157">
        <f t="shared" si="4"/>
        <v>129486</v>
      </c>
      <c r="G17" s="157">
        <f t="shared" si="4"/>
        <v>1995654</v>
      </c>
      <c r="H17" s="157">
        <f t="shared" si="4"/>
        <v>37977</v>
      </c>
      <c r="I17" s="157">
        <f t="shared" si="4"/>
        <v>333047</v>
      </c>
      <c r="J17" s="158">
        <f t="shared" si="4"/>
        <v>173297</v>
      </c>
      <c r="K17" s="159">
        <f t="shared" si="4"/>
        <v>6995.22</v>
      </c>
      <c r="L17" s="160">
        <f t="shared" si="4"/>
        <v>3197.82</v>
      </c>
      <c r="M17" s="155">
        <f>N17+O17+P17+Q17</f>
        <v>0</v>
      </c>
      <c r="N17" s="161"/>
      <c r="O17" s="162"/>
      <c r="P17" s="162"/>
      <c r="Q17" s="163"/>
      <c r="R17" s="156">
        <f>SUM(R12:R16)</f>
        <v>0</v>
      </c>
      <c r="S17" s="157">
        <f>SUM(S12:S16)</f>
        <v>0</v>
      </c>
      <c r="T17" s="157">
        <f>SUM(T12:T16)</f>
        <v>0</v>
      </c>
      <c r="U17" s="157">
        <f>SUM(U12:U16)</f>
        <v>0</v>
      </c>
      <c r="V17" s="158">
        <f>SUM(V12:V16)</f>
        <v>0</v>
      </c>
      <c r="W17" s="164">
        <f>M17+R17+S17+U17+V17</f>
        <v>0</v>
      </c>
      <c r="Y17" s="1"/>
    </row>
    <row r="18" spans="1:25" s="55" customFormat="1" ht="25.5" x14ac:dyDescent="0.2">
      <c r="A18" s="165"/>
      <c r="B18" s="60" t="s">
        <v>244</v>
      </c>
      <c r="C18" s="166"/>
      <c r="D18" s="62"/>
      <c r="E18" s="63"/>
      <c r="F18" s="63"/>
      <c r="G18" s="63"/>
      <c r="H18" s="63"/>
      <c r="I18" s="63"/>
      <c r="J18" s="63"/>
      <c r="K18" s="63"/>
      <c r="L18" s="61"/>
      <c r="M18" s="60"/>
      <c r="N18" s="167"/>
      <c r="O18" s="64"/>
      <c r="P18" s="65"/>
      <c r="Q18" s="168"/>
      <c r="R18" s="169"/>
      <c r="S18" s="65"/>
      <c r="T18" s="66"/>
      <c r="U18" s="65"/>
      <c r="V18" s="66"/>
      <c r="W18" s="137">
        <f>P17+Q17+R17+S17+U17+V17</f>
        <v>0</v>
      </c>
    </row>
    <row r="19" spans="1:25" s="55" customFormat="1" ht="15" x14ac:dyDescent="0.2">
      <c r="A19" s="170"/>
      <c r="B19" s="75" t="s">
        <v>4</v>
      </c>
      <c r="C19" s="140"/>
      <c r="D19" s="69"/>
      <c r="E19" s="70"/>
      <c r="F19" s="70"/>
      <c r="G19" s="70"/>
      <c r="H19" s="70"/>
      <c r="I19" s="70"/>
      <c r="J19" s="70"/>
      <c r="K19" s="70"/>
      <c r="L19" s="68"/>
      <c r="M19" s="67"/>
      <c r="N19" s="171"/>
      <c r="O19" s="71"/>
      <c r="P19" s="72"/>
      <c r="Q19" s="172"/>
      <c r="R19" s="173"/>
      <c r="S19" s="72"/>
      <c r="T19" s="54"/>
      <c r="U19" s="72"/>
      <c r="V19" s="54"/>
      <c r="W19" s="174">
        <f>W18*D45</f>
        <v>0</v>
      </c>
    </row>
    <row r="20" spans="1:25" s="55" customFormat="1" ht="14.25" x14ac:dyDescent="0.2">
      <c r="A20" s="170"/>
      <c r="B20" s="67" t="s">
        <v>245</v>
      </c>
      <c r="C20" s="140"/>
      <c r="D20" s="69"/>
      <c r="E20" s="70"/>
      <c r="F20" s="70"/>
      <c r="G20" s="70"/>
      <c r="H20" s="70"/>
      <c r="I20" s="70"/>
      <c r="J20" s="70"/>
      <c r="K20" s="70"/>
      <c r="L20" s="68"/>
      <c r="M20" s="67"/>
      <c r="N20" s="171"/>
      <c r="O20" s="71"/>
      <c r="P20" s="72"/>
      <c r="Q20" s="172"/>
      <c r="R20" s="173"/>
      <c r="S20" s="72"/>
      <c r="T20" s="54"/>
      <c r="U20" s="72"/>
      <c r="V20" s="54"/>
      <c r="W20" s="175">
        <f>W18+W19</f>
        <v>0</v>
      </c>
    </row>
    <row r="21" spans="1:25" s="55" customFormat="1" ht="14.25" x14ac:dyDescent="0.2">
      <c r="A21" s="170"/>
      <c r="B21" s="73" t="s">
        <v>246</v>
      </c>
      <c r="C21" s="140"/>
      <c r="D21" s="69"/>
      <c r="E21" s="70"/>
      <c r="F21" s="70"/>
      <c r="G21" s="70"/>
      <c r="H21" s="70"/>
      <c r="I21" s="70"/>
      <c r="J21" s="70"/>
      <c r="K21" s="70"/>
      <c r="L21" s="68"/>
      <c r="M21" s="67"/>
      <c r="N21" s="171"/>
      <c r="O21" s="74"/>
      <c r="P21" s="72"/>
      <c r="Q21" s="176"/>
      <c r="R21" s="173"/>
      <c r="S21" s="72"/>
      <c r="T21" s="54"/>
      <c r="U21" s="72"/>
      <c r="V21" s="54"/>
      <c r="W21" s="152">
        <f>W22+W23+W24+W25+W26+W27</f>
        <v>0</v>
      </c>
    </row>
    <row r="22" spans="1:25" s="55" customFormat="1" ht="15" x14ac:dyDescent="0.2">
      <c r="A22" s="170"/>
      <c r="B22" s="75" t="s">
        <v>247</v>
      </c>
      <c r="C22" s="177">
        <f>C17*D46</f>
        <v>227175</v>
      </c>
      <c r="D22" s="69"/>
      <c r="E22" s="70"/>
      <c r="F22" s="70"/>
      <c r="G22" s="70"/>
      <c r="H22" s="70"/>
      <c r="I22" s="70"/>
      <c r="J22" s="70"/>
      <c r="K22" s="70"/>
      <c r="L22" s="68"/>
      <c r="M22" s="67"/>
      <c r="N22" s="171"/>
      <c r="O22" s="76"/>
      <c r="P22" s="72"/>
      <c r="Q22" s="178"/>
      <c r="R22" s="173"/>
      <c r="S22" s="72"/>
      <c r="T22" s="54"/>
      <c r="U22" s="72"/>
      <c r="V22" s="54"/>
      <c r="W22" s="174">
        <f>W20*D46</f>
        <v>0</v>
      </c>
    </row>
    <row r="23" spans="1:25" s="55" customFormat="1" ht="28.5" customHeight="1" x14ac:dyDescent="0.2">
      <c r="A23" s="170"/>
      <c r="B23" s="77" t="s">
        <v>248</v>
      </c>
      <c r="C23" s="140"/>
      <c r="D23" s="69"/>
      <c r="E23" s="70"/>
      <c r="F23" s="70"/>
      <c r="G23" s="70"/>
      <c r="H23" s="70"/>
      <c r="I23" s="70"/>
      <c r="J23" s="70"/>
      <c r="K23" s="70"/>
      <c r="L23" s="68"/>
      <c r="M23" s="67"/>
      <c r="N23" s="171"/>
      <c r="O23" s="76"/>
      <c r="P23" s="72"/>
      <c r="Q23" s="178"/>
      <c r="R23" s="173"/>
      <c r="S23" s="72"/>
      <c r="T23" s="54"/>
      <c r="U23" s="72"/>
      <c r="V23" s="54"/>
      <c r="W23" s="174">
        <f>W20*D49</f>
        <v>0</v>
      </c>
    </row>
    <row r="24" spans="1:25" s="55" customFormat="1" ht="15" x14ac:dyDescent="0.2">
      <c r="A24" s="170"/>
      <c r="B24" s="77" t="s">
        <v>249</v>
      </c>
      <c r="C24" s="140"/>
      <c r="D24" s="69"/>
      <c r="E24" s="70"/>
      <c r="F24" s="70"/>
      <c r="G24" s="70"/>
      <c r="H24" s="70"/>
      <c r="I24" s="70"/>
      <c r="J24" s="70"/>
      <c r="K24" s="70"/>
      <c r="L24" s="68"/>
      <c r="M24" s="67"/>
      <c r="N24" s="171"/>
      <c r="O24" s="76"/>
      <c r="P24" s="72"/>
      <c r="Q24" s="178"/>
      <c r="R24" s="173"/>
      <c r="S24" s="72"/>
      <c r="T24" s="54"/>
      <c r="U24" s="72"/>
      <c r="V24" s="54"/>
      <c r="W24" s="179"/>
    </row>
    <row r="25" spans="1:25" s="55" customFormat="1" ht="13.5" customHeight="1" x14ac:dyDescent="0.2">
      <c r="A25" s="170"/>
      <c r="B25" s="3" t="s">
        <v>250</v>
      </c>
      <c r="C25" s="140"/>
      <c r="D25" s="69"/>
      <c r="E25" s="70"/>
      <c r="F25" s="70"/>
      <c r="G25" s="70"/>
      <c r="H25" s="70"/>
      <c r="I25" s="70"/>
      <c r="J25" s="70"/>
      <c r="K25" s="70"/>
      <c r="L25" s="68"/>
      <c r="M25" s="67"/>
      <c r="N25" s="171"/>
      <c r="O25" s="76"/>
      <c r="P25" s="72"/>
      <c r="Q25" s="178"/>
      <c r="R25" s="173"/>
      <c r="S25" s="72"/>
      <c r="T25" s="54"/>
      <c r="U25" s="72"/>
      <c r="V25" s="54"/>
      <c r="W25" s="179"/>
    </row>
    <row r="26" spans="1:25" s="55" customFormat="1" ht="51" hidden="1" x14ac:dyDescent="0.2">
      <c r="A26" s="170"/>
      <c r="B26" s="3" t="s">
        <v>251</v>
      </c>
      <c r="C26" s="140"/>
      <c r="D26" s="69"/>
      <c r="E26" s="70"/>
      <c r="F26" s="70"/>
      <c r="G26" s="70"/>
      <c r="H26" s="70"/>
      <c r="I26" s="70"/>
      <c r="J26" s="70"/>
      <c r="K26" s="70"/>
      <c r="L26" s="68"/>
      <c r="M26" s="67"/>
      <c r="N26" s="171"/>
      <c r="O26" s="76"/>
      <c r="P26" s="72"/>
      <c r="Q26" s="178"/>
      <c r="R26" s="173"/>
      <c r="S26" s="72"/>
      <c r="T26" s="54"/>
      <c r="U26" s="72"/>
      <c r="V26" s="54"/>
      <c r="W26" s="179"/>
    </row>
    <row r="27" spans="1:25" s="55" customFormat="1" ht="15" hidden="1" x14ac:dyDescent="0.2">
      <c r="A27" s="170"/>
      <c r="B27" s="3" t="s">
        <v>453</v>
      </c>
      <c r="C27" s="140"/>
      <c r="D27" s="69"/>
      <c r="E27" s="70"/>
      <c r="F27" s="70"/>
      <c r="G27" s="70"/>
      <c r="H27" s="70"/>
      <c r="I27" s="70"/>
      <c r="J27" s="70"/>
      <c r="K27" s="70"/>
      <c r="L27" s="68"/>
      <c r="M27" s="67"/>
      <c r="N27" s="171"/>
      <c r="O27" s="76"/>
      <c r="P27" s="72"/>
      <c r="Q27" s="178"/>
      <c r="R27" s="173"/>
      <c r="S27" s="72"/>
      <c r="T27" s="54"/>
      <c r="U27" s="72"/>
      <c r="V27" s="54"/>
      <c r="W27" s="179"/>
    </row>
    <row r="28" spans="1:25" s="55" customFormat="1" ht="14.25" x14ac:dyDescent="0.2">
      <c r="A28" s="170"/>
      <c r="B28" s="67" t="s">
        <v>6</v>
      </c>
      <c r="C28" s="140">
        <f>C17+C22</f>
        <v>3804738</v>
      </c>
      <c r="D28" s="69"/>
      <c r="E28" s="70"/>
      <c r="F28" s="70"/>
      <c r="G28" s="70"/>
      <c r="H28" s="70"/>
      <c r="I28" s="70"/>
      <c r="J28" s="70"/>
      <c r="K28" s="70"/>
      <c r="L28" s="68"/>
      <c r="M28" s="67"/>
      <c r="N28" s="171"/>
      <c r="O28" s="71"/>
      <c r="P28" s="72"/>
      <c r="Q28" s="172"/>
      <c r="R28" s="173"/>
      <c r="S28" s="72"/>
      <c r="T28" s="54"/>
      <c r="U28" s="72"/>
      <c r="V28" s="54"/>
      <c r="W28" s="152">
        <f>W20+W21+N17+O17</f>
        <v>0</v>
      </c>
    </row>
    <row r="29" spans="1:25" s="55" customFormat="1" ht="15.75" thickBot="1" x14ac:dyDescent="0.25">
      <c r="A29" s="180"/>
      <c r="B29" s="181" t="s">
        <v>7</v>
      </c>
      <c r="C29" s="182"/>
      <c r="D29" s="183"/>
      <c r="E29" s="184"/>
      <c r="F29" s="184"/>
      <c r="G29" s="184"/>
      <c r="H29" s="184"/>
      <c r="I29" s="184"/>
      <c r="J29" s="184"/>
      <c r="K29" s="184"/>
      <c r="L29" s="185"/>
      <c r="M29" s="186"/>
      <c r="N29" s="187"/>
      <c r="O29" s="188"/>
      <c r="P29" s="189"/>
      <c r="Q29" s="190"/>
      <c r="R29" s="191"/>
      <c r="S29" s="189"/>
      <c r="T29" s="192"/>
      <c r="U29" s="189"/>
      <c r="V29" s="192"/>
      <c r="W29" s="193">
        <f>W28*D49</f>
        <v>0</v>
      </c>
    </row>
    <row r="30" spans="1:25" s="55" customFormat="1" ht="14.25" x14ac:dyDescent="0.2">
      <c r="A30" s="194"/>
      <c r="B30" s="195" t="s">
        <v>8</v>
      </c>
      <c r="C30" s="196"/>
      <c r="D30" s="197"/>
      <c r="E30" s="198"/>
      <c r="F30" s="198"/>
      <c r="G30" s="198"/>
      <c r="H30" s="198"/>
      <c r="I30" s="198"/>
      <c r="J30" s="198"/>
      <c r="K30" s="198"/>
      <c r="L30" s="199"/>
      <c r="M30" s="200"/>
      <c r="N30" s="201"/>
      <c r="O30" s="202"/>
      <c r="P30" s="203"/>
      <c r="Q30" s="204"/>
      <c r="R30" s="205"/>
      <c r="S30" s="203"/>
      <c r="T30" s="206"/>
      <c r="U30" s="203"/>
      <c r="V30" s="206"/>
      <c r="W30" s="207">
        <f>W28+W29</f>
        <v>0</v>
      </c>
    </row>
    <row r="31" spans="1:25" s="55" customFormat="1" ht="14.25" x14ac:dyDescent="0.2">
      <c r="A31" s="208"/>
      <c r="B31" s="209" t="s">
        <v>9</v>
      </c>
      <c r="C31" s="210"/>
      <c r="D31" s="211"/>
      <c r="E31" s="212"/>
      <c r="F31" s="212"/>
      <c r="G31" s="212"/>
      <c r="H31" s="212"/>
      <c r="I31" s="212"/>
      <c r="J31" s="212"/>
      <c r="K31" s="212"/>
      <c r="L31" s="213"/>
      <c r="M31" s="214"/>
      <c r="N31" s="215"/>
      <c r="O31" s="216"/>
      <c r="P31" s="216"/>
      <c r="Q31" s="217"/>
      <c r="R31" s="218"/>
      <c r="S31" s="216"/>
      <c r="T31" s="219"/>
      <c r="U31" s="216"/>
      <c r="V31" s="220">
        <v>0.18</v>
      </c>
      <c r="W31" s="152">
        <f>W30*V31</f>
        <v>0</v>
      </c>
    </row>
    <row r="32" spans="1:25" s="55" customFormat="1" ht="15" thickBot="1" x14ac:dyDescent="0.25">
      <c r="A32" s="221"/>
      <c r="B32" s="222" t="s">
        <v>10</v>
      </c>
      <c r="C32" s="223"/>
      <c r="D32" s="224"/>
      <c r="E32" s="225"/>
      <c r="F32" s="225"/>
      <c r="G32" s="225"/>
      <c r="H32" s="225"/>
      <c r="I32" s="225"/>
      <c r="J32" s="225"/>
      <c r="K32" s="225"/>
      <c r="L32" s="226"/>
      <c r="M32" s="227"/>
      <c r="N32" s="228"/>
      <c r="O32" s="229"/>
      <c r="P32" s="230"/>
      <c r="Q32" s="231"/>
      <c r="R32" s="232"/>
      <c r="S32" s="230"/>
      <c r="T32" s="233"/>
      <c r="U32" s="230"/>
      <c r="V32" s="233"/>
      <c r="W32" s="234">
        <f>W30+W31</f>
        <v>0</v>
      </c>
    </row>
    <row r="33" spans="1:24" s="55" customFormat="1" x14ac:dyDescent="0.2">
      <c r="A33" s="78"/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235"/>
      <c r="N33" s="235"/>
      <c r="O33" s="235"/>
      <c r="P33" s="235"/>
      <c r="Q33" s="235"/>
      <c r="R33" s="235"/>
      <c r="S33" s="235"/>
      <c r="T33" s="235"/>
      <c r="U33" s="235"/>
      <c r="V33" s="235"/>
      <c r="W33" s="236"/>
    </row>
    <row r="34" spans="1:24" s="55" customFormat="1" ht="12.75" customHeight="1" x14ac:dyDescent="0.2">
      <c r="B34" s="389"/>
      <c r="C34" s="390"/>
      <c r="D34" s="393" t="s">
        <v>47</v>
      </c>
      <c r="E34" s="395" t="s">
        <v>34</v>
      </c>
      <c r="F34" s="396"/>
      <c r="G34" s="396"/>
      <c r="H34" s="80"/>
      <c r="I34" s="80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237"/>
    </row>
    <row r="35" spans="1:24" s="55" customFormat="1" ht="12.75" customHeight="1" x14ac:dyDescent="0.2">
      <c r="B35" s="391"/>
      <c r="C35" s="392"/>
      <c r="D35" s="394"/>
      <c r="E35" s="4">
        <v>2015</v>
      </c>
      <c r="F35" s="4">
        <v>2016</v>
      </c>
      <c r="G35" s="5">
        <v>2017</v>
      </c>
      <c r="H35" s="105"/>
      <c r="I35" s="105"/>
      <c r="J35" s="105"/>
      <c r="K35" s="105"/>
      <c r="L35" s="105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</row>
    <row r="36" spans="1:24" s="55" customFormat="1" ht="13.5" customHeight="1" x14ac:dyDescent="0.2">
      <c r="B36" s="397" t="s">
        <v>48</v>
      </c>
      <c r="C36" s="398"/>
      <c r="D36" s="81"/>
      <c r="E36" s="82"/>
      <c r="F36" s="82"/>
      <c r="G36" s="82"/>
      <c r="H36" s="83"/>
      <c r="I36" s="83"/>
      <c r="J36" s="83"/>
      <c r="K36" s="83"/>
      <c r="L36" s="83"/>
      <c r="M36" s="83"/>
      <c r="N36" s="85"/>
      <c r="O36" s="85"/>
      <c r="P36" s="86"/>
      <c r="Q36" s="85"/>
      <c r="R36" s="85"/>
      <c r="S36" s="87"/>
      <c r="U36" s="87"/>
    </row>
    <row r="37" spans="1:24" s="55" customFormat="1" ht="13.5" x14ac:dyDescent="0.2">
      <c r="A37" s="78"/>
      <c r="B37" s="88"/>
      <c r="C37" s="89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90"/>
      <c r="O37" s="90"/>
      <c r="P37" s="90"/>
      <c r="Q37" s="90"/>
      <c r="R37" s="91"/>
      <c r="S37" s="86"/>
      <c r="T37" s="92"/>
      <c r="U37" s="86"/>
      <c r="V37" s="84"/>
      <c r="W37" s="93"/>
    </row>
    <row r="38" spans="1:24" s="55" customFormat="1" ht="13.5" x14ac:dyDescent="0.2">
      <c r="A38" s="94" t="s">
        <v>35</v>
      </c>
      <c r="B38" s="94"/>
      <c r="C38" s="94"/>
      <c r="D38" s="78"/>
      <c r="E38" s="78"/>
      <c r="F38" s="78"/>
      <c r="G38" s="78"/>
      <c r="H38" s="78"/>
      <c r="I38" s="78"/>
      <c r="J38" s="78"/>
      <c r="K38" s="78"/>
      <c r="L38" s="78"/>
      <c r="M38" s="95"/>
      <c r="N38" s="96"/>
      <c r="O38" s="96"/>
      <c r="P38" s="90"/>
      <c r="Q38" s="90"/>
      <c r="R38" s="91"/>
      <c r="S38" s="86"/>
      <c r="T38" s="92"/>
      <c r="U38" s="86"/>
      <c r="V38" s="84"/>
      <c r="W38" s="93"/>
    </row>
    <row r="39" spans="1:24" s="55" customFormat="1" ht="14.25" thickBot="1" x14ac:dyDescent="0.25">
      <c r="A39" s="94"/>
      <c r="B39" s="94"/>
      <c r="C39" s="94"/>
      <c r="D39" s="238" t="s">
        <v>252</v>
      </c>
      <c r="E39" s="238" t="s">
        <v>253</v>
      </c>
      <c r="F39" s="78"/>
      <c r="G39" s="78"/>
      <c r="H39" s="78"/>
      <c r="I39" s="78"/>
      <c r="J39" s="78"/>
      <c r="K39" s="78"/>
      <c r="L39" s="78"/>
      <c r="M39" s="95"/>
      <c r="N39" s="96"/>
      <c r="O39" s="96"/>
      <c r="P39" s="90"/>
      <c r="Q39" s="90"/>
      <c r="R39" s="91"/>
      <c r="S39" s="86"/>
      <c r="T39" s="92"/>
      <c r="U39" s="86"/>
      <c r="V39" s="84"/>
      <c r="W39" s="93"/>
    </row>
    <row r="40" spans="1:24" s="55" customFormat="1" ht="14.25" thickBot="1" x14ac:dyDescent="0.25">
      <c r="A40" s="239" t="s">
        <v>16</v>
      </c>
      <c r="B40" s="240" t="s">
        <v>254</v>
      </c>
      <c r="C40" s="240" t="s">
        <v>255</v>
      </c>
      <c r="D40" s="241" t="s">
        <v>11</v>
      </c>
      <c r="E40" s="242" t="s">
        <v>11</v>
      </c>
      <c r="F40" s="243"/>
      <c r="G40" s="243"/>
      <c r="H40" s="243"/>
      <c r="I40" s="243"/>
      <c r="J40" s="243"/>
      <c r="K40" s="105"/>
      <c r="L40" s="105"/>
      <c r="M40" s="95"/>
      <c r="N40" s="96"/>
      <c r="O40" s="97"/>
      <c r="P40" s="98"/>
      <c r="Q40" s="91"/>
      <c r="R40" s="87"/>
      <c r="S40" s="87"/>
      <c r="U40" s="87"/>
    </row>
    <row r="41" spans="1:24" s="55" customFormat="1" ht="13.5" x14ac:dyDescent="0.2">
      <c r="A41" s="244">
        <v>1</v>
      </c>
      <c r="B41" s="245" t="s">
        <v>256</v>
      </c>
      <c r="C41" s="246" t="s">
        <v>257</v>
      </c>
      <c r="D41" s="247" t="s">
        <v>258</v>
      </c>
      <c r="E41" s="248" t="s">
        <v>258</v>
      </c>
      <c r="F41" s="105"/>
      <c r="G41" s="105"/>
      <c r="H41" s="105"/>
      <c r="I41" s="105"/>
      <c r="J41" s="105"/>
      <c r="K41" s="105"/>
      <c r="L41" s="105"/>
      <c r="M41" s="95"/>
      <c r="N41" s="96"/>
      <c r="O41" s="97"/>
      <c r="P41" s="98"/>
      <c r="Q41" s="91"/>
      <c r="R41" s="87"/>
      <c r="S41" s="87"/>
      <c r="U41" s="87"/>
    </row>
    <row r="42" spans="1:24" s="55" customFormat="1" ht="13.5" x14ac:dyDescent="0.2">
      <c r="A42" s="249">
        <v>2</v>
      </c>
      <c r="B42" s="250" t="s">
        <v>259</v>
      </c>
      <c r="C42" s="251"/>
      <c r="D42" s="252" t="s">
        <v>258</v>
      </c>
      <c r="E42" s="253" t="s">
        <v>258</v>
      </c>
      <c r="F42" s="105"/>
      <c r="G42" s="105"/>
      <c r="H42" s="105"/>
      <c r="I42" s="105"/>
      <c r="J42" s="105"/>
      <c r="K42" s="105"/>
      <c r="L42" s="105"/>
      <c r="M42" s="95"/>
      <c r="N42" s="96"/>
      <c r="O42" s="97"/>
      <c r="P42" s="98"/>
      <c r="Q42" s="91"/>
      <c r="R42" s="87"/>
      <c r="S42" s="87"/>
      <c r="U42" s="87"/>
    </row>
    <row r="43" spans="1:24" s="55" customFormat="1" ht="13.5" x14ac:dyDescent="0.2">
      <c r="A43" s="249">
        <v>3</v>
      </c>
      <c r="B43" s="250" t="s">
        <v>12</v>
      </c>
      <c r="C43" s="251"/>
      <c r="D43" s="254"/>
      <c r="E43" s="255" t="s">
        <v>258</v>
      </c>
      <c r="F43" s="256"/>
      <c r="G43" s="256"/>
      <c r="H43" s="256"/>
      <c r="I43" s="256"/>
      <c r="J43" s="6"/>
      <c r="K43" s="6"/>
      <c r="L43" s="6"/>
      <c r="M43" s="95"/>
      <c r="N43" s="96"/>
      <c r="O43" s="97"/>
      <c r="P43" s="98"/>
      <c r="Q43" s="91"/>
      <c r="R43" s="87"/>
      <c r="S43" s="87"/>
      <c r="U43" s="87"/>
    </row>
    <row r="44" spans="1:24" s="55" customFormat="1" ht="13.5" x14ac:dyDescent="0.2">
      <c r="A44" s="249">
        <v>4</v>
      </c>
      <c r="B44" s="250" t="s">
        <v>49</v>
      </c>
      <c r="C44" s="251"/>
      <c r="D44" s="257"/>
      <c r="E44" s="255" t="s">
        <v>258</v>
      </c>
      <c r="F44" s="256"/>
      <c r="G44" s="256"/>
      <c r="H44" s="256"/>
      <c r="I44" s="256"/>
      <c r="J44" s="92"/>
      <c r="K44" s="92"/>
      <c r="L44" s="92"/>
      <c r="M44" s="95"/>
      <c r="N44" s="96"/>
      <c r="O44" s="97"/>
      <c r="P44" s="98"/>
      <c r="Q44" s="91"/>
      <c r="R44" s="87"/>
      <c r="S44" s="87"/>
      <c r="U44" s="87"/>
    </row>
    <row r="45" spans="1:24" s="55" customFormat="1" ht="13.5" x14ac:dyDescent="0.2">
      <c r="A45" s="249">
        <v>5</v>
      </c>
      <c r="B45" s="250" t="s">
        <v>4</v>
      </c>
      <c r="C45" s="251" t="s">
        <v>0</v>
      </c>
      <c r="D45" s="258">
        <v>3.5000000000000003E-2</v>
      </c>
      <c r="E45" s="259" t="s">
        <v>258</v>
      </c>
      <c r="F45" s="92"/>
      <c r="G45" s="92"/>
      <c r="H45" s="92"/>
      <c r="O45" s="97"/>
      <c r="P45" s="98"/>
      <c r="Q45" s="91"/>
      <c r="R45" s="87"/>
      <c r="S45" s="87"/>
      <c r="U45" s="87"/>
    </row>
    <row r="46" spans="1:24" s="55" customFormat="1" ht="13.5" x14ac:dyDescent="0.2">
      <c r="A46" s="249">
        <v>6</v>
      </c>
      <c r="B46" s="250" t="s">
        <v>5</v>
      </c>
      <c r="C46" s="251" t="s">
        <v>0</v>
      </c>
      <c r="D46" s="260">
        <v>6.3500000000000001E-2</v>
      </c>
      <c r="E46" s="259" t="s">
        <v>258</v>
      </c>
      <c r="F46" s="92"/>
      <c r="G46" s="92"/>
      <c r="H46" s="92"/>
      <c r="O46" s="91"/>
      <c r="P46" s="98"/>
      <c r="Q46" s="91"/>
      <c r="R46" s="87"/>
      <c r="S46" s="87"/>
      <c r="U46" s="87"/>
    </row>
    <row r="47" spans="1:24" s="55" customFormat="1" ht="25.5" x14ac:dyDescent="0.2">
      <c r="A47" s="249">
        <v>7</v>
      </c>
      <c r="B47" s="261" t="s">
        <v>50</v>
      </c>
      <c r="C47" s="251" t="s">
        <v>0</v>
      </c>
      <c r="D47" s="258">
        <v>1.4999999999999999E-2</v>
      </c>
      <c r="E47" s="262" t="s">
        <v>258</v>
      </c>
      <c r="F47" s="92"/>
      <c r="G47" s="92"/>
      <c r="H47" s="92"/>
      <c r="O47" s="91"/>
      <c r="P47" s="98"/>
      <c r="Q47" s="91"/>
      <c r="R47" s="87"/>
      <c r="S47" s="87"/>
      <c r="U47" s="87"/>
    </row>
    <row r="48" spans="1:24" s="55" customFormat="1" ht="13.5" x14ac:dyDescent="0.2">
      <c r="A48" s="249">
        <v>8</v>
      </c>
      <c r="B48" s="261" t="s">
        <v>260</v>
      </c>
      <c r="C48" s="251" t="s">
        <v>0</v>
      </c>
      <c r="D48" s="258" t="s">
        <v>258</v>
      </c>
      <c r="E48" s="262" t="s">
        <v>258</v>
      </c>
      <c r="F48" s="92"/>
      <c r="G48" s="92"/>
      <c r="H48" s="92"/>
      <c r="I48" s="92"/>
      <c r="J48" s="92"/>
      <c r="K48" s="92"/>
      <c r="L48" s="92"/>
      <c r="M48" s="92"/>
      <c r="N48" s="86"/>
      <c r="O48" s="91"/>
      <c r="P48" s="98"/>
      <c r="Q48" s="91"/>
      <c r="R48" s="87"/>
      <c r="S48" s="87"/>
      <c r="U48" s="87"/>
    </row>
    <row r="49" spans="1:24" s="55" customFormat="1" ht="13.5" x14ac:dyDescent="0.2">
      <c r="A49" s="249">
        <v>9</v>
      </c>
      <c r="B49" s="250" t="s">
        <v>7</v>
      </c>
      <c r="C49" s="251" t="s">
        <v>0</v>
      </c>
      <c r="D49" s="258">
        <v>1.4999999999999999E-2</v>
      </c>
      <c r="E49" s="262" t="s">
        <v>258</v>
      </c>
      <c r="F49" s="256"/>
      <c r="G49" s="256"/>
      <c r="H49" s="256"/>
      <c r="I49" s="256"/>
      <c r="J49" s="92"/>
      <c r="K49" s="92"/>
      <c r="L49" s="92"/>
      <c r="M49" s="92"/>
      <c r="N49" s="86"/>
      <c r="O49" s="91"/>
      <c r="P49" s="98"/>
      <c r="Q49" s="91"/>
      <c r="R49" s="87"/>
      <c r="S49" s="87"/>
      <c r="U49" s="87"/>
    </row>
    <row r="50" spans="1:24" s="55" customFormat="1" ht="13.5" x14ac:dyDescent="0.2">
      <c r="A50" s="249">
        <v>10</v>
      </c>
      <c r="B50" s="250" t="s">
        <v>13</v>
      </c>
      <c r="C50" s="251" t="s">
        <v>0</v>
      </c>
      <c r="D50" s="263">
        <f>(I17/(D17+F17))*0.85</f>
        <v>0.88360000000000005</v>
      </c>
      <c r="E50" s="264" t="s">
        <v>258</v>
      </c>
      <c r="F50" s="256"/>
      <c r="G50" s="256"/>
      <c r="H50" s="256"/>
      <c r="I50" s="256"/>
      <c r="J50" s="92"/>
      <c r="K50" s="92"/>
      <c r="L50" s="92"/>
      <c r="M50" s="92"/>
      <c r="N50" s="86"/>
      <c r="O50" s="91"/>
      <c r="P50" s="98"/>
      <c r="Q50" s="91"/>
      <c r="R50" s="87"/>
      <c r="S50" s="87"/>
      <c r="U50" s="87"/>
    </row>
    <row r="51" spans="1:24" s="55" customFormat="1" ht="14.25" thickBot="1" x14ac:dyDescent="0.25">
      <c r="A51" s="265">
        <v>11</v>
      </c>
      <c r="B51" s="266" t="s">
        <v>14</v>
      </c>
      <c r="C51" s="267" t="s">
        <v>0</v>
      </c>
      <c r="D51" s="268">
        <f>IF(J17*0.8/(D17+F17)&gt;=0.5,0.5,J17*0.8/(D17+F17))</f>
        <v>0.43269999999999997</v>
      </c>
      <c r="E51" s="269" t="s">
        <v>258</v>
      </c>
      <c r="N51" s="87"/>
      <c r="O51" s="87"/>
      <c r="P51" s="87"/>
      <c r="Q51" s="90"/>
      <c r="R51" s="91"/>
      <c r="S51" s="91"/>
      <c r="T51" s="92"/>
      <c r="U51" s="86"/>
      <c r="V51" s="92"/>
      <c r="W51" s="92"/>
      <c r="X51" s="84"/>
    </row>
  </sheetData>
  <sheetProtection insertRows="0" deleteRows="0"/>
  <protectedRanges>
    <protectedRange sqref="A58:X62" name="Диапазон1"/>
    <protectedRange sqref="F37:G39 W34:X39 K17:L17 N17:V17 W33 A2:S5 I48:N57 W24:W27 D43:D44 E45:E47 E40:X44 E49:E51 A52:E57 F45:H57 O45:X57 H33:V39 F33:G33 N12:Q16" name="Диапазон1_1"/>
  </protectedRanges>
  <mergeCells count="32">
    <mergeCell ref="C2:W2"/>
    <mergeCell ref="C3:W3"/>
    <mergeCell ref="A6:A9"/>
    <mergeCell ref="B6:B9"/>
    <mergeCell ref="C6:L6"/>
    <mergeCell ref="M6:W6"/>
    <mergeCell ref="C7:C9"/>
    <mergeCell ref="D7:J7"/>
    <mergeCell ref="K7:K9"/>
    <mergeCell ref="L7:L9"/>
    <mergeCell ref="V7:V9"/>
    <mergeCell ref="W7:W9"/>
    <mergeCell ref="D8:D9"/>
    <mergeCell ref="E8:E9"/>
    <mergeCell ref="F8:F9"/>
    <mergeCell ref="S7:S9"/>
    <mergeCell ref="T7:T9"/>
    <mergeCell ref="U7:U9"/>
    <mergeCell ref="A11:W11"/>
    <mergeCell ref="G8:G9"/>
    <mergeCell ref="H8:H9"/>
    <mergeCell ref="I8:I9"/>
    <mergeCell ref="J8:J9"/>
    <mergeCell ref="N8:O8"/>
    <mergeCell ref="M7:M9"/>
    <mergeCell ref="N7:Q7"/>
    <mergeCell ref="P8:Q8"/>
    <mergeCell ref="B34:C35"/>
    <mergeCell ref="D34:D35"/>
    <mergeCell ref="E34:G34"/>
    <mergeCell ref="B36:C36"/>
    <mergeCell ref="R7:R9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J6" sqref="J6:J7"/>
    </sheetView>
  </sheetViews>
  <sheetFormatPr defaultRowHeight="12.75" x14ac:dyDescent="0.2"/>
  <cols>
    <col min="1" max="1" width="29.7109375" style="293" customWidth="1"/>
    <col min="2" max="2" width="25.140625" style="293" customWidth="1"/>
    <col min="3" max="3" width="7.140625" style="293" customWidth="1"/>
    <col min="4" max="4" width="10.7109375" style="293" customWidth="1"/>
    <col min="5" max="5" width="9.7109375" style="293" customWidth="1"/>
    <col min="6" max="6" width="8.28515625" style="293" customWidth="1"/>
    <col min="7" max="7" width="8.42578125" style="293" customWidth="1"/>
    <col min="8" max="9" width="10" style="293" customWidth="1"/>
    <col min="10" max="10" width="13.140625" style="293" customWidth="1"/>
    <col min="11" max="16384" width="9.140625" style="293"/>
  </cols>
  <sheetData>
    <row r="1" spans="1:16" s="290" customFormat="1" ht="12" x14ac:dyDescent="0.2">
      <c r="A1" s="289" t="s">
        <v>421</v>
      </c>
      <c r="B1" s="289"/>
      <c r="C1" s="289"/>
      <c r="D1" s="289"/>
      <c r="E1" s="289"/>
      <c r="I1" s="454" t="s">
        <v>452</v>
      </c>
      <c r="J1" s="454"/>
    </row>
    <row r="2" spans="1:16" s="292" customFormat="1" x14ac:dyDescent="0.2">
      <c r="A2" s="291" t="s">
        <v>422</v>
      </c>
    </row>
    <row r="3" spans="1:16" x14ac:dyDescent="0.2">
      <c r="A3" s="455" t="s">
        <v>423</v>
      </c>
      <c r="B3" s="455"/>
      <c r="C3" s="455"/>
      <c r="D3" s="455"/>
      <c r="E3" s="455"/>
      <c r="F3" s="455"/>
      <c r="G3" s="455"/>
      <c r="H3" s="455"/>
      <c r="I3" s="455"/>
      <c r="J3" s="455"/>
    </row>
    <row r="4" spans="1:16" ht="15" customHeight="1" x14ac:dyDescent="0.2">
      <c r="A4" s="456" t="s">
        <v>32</v>
      </c>
      <c r="B4" s="456"/>
      <c r="C4" s="456"/>
      <c r="D4" s="456"/>
      <c r="E4" s="456"/>
      <c r="F4" s="456"/>
      <c r="G4" s="456"/>
      <c r="H4" s="456"/>
      <c r="I4" s="456"/>
      <c r="J4" s="456"/>
      <c r="K4" s="294"/>
      <c r="L4" s="294"/>
      <c r="M4" s="294"/>
      <c r="N4" s="295"/>
      <c r="O4" s="295"/>
      <c r="P4" s="295"/>
    </row>
    <row r="5" spans="1:16" ht="15" customHeight="1" thickBot="1" x14ac:dyDescent="0.25">
      <c r="A5" s="456" t="s">
        <v>33</v>
      </c>
      <c r="B5" s="456"/>
      <c r="C5" s="456"/>
      <c r="D5" s="456"/>
      <c r="E5" s="456"/>
      <c r="F5" s="456"/>
      <c r="G5" s="456"/>
      <c r="H5" s="456"/>
      <c r="I5" s="456"/>
      <c r="J5" s="456"/>
      <c r="K5" s="294"/>
      <c r="L5" s="294"/>
      <c r="M5" s="294"/>
    </row>
    <row r="6" spans="1:16" ht="20.25" customHeight="1" x14ac:dyDescent="0.2">
      <c r="A6" s="448" t="s">
        <v>424</v>
      </c>
      <c r="B6" s="448" t="s">
        <v>425</v>
      </c>
      <c r="C6" s="448" t="s">
        <v>426</v>
      </c>
      <c r="D6" s="448" t="s">
        <v>427</v>
      </c>
      <c r="E6" s="448" t="s">
        <v>428</v>
      </c>
      <c r="F6" s="448" t="s">
        <v>429</v>
      </c>
      <c r="G6" s="446" t="s">
        <v>430</v>
      </c>
      <c r="H6" s="448" t="s">
        <v>58</v>
      </c>
      <c r="I6" s="448" t="s">
        <v>431</v>
      </c>
      <c r="J6" s="448" t="s">
        <v>235</v>
      </c>
    </row>
    <row r="7" spans="1:16" ht="68.25" customHeight="1" thickBot="1" x14ac:dyDescent="0.25">
      <c r="A7" s="449"/>
      <c r="B7" s="449"/>
      <c r="C7" s="449"/>
      <c r="D7" s="449"/>
      <c r="E7" s="449"/>
      <c r="F7" s="449"/>
      <c r="G7" s="447"/>
      <c r="H7" s="449"/>
      <c r="I7" s="449"/>
      <c r="J7" s="449"/>
    </row>
    <row r="8" spans="1:16" ht="13.5" thickBot="1" x14ac:dyDescent="0.25">
      <c r="A8" s="296">
        <v>1</v>
      </c>
      <c r="B8" s="296">
        <v>2</v>
      </c>
      <c r="C8" s="296">
        <v>3</v>
      </c>
      <c r="D8" s="296">
        <v>4</v>
      </c>
      <c r="E8" s="296">
        <v>5</v>
      </c>
      <c r="F8" s="297">
        <v>6</v>
      </c>
      <c r="G8" s="297">
        <v>7</v>
      </c>
      <c r="H8" s="296">
        <v>8</v>
      </c>
      <c r="I8" s="296">
        <v>9</v>
      </c>
      <c r="J8" s="297">
        <v>10</v>
      </c>
    </row>
    <row r="9" spans="1:16" ht="12.75" customHeight="1" x14ac:dyDescent="0.2">
      <c r="A9" s="298"/>
      <c r="B9" s="299"/>
      <c r="C9" s="300"/>
      <c r="D9" s="300"/>
      <c r="E9" s="300"/>
      <c r="F9" s="301"/>
      <c r="G9" s="300"/>
      <c r="H9" s="301"/>
      <c r="I9" s="300"/>
      <c r="J9" s="302"/>
    </row>
    <row r="10" spans="1:16" x14ac:dyDescent="0.2">
      <c r="A10" s="303"/>
      <c r="B10" s="304"/>
      <c r="C10" s="305"/>
      <c r="D10" s="305"/>
      <c r="E10" s="305"/>
      <c r="F10" s="306"/>
      <c r="G10" s="305"/>
      <c r="H10" s="306"/>
      <c r="I10" s="305"/>
      <c r="J10" s="307"/>
    </row>
    <row r="11" spans="1:16" s="290" customFormat="1" x14ac:dyDescent="0.2">
      <c r="A11" s="303"/>
      <c r="B11" s="304"/>
      <c r="C11" s="305"/>
      <c r="D11" s="305"/>
      <c r="E11" s="305"/>
      <c r="F11" s="306"/>
      <c r="G11" s="305"/>
      <c r="H11" s="306"/>
      <c r="I11" s="305"/>
      <c r="J11" s="307"/>
    </row>
    <row r="12" spans="1:16" s="290" customFormat="1" ht="26.25" customHeight="1" x14ac:dyDescent="0.2">
      <c r="A12" s="308"/>
      <c r="B12" s="309"/>
      <c r="C12" s="305"/>
      <c r="D12" s="305"/>
      <c r="E12" s="305"/>
      <c r="F12" s="306"/>
      <c r="G12" s="310"/>
      <c r="H12" s="306"/>
      <c r="I12" s="305"/>
      <c r="J12" s="307"/>
    </row>
    <row r="13" spans="1:16" s="290" customFormat="1" ht="26.25" customHeight="1" thickBot="1" x14ac:dyDescent="0.25">
      <c r="A13" s="311"/>
      <c r="B13" s="312"/>
      <c r="C13" s="313"/>
      <c r="D13" s="313"/>
      <c r="E13" s="313"/>
      <c r="F13" s="314"/>
      <c r="G13" s="315"/>
      <c r="H13" s="314"/>
      <c r="I13" s="313"/>
      <c r="J13" s="316"/>
    </row>
    <row r="14" spans="1:16" ht="13.5" thickBot="1" x14ac:dyDescent="0.25">
      <c r="A14" s="450" t="s">
        <v>432</v>
      </c>
      <c r="B14" s="451"/>
      <c r="C14" s="451"/>
      <c r="D14" s="451"/>
      <c r="E14" s="451"/>
      <c r="F14" s="451"/>
      <c r="G14" s="451"/>
      <c r="H14" s="451"/>
      <c r="I14" s="452"/>
      <c r="J14" s="317">
        <f>SUM(J9:J13)</f>
        <v>0</v>
      </c>
    </row>
    <row r="17" spans="1:8" ht="12.75" customHeight="1" x14ac:dyDescent="0.2">
      <c r="A17" s="318" t="s">
        <v>433</v>
      </c>
      <c r="B17" s="319"/>
      <c r="C17" s="453" t="s">
        <v>434</v>
      </c>
      <c r="D17" s="453"/>
      <c r="E17" s="319"/>
      <c r="F17" s="453" t="s">
        <v>435</v>
      </c>
      <c r="G17" s="453"/>
      <c r="H17" s="453"/>
    </row>
    <row r="18" spans="1:8" x14ac:dyDescent="0.2">
      <c r="A18" s="319"/>
      <c r="B18" s="319"/>
      <c r="C18" s="319"/>
      <c r="D18" s="319"/>
      <c r="E18" s="319"/>
      <c r="F18" s="445" t="s">
        <v>436</v>
      </c>
      <c r="G18" s="445"/>
      <c r="H18" s="445"/>
    </row>
    <row r="19" spans="1:8" x14ac:dyDescent="0.2">
      <c r="G19" s="320"/>
    </row>
    <row r="20" spans="1:8" x14ac:dyDescent="0.2">
      <c r="G20" s="320"/>
    </row>
    <row r="21" spans="1:8" x14ac:dyDescent="0.2">
      <c r="G21" s="320"/>
    </row>
    <row r="22" spans="1:8" x14ac:dyDescent="0.2">
      <c r="G22" s="320"/>
    </row>
    <row r="23" spans="1:8" x14ac:dyDescent="0.2">
      <c r="G23" s="320"/>
    </row>
    <row r="24" spans="1:8" x14ac:dyDescent="0.2">
      <c r="G24" s="320"/>
    </row>
    <row r="25" spans="1:8" x14ac:dyDescent="0.2">
      <c r="G25" s="320"/>
    </row>
    <row r="26" spans="1:8" x14ac:dyDescent="0.2">
      <c r="G26" s="321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1" sqref="K1:M1"/>
    </sheetView>
  </sheetViews>
  <sheetFormatPr defaultRowHeight="12.75" x14ac:dyDescent="0.2"/>
  <cols>
    <col min="1" max="1" width="3.5703125" style="322" customWidth="1"/>
    <col min="2" max="2" width="39.140625" style="322" customWidth="1"/>
    <col min="3" max="4" width="11.7109375" style="324" customWidth="1"/>
    <col min="5" max="5" width="6.140625" style="324" customWidth="1"/>
    <col min="6" max="6" width="9.140625" style="324"/>
    <col min="7" max="7" width="7.85546875" style="324" customWidth="1"/>
    <col min="8" max="8" width="6.28515625" style="324" customWidth="1"/>
    <col min="9" max="9" width="7" style="324" customWidth="1"/>
    <col min="10" max="10" width="6.7109375" style="324" customWidth="1"/>
    <col min="11" max="11" width="9.85546875" style="324" customWidth="1"/>
    <col min="12" max="12" width="7.42578125" style="324" customWidth="1"/>
    <col min="13" max="13" width="10.85546875" style="324" customWidth="1"/>
    <col min="14" max="16384" width="9.140625" style="322"/>
  </cols>
  <sheetData>
    <row r="1" spans="1:14" x14ac:dyDescent="0.2">
      <c r="A1" s="291" t="s">
        <v>437</v>
      </c>
      <c r="C1" s="323"/>
      <c r="D1" s="323"/>
      <c r="K1" s="465" t="s">
        <v>451</v>
      </c>
      <c r="L1" s="465"/>
      <c r="M1" s="465"/>
    </row>
    <row r="2" spans="1:14" s="292" customFormat="1" x14ac:dyDescent="0.2">
      <c r="A2" s="291" t="s">
        <v>422</v>
      </c>
    </row>
    <row r="5" spans="1:14" x14ac:dyDescent="0.2">
      <c r="A5" s="466" t="s">
        <v>438</v>
      </c>
      <c r="B5" s="466"/>
      <c r="C5" s="466"/>
      <c r="D5" s="466"/>
      <c r="E5" s="466"/>
      <c r="F5" s="466"/>
      <c r="G5" s="466"/>
      <c r="H5" s="466"/>
      <c r="I5" s="466"/>
      <c r="J5" s="466"/>
      <c r="K5" s="466"/>
      <c r="L5" s="466"/>
      <c r="M5" s="466"/>
    </row>
    <row r="6" spans="1:14" x14ac:dyDescent="0.2">
      <c r="A6" s="456" t="s">
        <v>32</v>
      </c>
      <c r="B6" s="456"/>
      <c r="C6" s="456"/>
      <c r="D6" s="456"/>
      <c r="E6" s="456"/>
      <c r="F6" s="456"/>
      <c r="G6" s="456"/>
      <c r="H6" s="456"/>
      <c r="I6" s="456"/>
      <c r="J6" s="456"/>
      <c r="K6" s="456"/>
      <c r="L6" s="456"/>
      <c r="M6" s="456"/>
      <c r="N6" s="294"/>
    </row>
    <row r="7" spans="1:14" ht="13.5" thickBot="1" x14ac:dyDescent="0.25">
      <c r="A7" s="456" t="s">
        <v>33</v>
      </c>
      <c r="B7" s="456"/>
      <c r="C7" s="456"/>
      <c r="D7" s="456"/>
      <c r="E7" s="456"/>
      <c r="F7" s="456"/>
      <c r="G7" s="456"/>
      <c r="H7" s="456"/>
      <c r="I7" s="456"/>
      <c r="J7" s="456"/>
      <c r="K7" s="456"/>
      <c r="L7" s="456"/>
      <c r="M7" s="456"/>
      <c r="N7" s="294"/>
    </row>
    <row r="8" spans="1:14" x14ac:dyDescent="0.2">
      <c r="A8" s="467" t="s">
        <v>16</v>
      </c>
      <c r="B8" s="461" t="s">
        <v>439</v>
      </c>
      <c r="C8" s="469" t="s">
        <v>440</v>
      </c>
      <c r="D8" s="469" t="s">
        <v>441</v>
      </c>
      <c r="E8" s="461" t="s">
        <v>431</v>
      </c>
      <c r="F8" s="461" t="s">
        <v>17</v>
      </c>
      <c r="G8" s="461" t="s">
        <v>442</v>
      </c>
      <c r="H8" s="461" t="s">
        <v>443</v>
      </c>
      <c r="I8" s="461"/>
      <c r="J8" s="461"/>
      <c r="K8" s="461" t="s">
        <v>444</v>
      </c>
      <c r="L8" s="461"/>
      <c r="M8" s="463" t="s">
        <v>445</v>
      </c>
    </row>
    <row r="9" spans="1:14" s="327" customFormat="1" ht="42" customHeight="1" x14ac:dyDescent="0.25">
      <c r="A9" s="468"/>
      <c r="B9" s="462"/>
      <c r="C9" s="470"/>
      <c r="D9" s="470"/>
      <c r="E9" s="462"/>
      <c r="F9" s="462"/>
      <c r="G9" s="462"/>
      <c r="H9" s="325" t="s">
        <v>446</v>
      </c>
      <c r="I9" s="325" t="s">
        <v>447</v>
      </c>
      <c r="J9" s="325" t="s">
        <v>30</v>
      </c>
      <c r="K9" s="325" t="s">
        <v>448</v>
      </c>
      <c r="L9" s="325" t="s">
        <v>449</v>
      </c>
      <c r="M9" s="464"/>
      <c r="N9" s="326"/>
    </row>
    <row r="10" spans="1:14" s="332" customFormat="1" ht="13.5" thickBot="1" x14ac:dyDescent="0.25">
      <c r="A10" s="328" t="s">
        <v>18</v>
      </c>
      <c r="B10" s="329" t="s">
        <v>19</v>
      </c>
      <c r="C10" s="329" t="s">
        <v>20</v>
      </c>
      <c r="D10" s="329" t="s">
        <v>21</v>
      </c>
      <c r="E10" s="329" t="s">
        <v>22</v>
      </c>
      <c r="F10" s="329" t="s">
        <v>23</v>
      </c>
      <c r="G10" s="329" t="s">
        <v>24</v>
      </c>
      <c r="H10" s="329" t="s">
        <v>25</v>
      </c>
      <c r="I10" s="329" t="s">
        <v>31</v>
      </c>
      <c r="J10" s="329" t="s">
        <v>26</v>
      </c>
      <c r="K10" s="329" t="s">
        <v>27</v>
      </c>
      <c r="L10" s="329" t="s">
        <v>28</v>
      </c>
      <c r="M10" s="330" t="s">
        <v>29</v>
      </c>
      <c r="N10" s="331"/>
    </row>
    <row r="11" spans="1:14" s="342" customFormat="1" ht="13.5" thickTop="1" x14ac:dyDescent="0.2">
      <c r="A11" s="333"/>
      <c r="B11" s="334"/>
      <c r="C11" s="335"/>
      <c r="D11" s="336"/>
      <c r="E11" s="336"/>
      <c r="F11" s="337"/>
      <c r="G11" s="337"/>
      <c r="H11" s="338"/>
      <c r="I11" s="338"/>
      <c r="J11" s="338"/>
      <c r="K11" s="339"/>
      <c r="L11" s="340"/>
      <c r="M11" s="341"/>
      <c r="N11" s="327"/>
    </row>
    <row r="12" spans="1:14" s="342" customFormat="1" x14ac:dyDescent="0.2">
      <c r="A12" s="343"/>
      <c r="B12" s="344"/>
      <c r="C12" s="345"/>
      <c r="D12" s="346"/>
      <c r="E12" s="347"/>
      <c r="F12" s="348"/>
      <c r="G12" s="348"/>
      <c r="H12" s="349"/>
      <c r="I12" s="349"/>
      <c r="J12" s="349"/>
      <c r="K12" s="347"/>
      <c r="L12" s="347"/>
      <c r="M12" s="350"/>
      <c r="N12" s="332"/>
    </row>
    <row r="13" spans="1:14" s="342" customFormat="1" x14ac:dyDescent="0.2">
      <c r="A13" s="351"/>
      <c r="B13" s="352"/>
      <c r="C13" s="353"/>
      <c r="D13" s="354"/>
      <c r="E13" s="355"/>
      <c r="F13" s="356"/>
      <c r="G13" s="356"/>
      <c r="H13" s="357"/>
      <c r="I13" s="357"/>
      <c r="J13" s="357"/>
      <c r="K13" s="355"/>
      <c r="L13" s="355"/>
      <c r="M13" s="358"/>
    </row>
    <row r="14" spans="1:14" s="342" customFormat="1" x14ac:dyDescent="0.2">
      <c r="A14" s="351"/>
      <c r="B14" s="352"/>
      <c r="C14" s="353"/>
      <c r="D14" s="354"/>
      <c r="E14" s="355"/>
      <c r="F14" s="356"/>
      <c r="G14" s="356"/>
      <c r="H14" s="357"/>
      <c r="I14" s="357"/>
      <c r="J14" s="357"/>
      <c r="K14" s="355"/>
      <c r="L14" s="355"/>
      <c r="M14" s="358"/>
    </row>
    <row r="15" spans="1:14" s="342" customFormat="1" x14ac:dyDescent="0.2">
      <c r="A15" s="351"/>
      <c r="B15" s="352"/>
      <c r="C15" s="353"/>
      <c r="D15" s="354"/>
      <c r="E15" s="355"/>
      <c r="F15" s="356"/>
      <c r="G15" s="356"/>
      <c r="H15" s="357"/>
      <c r="I15" s="357"/>
      <c r="J15" s="357"/>
      <c r="K15" s="355"/>
      <c r="L15" s="355"/>
      <c r="M15" s="358"/>
    </row>
    <row r="16" spans="1:14" s="342" customFormat="1" x14ac:dyDescent="0.2">
      <c r="A16" s="351"/>
      <c r="B16" s="352"/>
      <c r="C16" s="353"/>
      <c r="D16" s="354"/>
      <c r="E16" s="355"/>
      <c r="F16" s="356"/>
      <c r="G16" s="356"/>
      <c r="H16" s="357"/>
      <c r="I16" s="357"/>
      <c r="J16" s="357"/>
      <c r="K16" s="355"/>
      <c r="L16" s="355"/>
      <c r="M16" s="358"/>
    </row>
    <row r="17" spans="1:18" s="368" customFormat="1" x14ac:dyDescent="0.2">
      <c r="A17" s="359"/>
      <c r="B17" s="360"/>
      <c r="C17" s="361"/>
      <c r="D17" s="362"/>
      <c r="E17" s="363"/>
      <c r="F17" s="364"/>
      <c r="G17" s="364"/>
      <c r="H17" s="365"/>
      <c r="I17" s="365"/>
      <c r="J17" s="365"/>
      <c r="K17" s="363"/>
      <c r="L17" s="363"/>
      <c r="M17" s="366"/>
      <c r="N17" s="367"/>
      <c r="O17" s="367"/>
      <c r="P17" s="367"/>
      <c r="Q17" s="367"/>
      <c r="R17" s="367"/>
    </row>
    <row r="18" spans="1:18" s="369" customFormat="1" x14ac:dyDescent="0.2">
      <c r="A18" s="359"/>
      <c r="B18" s="360"/>
      <c r="C18" s="361"/>
      <c r="D18" s="362"/>
      <c r="E18" s="363"/>
      <c r="F18" s="364"/>
      <c r="G18" s="364"/>
      <c r="H18" s="365"/>
      <c r="I18" s="365"/>
      <c r="J18" s="365"/>
      <c r="K18" s="363"/>
      <c r="L18" s="363"/>
      <c r="M18" s="366"/>
      <c r="N18" s="367"/>
      <c r="O18" s="322"/>
      <c r="P18" s="322"/>
      <c r="Q18" s="322"/>
      <c r="R18" s="322"/>
    </row>
    <row r="19" spans="1:18" ht="13.5" thickBot="1" x14ac:dyDescent="0.25">
      <c r="A19" s="370"/>
      <c r="B19" s="371"/>
      <c r="C19" s="372"/>
      <c r="D19" s="373"/>
      <c r="E19" s="374"/>
      <c r="F19" s="375"/>
      <c r="G19" s="375"/>
      <c r="H19" s="376"/>
      <c r="I19" s="376"/>
      <c r="J19" s="376"/>
      <c r="K19" s="377"/>
      <c r="L19" s="378"/>
      <c r="M19" s="379"/>
      <c r="N19" s="367"/>
    </row>
    <row r="20" spans="1:18" ht="14.25" thickTop="1" thickBot="1" x14ac:dyDescent="0.25">
      <c r="A20" s="380"/>
      <c r="B20" s="381" t="s">
        <v>450</v>
      </c>
      <c r="C20" s="382"/>
      <c r="D20" s="383"/>
      <c r="E20" s="384"/>
      <c r="F20" s="385"/>
      <c r="G20" s="385"/>
      <c r="H20" s="385"/>
      <c r="I20" s="385"/>
      <c r="J20" s="385"/>
      <c r="K20" s="385"/>
      <c r="L20" s="384"/>
      <c r="M20" s="386">
        <f>SUM(M11:M19)</f>
        <v>0</v>
      </c>
    </row>
    <row r="21" spans="1:18" ht="13.5" thickTop="1" x14ac:dyDescent="0.2">
      <c r="J21" s="457"/>
      <c r="K21" s="458"/>
      <c r="M21" s="387"/>
    </row>
    <row r="22" spans="1:18" s="319" customFormat="1" x14ac:dyDescent="0.2">
      <c r="B22" s="318" t="s">
        <v>433</v>
      </c>
      <c r="D22" s="453" t="s">
        <v>434</v>
      </c>
      <c r="E22" s="453"/>
      <c r="G22" s="453" t="s">
        <v>435</v>
      </c>
      <c r="H22" s="453"/>
      <c r="I22" s="453"/>
    </row>
    <row r="23" spans="1:18" s="319" customFormat="1" x14ac:dyDescent="0.2">
      <c r="G23" s="445" t="s">
        <v>436</v>
      </c>
      <c r="H23" s="445"/>
      <c r="I23" s="445"/>
    </row>
    <row r="24" spans="1:18" s="319" customFormat="1" x14ac:dyDescent="0.2"/>
    <row r="25" spans="1:18" x14ac:dyDescent="0.2">
      <c r="J25" s="457"/>
      <c r="K25" s="458"/>
      <c r="M25" s="387"/>
    </row>
    <row r="26" spans="1:18" x14ac:dyDescent="0.2">
      <c r="K26" s="388"/>
      <c r="M26" s="387"/>
    </row>
    <row r="27" spans="1:18" x14ac:dyDescent="0.2">
      <c r="K27" s="459"/>
    </row>
    <row r="28" spans="1:18" x14ac:dyDescent="0.2">
      <c r="K28" s="460"/>
    </row>
    <row r="29" spans="1:18" x14ac:dyDescent="0.2">
      <c r="K29" s="460"/>
    </row>
    <row r="30" spans="1:18" x14ac:dyDescent="0.2">
      <c r="K30" s="460"/>
    </row>
    <row r="31" spans="1:18" x14ac:dyDescent="0.2">
      <c r="K31" s="460"/>
    </row>
    <row r="32" spans="1:18" x14ac:dyDescent="0.2">
      <c r="K32" s="460"/>
    </row>
    <row r="33" spans="11:11" x14ac:dyDescent="0.2">
      <c r="K33" s="460"/>
    </row>
    <row r="34" spans="11:11" x14ac:dyDescent="0.2">
      <c r="K34" s="460"/>
    </row>
    <row r="35" spans="11:11" x14ac:dyDescent="0.2">
      <c r="K35" s="460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178"/>
  <sheetViews>
    <sheetView showGridLines="0" view="pageBreakPreview" zoomScale="75" zoomScaleNormal="100" zoomScaleSheetLayoutView="75" workbookViewId="0">
      <selection activeCell="G183" sqref="G183"/>
    </sheetView>
  </sheetViews>
  <sheetFormatPr defaultRowHeight="16.5" x14ac:dyDescent="0.2"/>
  <cols>
    <col min="1" max="1" width="8.5703125" style="27" bestFit="1" customWidth="1"/>
    <col min="2" max="2" width="17.85546875" style="27" customWidth="1"/>
    <col min="3" max="3" width="73.85546875" style="28" customWidth="1"/>
    <col min="4" max="4" width="12.28515625" style="39" customWidth="1"/>
    <col min="5" max="5" width="11.85546875" style="32" customWidth="1"/>
    <col min="6" max="6" width="11.5703125" style="26" customWidth="1"/>
    <col min="7" max="7" width="14.7109375" style="26" customWidth="1"/>
    <col min="8" max="8" width="10.85546875" style="40" customWidth="1"/>
    <col min="9" max="9" width="11.28515625" style="27" customWidth="1"/>
    <col min="10" max="10" width="14" style="27" customWidth="1"/>
    <col min="11" max="16384" width="9.140625" style="7"/>
  </cols>
  <sheetData>
    <row r="1" spans="1:10" x14ac:dyDescent="0.2">
      <c r="B1" s="41"/>
      <c r="J1" s="42" t="s">
        <v>131</v>
      </c>
    </row>
    <row r="2" spans="1:10" x14ac:dyDescent="0.2">
      <c r="A2" s="480" t="s">
        <v>51</v>
      </c>
      <c r="B2" s="480"/>
      <c r="C2" s="480"/>
      <c r="D2" s="480"/>
      <c r="E2" s="480"/>
      <c r="F2" s="480"/>
      <c r="G2" s="480"/>
      <c r="H2" s="480"/>
      <c r="I2" s="480"/>
      <c r="J2" s="480"/>
    </row>
    <row r="3" spans="1:10" x14ac:dyDescent="0.2">
      <c r="B3" s="43" t="s">
        <v>32</v>
      </c>
      <c r="C3" s="270" t="s">
        <v>402</v>
      </c>
      <c r="D3" s="270"/>
      <c r="E3" s="270"/>
      <c r="F3" s="270"/>
      <c r="G3" s="270"/>
      <c r="H3" s="270"/>
      <c r="I3" s="270"/>
      <c r="J3" s="270"/>
    </row>
    <row r="4" spans="1:10" x14ac:dyDescent="0.2">
      <c r="B4" s="44" t="s">
        <v>33</v>
      </c>
      <c r="C4" s="271" t="s">
        <v>420</v>
      </c>
      <c r="D4" s="271"/>
      <c r="E4" s="271"/>
      <c r="F4" s="271"/>
      <c r="G4" s="271"/>
      <c r="H4" s="271"/>
      <c r="I4" s="271"/>
      <c r="J4" s="271"/>
    </row>
    <row r="5" spans="1:10" ht="17.25" thickBot="1" x14ac:dyDescent="0.25"/>
    <row r="6" spans="1:10" x14ac:dyDescent="0.2">
      <c r="A6" s="481" t="s">
        <v>16</v>
      </c>
      <c r="B6" s="484" t="s">
        <v>52</v>
      </c>
      <c r="C6" s="484" t="s">
        <v>53</v>
      </c>
      <c r="D6" s="487" t="s">
        <v>37</v>
      </c>
      <c r="E6" s="490" t="s">
        <v>54</v>
      </c>
      <c r="F6" s="484"/>
      <c r="G6" s="484"/>
      <c r="H6" s="484"/>
      <c r="I6" s="484"/>
      <c r="J6" s="491"/>
    </row>
    <row r="7" spans="1:10" x14ac:dyDescent="0.2">
      <c r="A7" s="482"/>
      <c r="B7" s="485"/>
      <c r="C7" s="485"/>
      <c r="D7" s="488"/>
      <c r="E7" s="492" t="s">
        <v>56</v>
      </c>
      <c r="F7" s="485"/>
      <c r="G7" s="485"/>
      <c r="H7" s="485" t="s">
        <v>55</v>
      </c>
      <c r="I7" s="485"/>
      <c r="J7" s="493"/>
    </row>
    <row r="8" spans="1:10" ht="33.75" thickBot="1" x14ac:dyDescent="0.25">
      <c r="A8" s="483"/>
      <c r="B8" s="486"/>
      <c r="C8" s="486"/>
      <c r="D8" s="489"/>
      <c r="E8" s="45" t="s">
        <v>36</v>
      </c>
      <c r="F8" s="274" t="s">
        <v>57</v>
      </c>
      <c r="G8" s="274" t="s">
        <v>58</v>
      </c>
      <c r="H8" s="274" t="s">
        <v>36</v>
      </c>
      <c r="I8" s="274" t="s">
        <v>59</v>
      </c>
      <c r="J8" s="46" t="s">
        <v>58</v>
      </c>
    </row>
    <row r="9" spans="1:10" ht="17.25" thickBot="1" x14ac:dyDescent="0.25">
      <c r="A9" s="17"/>
      <c r="B9" s="47">
        <v>1</v>
      </c>
      <c r="C9" s="47">
        <v>2</v>
      </c>
      <c r="D9" s="48">
        <v>3</v>
      </c>
      <c r="E9" s="49">
        <v>4</v>
      </c>
      <c r="F9" s="47">
        <v>5</v>
      </c>
      <c r="G9" s="47">
        <v>6</v>
      </c>
      <c r="H9" s="47">
        <v>7</v>
      </c>
      <c r="I9" s="47">
        <v>8</v>
      </c>
      <c r="J9" s="102">
        <v>9</v>
      </c>
    </row>
    <row r="10" spans="1:10" x14ac:dyDescent="0.2">
      <c r="A10" s="10">
        <v>1</v>
      </c>
      <c r="B10" s="275" t="s">
        <v>80</v>
      </c>
      <c r="C10" s="276" t="s">
        <v>81</v>
      </c>
      <c r="D10" s="277" t="s">
        <v>38</v>
      </c>
      <c r="E10" s="278"/>
      <c r="F10" s="279"/>
      <c r="G10" s="99">
        <f>E10*F10</f>
        <v>0</v>
      </c>
      <c r="H10" s="280">
        <v>9.5999999999999992E-3</v>
      </c>
      <c r="I10" s="14">
        <v>74018.14</v>
      </c>
      <c r="J10" s="99">
        <f>H10*I10</f>
        <v>711</v>
      </c>
    </row>
    <row r="11" spans="1:10" x14ac:dyDescent="0.2">
      <c r="A11" s="272">
        <v>2</v>
      </c>
      <c r="B11" s="275" t="s">
        <v>132</v>
      </c>
      <c r="C11" s="276" t="s">
        <v>133</v>
      </c>
      <c r="D11" s="277" t="s">
        <v>38</v>
      </c>
      <c r="E11" s="281"/>
      <c r="F11" s="14"/>
      <c r="G11" s="50">
        <f>E11*F11</f>
        <v>0</v>
      </c>
      <c r="H11" s="280">
        <v>3.8999999999999998E-3</v>
      </c>
      <c r="I11" s="14">
        <v>106862.34</v>
      </c>
      <c r="J11" s="50">
        <f>H11*I11</f>
        <v>417</v>
      </c>
    </row>
    <row r="12" spans="1:10" x14ac:dyDescent="0.2">
      <c r="A12" s="10">
        <v>3</v>
      </c>
      <c r="B12" s="275" t="s">
        <v>60</v>
      </c>
      <c r="C12" s="276" t="s">
        <v>82</v>
      </c>
      <c r="D12" s="277" t="s">
        <v>39</v>
      </c>
      <c r="E12" s="281"/>
      <c r="F12" s="14"/>
      <c r="G12" s="50">
        <f t="shared" ref="G12:G14" si="0">E12*F12</f>
        <v>0</v>
      </c>
      <c r="H12" s="280">
        <v>5.7813999999999997</v>
      </c>
      <c r="I12" s="14">
        <v>47.09</v>
      </c>
      <c r="J12" s="50">
        <f t="shared" ref="J12:J14" si="1">H12*I12</f>
        <v>272</v>
      </c>
    </row>
    <row r="13" spans="1:10" x14ac:dyDescent="0.2">
      <c r="A13" s="272">
        <v>4</v>
      </c>
      <c r="B13" s="275" t="s">
        <v>83</v>
      </c>
      <c r="C13" s="276" t="s">
        <v>84</v>
      </c>
      <c r="D13" s="277" t="s">
        <v>38</v>
      </c>
      <c r="E13" s="281"/>
      <c r="F13" s="14"/>
      <c r="G13" s="50">
        <f t="shared" si="0"/>
        <v>0</v>
      </c>
      <c r="H13" s="280">
        <v>1.1000000000000001E-3</v>
      </c>
      <c r="I13" s="14">
        <v>80297.03</v>
      </c>
      <c r="J13" s="50">
        <f t="shared" si="1"/>
        <v>88</v>
      </c>
    </row>
    <row r="14" spans="1:10" x14ac:dyDescent="0.2">
      <c r="A14" s="10">
        <v>5</v>
      </c>
      <c r="B14" s="275" t="s">
        <v>134</v>
      </c>
      <c r="C14" s="276" t="s">
        <v>135</v>
      </c>
      <c r="D14" s="277" t="s">
        <v>38</v>
      </c>
      <c r="E14" s="281"/>
      <c r="F14" s="14"/>
      <c r="G14" s="50">
        <f t="shared" si="0"/>
        <v>0</v>
      </c>
      <c r="H14" s="280">
        <v>2.7000000000000001E-3</v>
      </c>
      <c r="I14" s="14">
        <v>43739.62</v>
      </c>
      <c r="J14" s="50">
        <f t="shared" si="1"/>
        <v>118</v>
      </c>
    </row>
    <row r="15" spans="1:10" x14ac:dyDescent="0.2">
      <c r="A15" s="272">
        <v>6</v>
      </c>
      <c r="B15" s="275" t="s">
        <v>136</v>
      </c>
      <c r="C15" s="276" t="s">
        <v>137</v>
      </c>
      <c r="D15" s="277" t="s">
        <v>38</v>
      </c>
      <c r="E15" s="281"/>
      <c r="F15" s="14"/>
      <c r="G15" s="50">
        <f t="shared" ref="G15:G78" si="2">E15*F15</f>
        <v>0</v>
      </c>
      <c r="H15" s="280">
        <v>1.44E-2</v>
      </c>
      <c r="I15" s="14">
        <v>4093.86</v>
      </c>
      <c r="J15" s="50">
        <f t="shared" ref="J15:J78" si="3">H15*I15</f>
        <v>59</v>
      </c>
    </row>
    <row r="16" spans="1:10" x14ac:dyDescent="0.2">
      <c r="A16" s="10">
        <v>7</v>
      </c>
      <c r="B16" s="275" t="s">
        <v>85</v>
      </c>
      <c r="C16" s="276" t="s">
        <v>86</v>
      </c>
      <c r="D16" s="277" t="s">
        <v>38</v>
      </c>
      <c r="E16" s="281"/>
      <c r="F16" s="14"/>
      <c r="G16" s="50">
        <f t="shared" si="2"/>
        <v>0</v>
      </c>
      <c r="H16" s="280">
        <v>2.7684000000000002</v>
      </c>
      <c r="I16" s="14">
        <v>34453.160000000003</v>
      </c>
      <c r="J16" s="50">
        <f t="shared" si="3"/>
        <v>95380</v>
      </c>
    </row>
    <row r="17" spans="1:10" s="104" customFormat="1" x14ac:dyDescent="0.2">
      <c r="A17" s="272">
        <v>8</v>
      </c>
      <c r="B17" s="275" t="s">
        <v>138</v>
      </c>
      <c r="C17" s="276" t="s">
        <v>139</v>
      </c>
      <c r="D17" s="277" t="s">
        <v>38</v>
      </c>
      <c r="E17" s="281"/>
      <c r="F17" s="14"/>
      <c r="G17" s="50">
        <f t="shared" si="2"/>
        <v>0</v>
      </c>
      <c r="H17" s="280">
        <v>1.1679999999999999</v>
      </c>
      <c r="I17" s="14">
        <v>25993.4</v>
      </c>
      <c r="J17" s="50">
        <f t="shared" si="3"/>
        <v>30360</v>
      </c>
    </row>
    <row r="18" spans="1:10" s="104" customFormat="1" ht="33" x14ac:dyDescent="0.2">
      <c r="A18" s="10">
        <v>9</v>
      </c>
      <c r="B18" s="275" t="s">
        <v>140</v>
      </c>
      <c r="C18" s="276" t="s">
        <v>141</v>
      </c>
      <c r="D18" s="277" t="s">
        <v>38</v>
      </c>
      <c r="E18" s="281"/>
      <c r="F18" s="14"/>
      <c r="G18" s="50">
        <f t="shared" si="2"/>
        <v>0</v>
      </c>
      <c r="H18" s="280">
        <v>4.1999999999999997E-3</v>
      </c>
      <c r="I18" s="14">
        <v>45102.35</v>
      </c>
      <c r="J18" s="50">
        <f t="shared" si="3"/>
        <v>189</v>
      </c>
    </row>
    <row r="19" spans="1:10" s="104" customFormat="1" x14ac:dyDescent="0.2">
      <c r="A19" s="272">
        <v>10</v>
      </c>
      <c r="B19" s="275" t="s">
        <v>87</v>
      </c>
      <c r="C19" s="276" t="s">
        <v>88</v>
      </c>
      <c r="D19" s="277" t="s">
        <v>38</v>
      </c>
      <c r="E19" s="281"/>
      <c r="F19" s="14"/>
      <c r="G19" s="50">
        <f t="shared" si="2"/>
        <v>0</v>
      </c>
      <c r="H19" s="280">
        <v>6.9999999999999999E-4</v>
      </c>
      <c r="I19" s="14">
        <v>54111.28</v>
      </c>
      <c r="J19" s="50">
        <f t="shared" si="3"/>
        <v>38</v>
      </c>
    </row>
    <row r="20" spans="1:10" s="104" customFormat="1" x14ac:dyDescent="0.2">
      <c r="A20" s="10">
        <v>11</v>
      </c>
      <c r="B20" s="275" t="s">
        <v>142</v>
      </c>
      <c r="C20" s="276" t="s">
        <v>143</v>
      </c>
      <c r="D20" s="277" t="s">
        <v>38</v>
      </c>
      <c r="E20" s="281">
        <v>3.3999999999999998E-3</v>
      </c>
      <c r="F20" s="14">
        <v>40000</v>
      </c>
      <c r="G20" s="50">
        <f t="shared" si="2"/>
        <v>136</v>
      </c>
      <c r="H20" s="280" t="s">
        <v>415</v>
      </c>
      <c r="I20" s="14">
        <v>0</v>
      </c>
      <c r="J20" s="50">
        <f t="shared" si="3"/>
        <v>0</v>
      </c>
    </row>
    <row r="21" spans="1:10" s="104" customFormat="1" x14ac:dyDescent="0.2">
      <c r="A21" s="272">
        <v>12</v>
      </c>
      <c r="B21" s="275" t="s">
        <v>61</v>
      </c>
      <c r="C21" s="276" t="s">
        <v>144</v>
      </c>
      <c r="D21" s="277" t="s">
        <v>38</v>
      </c>
      <c r="E21" s="281"/>
      <c r="F21" s="14"/>
      <c r="G21" s="50">
        <f t="shared" si="2"/>
        <v>0</v>
      </c>
      <c r="H21" s="280">
        <v>3.3500000000000002E-2</v>
      </c>
      <c r="I21" s="14">
        <v>50275.42</v>
      </c>
      <c r="J21" s="50">
        <f t="shared" si="3"/>
        <v>1684</v>
      </c>
    </row>
    <row r="22" spans="1:10" s="104" customFormat="1" x14ac:dyDescent="0.2">
      <c r="A22" s="10">
        <v>13</v>
      </c>
      <c r="B22" s="275" t="s">
        <v>261</v>
      </c>
      <c r="C22" s="276" t="s">
        <v>210</v>
      </c>
      <c r="D22" s="277" t="s">
        <v>38</v>
      </c>
      <c r="E22" s="281"/>
      <c r="F22" s="14"/>
      <c r="G22" s="50">
        <f t="shared" si="2"/>
        <v>0</v>
      </c>
      <c r="H22" s="280">
        <v>4.0000000000000001E-3</v>
      </c>
      <c r="I22" s="14">
        <v>110000</v>
      </c>
      <c r="J22" s="50">
        <f t="shared" si="3"/>
        <v>440</v>
      </c>
    </row>
    <row r="23" spans="1:10" s="104" customFormat="1" x14ac:dyDescent="0.2">
      <c r="A23" s="272">
        <v>14</v>
      </c>
      <c r="B23" s="275" t="s">
        <v>262</v>
      </c>
      <c r="C23" s="276" t="s">
        <v>156</v>
      </c>
      <c r="D23" s="277" t="s">
        <v>38</v>
      </c>
      <c r="E23" s="281"/>
      <c r="F23" s="14"/>
      <c r="G23" s="50">
        <f t="shared" si="2"/>
        <v>0</v>
      </c>
      <c r="H23" s="280">
        <v>1.8E-3</v>
      </c>
      <c r="I23" s="14">
        <v>110000</v>
      </c>
      <c r="J23" s="50">
        <f t="shared" si="3"/>
        <v>198</v>
      </c>
    </row>
    <row r="24" spans="1:10" s="104" customFormat="1" x14ac:dyDescent="0.2">
      <c r="A24" s="10">
        <v>15</v>
      </c>
      <c r="B24" s="275" t="s">
        <v>263</v>
      </c>
      <c r="C24" s="276" t="s">
        <v>264</v>
      </c>
      <c r="D24" s="277" t="s">
        <v>38</v>
      </c>
      <c r="E24" s="281"/>
      <c r="F24" s="14"/>
      <c r="G24" s="50">
        <f t="shared" si="2"/>
        <v>0</v>
      </c>
      <c r="H24" s="280">
        <v>2.75E-2</v>
      </c>
      <c r="I24" s="14">
        <v>110000</v>
      </c>
      <c r="J24" s="50">
        <f t="shared" si="3"/>
        <v>3025</v>
      </c>
    </row>
    <row r="25" spans="1:10" s="104" customFormat="1" x14ac:dyDescent="0.2">
      <c r="A25" s="272">
        <v>16</v>
      </c>
      <c r="B25" s="275" t="s">
        <v>265</v>
      </c>
      <c r="C25" s="276" t="s">
        <v>266</v>
      </c>
      <c r="D25" s="277" t="s">
        <v>38</v>
      </c>
      <c r="E25" s="281"/>
      <c r="F25" s="14"/>
      <c r="G25" s="50">
        <f t="shared" si="2"/>
        <v>0</v>
      </c>
      <c r="H25" s="280">
        <v>6.9999999999999999E-4</v>
      </c>
      <c r="I25" s="14">
        <v>110000</v>
      </c>
      <c r="J25" s="50">
        <f t="shared" si="3"/>
        <v>77</v>
      </c>
    </row>
    <row r="26" spans="1:10" s="104" customFormat="1" x14ac:dyDescent="0.2">
      <c r="A26" s="10">
        <v>17</v>
      </c>
      <c r="B26" s="275" t="s">
        <v>145</v>
      </c>
      <c r="C26" s="276" t="s">
        <v>146</v>
      </c>
      <c r="D26" s="277" t="s">
        <v>38</v>
      </c>
      <c r="E26" s="281"/>
      <c r="F26" s="14"/>
      <c r="G26" s="50">
        <f t="shared" si="2"/>
        <v>0</v>
      </c>
      <c r="H26" s="280">
        <v>1.55E-2</v>
      </c>
      <c r="I26" s="14">
        <v>110000</v>
      </c>
      <c r="J26" s="50">
        <f t="shared" si="3"/>
        <v>1705</v>
      </c>
    </row>
    <row r="27" spans="1:10" s="104" customFormat="1" x14ac:dyDescent="0.2">
      <c r="A27" s="272">
        <v>18</v>
      </c>
      <c r="B27" s="275" t="s">
        <v>267</v>
      </c>
      <c r="C27" s="276" t="s">
        <v>268</v>
      </c>
      <c r="D27" s="277" t="s">
        <v>38</v>
      </c>
      <c r="E27" s="281"/>
      <c r="F27" s="14"/>
      <c r="G27" s="50">
        <f t="shared" si="2"/>
        <v>0</v>
      </c>
      <c r="H27" s="280">
        <v>3.8E-3</v>
      </c>
      <c r="I27" s="14">
        <v>110000</v>
      </c>
      <c r="J27" s="50">
        <f t="shared" si="3"/>
        <v>418</v>
      </c>
    </row>
    <row r="28" spans="1:10" s="104" customFormat="1" x14ac:dyDescent="0.2">
      <c r="A28" s="10">
        <v>19</v>
      </c>
      <c r="B28" s="275" t="s">
        <v>89</v>
      </c>
      <c r="C28" s="276" t="s">
        <v>90</v>
      </c>
      <c r="D28" s="277" t="s">
        <v>38</v>
      </c>
      <c r="E28" s="281"/>
      <c r="F28" s="14"/>
      <c r="G28" s="50">
        <f t="shared" si="2"/>
        <v>0</v>
      </c>
      <c r="H28" s="280">
        <v>1.5800000000000002E-2</v>
      </c>
      <c r="I28" s="14">
        <v>110000</v>
      </c>
      <c r="J28" s="50">
        <f t="shared" si="3"/>
        <v>1738</v>
      </c>
    </row>
    <row r="29" spans="1:10" s="104" customFormat="1" x14ac:dyDescent="0.2">
      <c r="A29" s="272">
        <v>20</v>
      </c>
      <c r="B29" s="275" t="s">
        <v>91</v>
      </c>
      <c r="C29" s="276" t="s">
        <v>92</v>
      </c>
      <c r="D29" s="277" t="s">
        <v>38</v>
      </c>
      <c r="E29" s="281"/>
      <c r="F29" s="14"/>
      <c r="G29" s="50">
        <f t="shared" si="2"/>
        <v>0</v>
      </c>
      <c r="H29" s="280">
        <v>2.0000000000000001E-4</v>
      </c>
      <c r="I29" s="14">
        <v>110000</v>
      </c>
      <c r="J29" s="50">
        <f t="shared" si="3"/>
        <v>22</v>
      </c>
    </row>
    <row r="30" spans="1:10" s="104" customFormat="1" x14ac:dyDescent="0.2">
      <c r="A30" s="10">
        <v>21</v>
      </c>
      <c r="B30" s="275" t="s">
        <v>269</v>
      </c>
      <c r="C30" s="276" t="s">
        <v>270</v>
      </c>
      <c r="D30" s="277" t="s">
        <v>64</v>
      </c>
      <c r="E30" s="281"/>
      <c r="F30" s="14"/>
      <c r="G30" s="50">
        <f t="shared" si="2"/>
        <v>0</v>
      </c>
      <c r="H30" s="280">
        <v>0.16800000000000001</v>
      </c>
      <c r="I30" s="14">
        <v>142.82</v>
      </c>
      <c r="J30" s="50">
        <f t="shared" si="3"/>
        <v>24</v>
      </c>
    </row>
    <row r="31" spans="1:10" s="104" customFormat="1" x14ac:dyDescent="0.2">
      <c r="A31" s="272">
        <v>22</v>
      </c>
      <c r="B31" s="275" t="s">
        <v>271</v>
      </c>
      <c r="C31" s="276" t="s">
        <v>272</v>
      </c>
      <c r="D31" s="277" t="s">
        <v>39</v>
      </c>
      <c r="E31" s="281"/>
      <c r="F31" s="14"/>
      <c r="G31" s="50">
        <f t="shared" si="2"/>
        <v>0</v>
      </c>
      <c r="H31" s="280">
        <v>0.26700000000000002</v>
      </c>
      <c r="I31" s="14">
        <v>341.25</v>
      </c>
      <c r="J31" s="50">
        <f t="shared" si="3"/>
        <v>91</v>
      </c>
    </row>
    <row r="32" spans="1:10" s="104" customFormat="1" ht="33" x14ac:dyDescent="0.2">
      <c r="A32" s="10">
        <v>23</v>
      </c>
      <c r="B32" s="275" t="s">
        <v>273</v>
      </c>
      <c r="C32" s="276" t="s">
        <v>274</v>
      </c>
      <c r="D32" s="277" t="s">
        <v>38</v>
      </c>
      <c r="E32" s="281">
        <v>4.8599999999999997E-2</v>
      </c>
      <c r="F32" s="284">
        <v>34000</v>
      </c>
      <c r="G32" s="50">
        <f t="shared" si="2"/>
        <v>1652</v>
      </c>
      <c r="H32" s="280" t="s">
        <v>415</v>
      </c>
      <c r="I32" s="284">
        <v>0</v>
      </c>
      <c r="J32" s="50">
        <f t="shared" si="3"/>
        <v>0</v>
      </c>
    </row>
    <row r="33" spans="1:10" s="104" customFormat="1" ht="33" x14ac:dyDescent="0.2">
      <c r="A33" s="272">
        <v>24</v>
      </c>
      <c r="B33" s="275" t="s">
        <v>147</v>
      </c>
      <c r="C33" s="276" t="s">
        <v>148</v>
      </c>
      <c r="D33" s="277" t="s">
        <v>38</v>
      </c>
      <c r="E33" s="281">
        <v>8.9999999999999998E-4</v>
      </c>
      <c r="F33" s="14">
        <v>33000</v>
      </c>
      <c r="G33" s="50">
        <f t="shared" si="2"/>
        <v>30</v>
      </c>
      <c r="H33" s="280" t="s">
        <v>415</v>
      </c>
      <c r="I33" s="14">
        <v>0</v>
      </c>
      <c r="J33" s="50">
        <f t="shared" si="3"/>
        <v>0</v>
      </c>
    </row>
    <row r="34" spans="1:10" s="104" customFormat="1" x14ac:dyDescent="0.2">
      <c r="A34" s="10">
        <v>25</v>
      </c>
      <c r="B34" s="275" t="s">
        <v>149</v>
      </c>
      <c r="C34" s="276" t="s">
        <v>150</v>
      </c>
      <c r="D34" s="277" t="s">
        <v>151</v>
      </c>
      <c r="E34" s="281"/>
      <c r="F34" s="14"/>
      <c r="G34" s="50">
        <f t="shared" si="2"/>
        <v>0</v>
      </c>
      <c r="H34" s="280">
        <v>1.968</v>
      </c>
      <c r="I34" s="14">
        <v>186.27</v>
      </c>
      <c r="J34" s="50">
        <f t="shared" si="3"/>
        <v>367</v>
      </c>
    </row>
    <row r="35" spans="1:10" s="104" customFormat="1" x14ac:dyDescent="0.2">
      <c r="A35" s="272">
        <v>26</v>
      </c>
      <c r="B35" s="275" t="s">
        <v>93</v>
      </c>
      <c r="C35" s="276" t="s">
        <v>94</v>
      </c>
      <c r="D35" s="277" t="s">
        <v>40</v>
      </c>
      <c r="E35" s="281"/>
      <c r="F35" s="14"/>
      <c r="G35" s="50">
        <f t="shared" si="2"/>
        <v>0</v>
      </c>
      <c r="H35" s="280">
        <v>0.87</v>
      </c>
      <c r="I35" s="14">
        <v>106.76</v>
      </c>
      <c r="J35" s="50">
        <f t="shared" si="3"/>
        <v>93</v>
      </c>
    </row>
    <row r="36" spans="1:10" s="104" customFormat="1" x14ac:dyDescent="0.2">
      <c r="A36" s="10">
        <v>27</v>
      </c>
      <c r="B36" s="275" t="s">
        <v>152</v>
      </c>
      <c r="C36" s="276" t="s">
        <v>95</v>
      </c>
      <c r="D36" s="277" t="s">
        <v>38</v>
      </c>
      <c r="E36" s="281"/>
      <c r="F36" s="14"/>
      <c r="G36" s="50">
        <f t="shared" si="2"/>
        <v>0</v>
      </c>
      <c r="H36" s="280">
        <v>1.26E-2</v>
      </c>
      <c r="I36" s="14">
        <v>62985.94</v>
      </c>
      <c r="J36" s="50">
        <f t="shared" si="3"/>
        <v>794</v>
      </c>
    </row>
    <row r="37" spans="1:10" s="104" customFormat="1" x14ac:dyDescent="0.2">
      <c r="A37" s="272">
        <v>28</v>
      </c>
      <c r="B37" s="275" t="s">
        <v>96</v>
      </c>
      <c r="C37" s="276" t="s">
        <v>97</v>
      </c>
      <c r="D37" s="277" t="s">
        <v>40</v>
      </c>
      <c r="E37" s="281"/>
      <c r="F37" s="14"/>
      <c r="G37" s="50">
        <f t="shared" si="2"/>
        <v>0</v>
      </c>
      <c r="H37" s="280">
        <v>4.28</v>
      </c>
      <c r="I37" s="14">
        <v>13.11</v>
      </c>
      <c r="J37" s="50">
        <f t="shared" si="3"/>
        <v>56</v>
      </c>
    </row>
    <row r="38" spans="1:10" s="104" customFormat="1" x14ac:dyDescent="0.2">
      <c r="A38" s="10">
        <v>29</v>
      </c>
      <c r="B38" s="275" t="s">
        <v>275</v>
      </c>
      <c r="C38" s="276" t="s">
        <v>276</v>
      </c>
      <c r="D38" s="277" t="s">
        <v>277</v>
      </c>
      <c r="E38" s="281"/>
      <c r="F38" s="14"/>
      <c r="G38" s="50">
        <f t="shared" si="2"/>
        <v>0</v>
      </c>
      <c r="H38" s="280">
        <v>3.15E-2</v>
      </c>
      <c r="I38" s="14">
        <v>583.39</v>
      </c>
      <c r="J38" s="50">
        <f t="shared" si="3"/>
        <v>18</v>
      </c>
    </row>
    <row r="39" spans="1:10" s="104" customFormat="1" x14ac:dyDescent="0.2">
      <c r="A39" s="272">
        <v>30</v>
      </c>
      <c r="B39" s="275" t="s">
        <v>153</v>
      </c>
      <c r="C39" s="276" t="s">
        <v>154</v>
      </c>
      <c r="D39" s="277" t="s">
        <v>38</v>
      </c>
      <c r="E39" s="281">
        <v>3.1199999999999999E-2</v>
      </c>
      <c r="F39" s="14">
        <v>39000</v>
      </c>
      <c r="G39" s="50">
        <f t="shared" si="2"/>
        <v>1217</v>
      </c>
      <c r="H39" s="280" t="s">
        <v>415</v>
      </c>
      <c r="I39" s="14">
        <v>0</v>
      </c>
      <c r="J39" s="50">
        <f t="shared" si="3"/>
        <v>0</v>
      </c>
    </row>
    <row r="40" spans="1:10" s="104" customFormat="1" x14ac:dyDescent="0.2">
      <c r="A40" s="10">
        <v>31</v>
      </c>
      <c r="B40" s="275" t="s">
        <v>278</v>
      </c>
      <c r="C40" s="276" t="s">
        <v>279</v>
      </c>
      <c r="D40" s="277" t="s">
        <v>40</v>
      </c>
      <c r="E40" s="281"/>
      <c r="F40" s="14"/>
      <c r="G40" s="50">
        <f t="shared" si="2"/>
        <v>0</v>
      </c>
      <c r="H40" s="280">
        <v>3.3</v>
      </c>
      <c r="I40" s="14">
        <v>27.47</v>
      </c>
      <c r="J40" s="50">
        <f t="shared" si="3"/>
        <v>91</v>
      </c>
    </row>
    <row r="41" spans="1:10" s="104" customFormat="1" x14ac:dyDescent="0.2">
      <c r="A41" s="272">
        <v>32</v>
      </c>
      <c r="B41" s="275" t="s">
        <v>155</v>
      </c>
      <c r="C41" s="276" t="s">
        <v>156</v>
      </c>
      <c r="D41" s="277" t="s">
        <v>40</v>
      </c>
      <c r="E41" s="281"/>
      <c r="F41" s="14"/>
      <c r="G41" s="50">
        <f t="shared" si="2"/>
        <v>0</v>
      </c>
      <c r="H41" s="280">
        <v>0.78</v>
      </c>
      <c r="I41" s="14">
        <v>110</v>
      </c>
      <c r="J41" s="50">
        <f t="shared" si="3"/>
        <v>86</v>
      </c>
    </row>
    <row r="42" spans="1:10" s="104" customFormat="1" x14ac:dyDescent="0.2">
      <c r="A42" s="10">
        <v>33</v>
      </c>
      <c r="B42" s="275" t="s">
        <v>280</v>
      </c>
      <c r="C42" s="276" t="s">
        <v>281</v>
      </c>
      <c r="D42" s="277" t="s">
        <v>38</v>
      </c>
      <c r="E42" s="281">
        <v>4.5999999999999999E-2</v>
      </c>
      <c r="F42" s="14">
        <v>132000</v>
      </c>
      <c r="G42" s="50">
        <f t="shared" si="2"/>
        <v>6072</v>
      </c>
      <c r="H42" s="280" t="s">
        <v>415</v>
      </c>
      <c r="I42" s="14">
        <v>0</v>
      </c>
      <c r="J42" s="50">
        <f t="shared" si="3"/>
        <v>0</v>
      </c>
    </row>
    <row r="43" spans="1:10" s="104" customFormat="1" x14ac:dyDescent="0.2">
      <c r="A43" s="272">
        <v>34</v>
      </c>
      <c r="B43" s="275" t="s">
        <v>98</v>
      </c>
      <c r="C43" s="276" t="s">
        <v>95</v>
      </c>
      <c r="D43" s="277" t="s">
        <v>40</v>
      </c>
      <c r="E43" s="281"/>
      <c r="F43" s="14"/>
      <c r="G43" s="50">
        <f t="shared" si="2"/>
        <v>0</v>
      </c>
      <c r="H43" s="280">
        <v>3.42</v>
      </c>
      <c r="I43" s="14">
        <v>66.14</v>
      </c>
      <c r="J43" s="50">
        <f t="shared" si="3"/>
        <v>226</v>
      </c>
    </row>
    <row r="44" spans="1:10" s="104" customFormat="1" x14ac:dyDescent="0.2">
      <c r="A44" s="10">
        <v>35</v>
      </c>
      <c r="B44" s="275" t="s">
        <v>157</v>
      </c>
      <c r="C44" s="276" t="s">
        <v>158</v>
      </c>
      <c r="D44" s="277" t="s">
        <v>40</v>
      </c>
      <c r="E44" s="281"/>
      <c r="F44" s="14"/>
      <c r="G44" s="50">
        <f t="shared" si="2"/>
        <v>0</v>
      </c>
      <c r="H44" s="280">
        <v>0.24</v>
      </c>
      <c r="I44" s="14">
        <v>275.32</v>
      </c>
      <c r="J44" s="50">
        <f t="shared" si="3"/>
        <v>66</v>
      </c>
    </row>
    <row r="45" spans="1:10" s="104" customFormat="1" x14ac:dyDescent="0.2">
      <c r="A45" s="272">
        <v>36</v>
      </c>
      <c r="B45" s="275" t="s">
        <v>282</v>
      </c>
      <c r="C45" s="276" t="s">
        <v>283</v>
      </c>
      <c r="D45" s="277" t="s">
        <v>38</v>
      </c>
      <c r="E45" s="281"/>
      <c r="F45" s="14"/>
      <c r="G45" s="50">
        <f t="shared" si="2"/>
        <v>0</v>
      </c>
      <c r="H45" s="280">
        <v>8.6999999999999994E-3</v>
      </c>
      <c r="I45" s="14">
        <v>29406.9</v>
      </c>
      <c r="J45" s="50">
        <f t="shared" si="3"/>
        <v>256</v>
      </c>
    </row>
    <row r="46" spans="1:10" s="104" customFormat="1" x14ac:dyDescent="0.2">
      <c r="A46" s="10">
        <v>37</v>
      </c>
      <c r="B46" s="275" t="s">
        <v>159</v>
      </c>
      <c r="C46" s="276" t="s">
        <v>160</v>
      </c>
      <c r="D46" s="277" t="s">
        <v>40</v>
      </c>
      <c r="E46" s="281"/>
      <c r="F46" s="14"/>
      <c r="G46" s="50">
        <f t="shared" si="2"/>
        <v>0</v>
      </c>
      <c r="H46" s="280">
        <v>4.7E-2</v>
      </c>
      <c r="I46" s="14">
        <v>105.85</v>
      </c>
      <c r="J46" s="50">
        <f t="shared" si="3"/>
        <v>5</v>
      </c>
    </row>
    <row r="47" spans="1:10" s="104" customFormat="1" x14ac:dyDescent="0.2">
      <c r="A47" s="272">
        <v>38</v>
      </c>
      <c r="B47" s="275" t="s">
        <v>161</v>
      </c>
      <c r="C47" s="276" t="s">
        <v>162</v>
      </c>
      <c r="D47" s="277" t="s">
        <v>40</v>
      </c>
      <c r="E47" s="281"/>
      <c r="F47" s="14"/>
      <c r="G47" s="50">
        <f t="shared" si="2"/>
        <v>0</v>
      </c>
      <c r="H47" s="280">
        <v>0.55200000000000005</v>
      </c>
      <c r="I47" s="14">
        <v>123.91</v>
      </c>
      <c r="J47" s="50">
        <f t="shared" si="3"/>
        <v>68</v>
      </c>
    </row>
    <row r="48" spans="1:10" x14ac:dyDescent="0.2">
      <c r="A48" s="10">
        <v>39</v>
      </c>
      <c r="B48" s="275" t="s">
        <v>62</v>
      </c>
      <c r="C48" s="276" t="s">
        <v>63</v>
      </c>
      <c r="D48" s="277" t="s">
        <v>40</v>
      </c>
      <c r="E48" s="281"/>
      <c r="F48" s="14"/>
      <c r="G48" s="50">
        <f t="shared" si="2"/>
        <v>0</v>
      </c>
      <c r="H48" s="280">
        <v>1.0819000000000001</v>
      </c>
      <c r="I48" s="14">
        <v>29.69</v>
      </c>
      <c r="J48" s="50">
        <f t="shared" si="3"/>
        <v>32</v>
      </c>
    </row>
    <row r="49" spans="1:10" x14ac:dyDescent="0.2">
      <c r="A49" s="272">
        <v>40</v>
      </c>
      <c r="B49" s="275" t="s">
        <v>163</v>
      </c>
      <c r="C49" s="276" t="s">
        <v>164</v>
      </c>
      <c r="D49" s="277" t="s">
        <v>64</v>
      </c>
      <c r="E49" s="281"/>
      <c r="F49" s="14"/>
      <c r="G49" s="50">
        <f t="shared" si="2"/>
        <v>0</v>
      </c>
      <c r="H49" s="280">
        <v>3.4780000000000002</v>
      </c>
      <c r="I49" s="14">
        <v>38.380000000000003</v>
      </c>
      <c r="J49" s="50">
        <f t="shared" si="3"/>
        <v>133</v>
      </c>
    </row>
    <row r="50" spans="1:10" x14ac:dyDescent="0.2">
      <c r="A50" s="10">
        <v>41</v>
      </c>
      <c r="B50" s="275" t="s">
        <v>165</v>
      </c>
      <c r="C50" s="276" t="s">
        <v>166</v>
      </c>
      <c r="D50" s="277" t="s">
        <v>38</v>
      </c>
      <c r="E50" s="281"/>
      <c r="F50" s="14"/>
      <c r="G50" s="50">
        <f t="shared" si="2"/>
        <v>0</v>
      </c>
      <c r="H50" s="280">
        <v>1E-3</v>
      </c>
      <c r="I50" s="14">
        <v>28036.01</v>
      </c>
      <c r="J50" s="50">
        <f t="shared" si="3"/>
        <v>28</v>
      </c>
    </row>
    <row r="51" spans="1:10" x14ac:dyDescent="0.2">
      <c r="A51" s="272">
        <v>42</v>
      </c>
      <c r="B51" s="275" t="s">
        <v>167</v>
      </c>
      <c r="C51" s="276" t="s">
        <v>168</v>
      </c>
      <c r="D51" s="277" t="s">
        <v>38</v>
      </c>
      <c r="E51" s="281"/>
      <c r="F51" s="14"/>
      <c r="G51" s="50">
        <f t="shared" si="2"/>
        <v>0</v>
      </c>
      <c r="H51" s="280">
        <v>1.4E-3</v>
      </c>
      <c r="I51" s="14">
        <v>57392.21</v>
      </c>
      <c r="J51" s="50">
        <f t="shared" si="3"/>
        <v>80</v>
      </c>
    </row>
    <row r="52" spans="1:10" x14ac:dyDescent="0.2">
      <c r="A52" s="10">
        <v>43</v>
      </c>
      <c r="B52" s="275" t="s">
        <v>169</v>
      </c>
      <c r="C52" s="276" t="s">
        <v>170</v>
      </c>
      <c r="D52" s="277" t="s">
        <v>151</v>
      </c>
      <c r="E52" s="281"/>
      <c r="F52" s="14"/>
      <c r="G52" s="50">
        <f t="shared" si="2"/>
        <v>0</v>
      </c>
      <c r="H52" s="280">
        <v>1.968</v>
      </c>
      <c r="I52" s="14">
        <v>76.599999999999994</v>
      </c>
      <c r="J52" s="50">
        <f t="shared" si="3"/>
        <v>151</v>
      </c>
    </row>
    <row r="53" spans="1:10" x14ac:dyDescent="0.2">
      <c r="A53" s="272">
        <v>44</v>
      </c>
      <c r="B53" s="275" t="s">
        <v>171</v>
      </c>
      <c r="C53" s="276" t="s">
        <v>172</v>
      </c>
      <c r="D53" s="277" t="s">
        <v>173</v>
      </c>
      <c r="E53" s="281"/>
      <c r="F53" s="14"/>
      <c r="G53" s="50">
        <f t="shared" si="2"/>
        <v>0</v>
      </c>
      <c r="H53" s="280">
        <v>3.0599999999999999E-2</v>
      </c>
      <c r="I53" s="14">
        <v>284.44</v>
      </c>
      <c r="J53" s="50">
        <f t="shared" si="3"/>
        <v>9</v>
      </c>
    </row>
    <row r="54" spans="1:10" x14ac:dyDescent="0.2">
      <c r="A54" s="10">
        <v>45</v>
      </c>
      <c r="B54" s="275" t="s">
        <v>102</v>
      </c>
      <c r="C54" s="276" t="s">
        <v>103</v>
      </c>
      <c r="D54" s="277" t="s">
        <v>67</v>
      </c>
      <c r="E54" s="281"/>
      <c r="F54" s="14"/>
      <c r="G54" s="50">
        <f t="shared" si="2"/>
        <v>0</v>
      </c>
      <c r="H54" s="283">
        <v>2.9359999999999999</v>
      </c>
      <c r="I54" s="14">
        <v>142.84</v>
      </c>
      <c r="J54" s="50">
        <f t="shared" si="3"/>
        <v>419</v>
      </c>
    </row>
    <row r="55" spans="1:10" x14ac:dyDescent="0.2">
      <c r="A55" s="272">
        <v>46</v>
      </c>
      <c r="B55" s="275" t="s">
        <v>104</v>
      </c>
      <c r="C55" s="276" t="s">
        <v>105</v>
      </c>
      <c r="D55" s="277" t="s">
        <v>67</v>
      </c>
      <c r="E55" s="281"/>
      <c r="F55" s="14"/>
      <c r="G55" s="50">
        <f t="shared" si="2"/>
        <v>0</v>
      </c>
      <c r="H55" s="283">
        <v>7.8550000000000004</v>
      </c>
      <c r="I55" s="14">
        <v>322.39999999999998</v>
      </c>
      <c r="J55" s="50">
        <f t="shared" si="3"/>
        <v>2532</v>
      </c>
    </row>
    <row r="56" spans="1:10" x14ac:dyDescent="0.2">
      <c r="A56" s="10">
        <v>47</v>
      </c>
      <c r="B56" s="275" t="s">
        <v>106</v>
      </c>
      <c r="C56" s="276" t="s">
        <v>107</v>
      </c>
      <c r="D56" s="277" t="s">
        <v>38</v>
      </c>
      <c r="E56" s="281"/>
      <c r="F56" s="14"/>
      <c r="G56" s="50">
        <f t="shared" si="2"/>
        <v>0</v>
      </c>
      <c r="H56" s="280">
        <v>1.7013</v>
      </c>
      <c r="I56" s="14">
        <v>110000</v>
      </c>
      <c r="J56" s="50">
        <f t="shared" si="3"/>
        <v>187143</v>
      </c>
    </row>
    <row r="57" spans="1:10" x14ac:dyDescent="0.2">
      <c r="A57" s="272">
        <v>48</v>
      </c>
      <c r="B57" s="275" t="s">
        <v>108</v>
      </c>
      <c r="C57" s="276" t="s">
        <v>109</v>
      </c>
      <c r="D57" s="277" t="s">
        <v>38</v>
      </c>
      <c r="E57" s="281"/>
      <c r="F57" s="14"/>
      <c r="G57" s="50">
        <f t="shared" si="2"/>
        <v>0</v>
      </c>
      <c r="H57" s="280">
        <v>7.8200000000000006E-2</v>
      </c>
      <c r="I57" s="14">
        <v>110000</v>
      </c>
      <c r="J57" s="50">
        <f t="shared" si="3"/>
        <v>8602</v>
      </c>
    </row>
    <row r="58" spans="1:10" x14ac:dyDescent="0.2">
      <c r="A58" s="10">
        <v>49</v>
      </c>
      <c r="B58" s="275" t="s">
        <v>284</v>
      </c>
      <c r="C58" s="276" t="s">
        <v>285</v>
      </c>
      <c r="D58" s="277" t="s">
        <v>38</v>
      </c>
      <c r="E58" s="281">
        <v>9.1999999999999998E-3</v>
      </c>
      <c r="F58" s="14">
        <v>110000</v>
      </c>
      <c r="G58" s="50">
        <f t="shared" si="2"/>
        <v>1012</v>
      </c>
      <c r="H58" s="280" t="s">
        <v>415</v>
      </c>
      <c r="I58" s="14">
        <v>0</v>
      </c>
      <c r="J58" s="50">
        <f t="shared" si="3"/>
        <v>0</v>
      </c>
    </row>
    <row r="59" spans="1:10" x14ac:dyDescent="0.2">
      <c r="A59" s="272">
        <v>50</v>
      </c>
      <c r="B59" s="275" t="s">
        <v>127</v>
      </c>
      <c r="C59" s="276" t="s">
        <v>128</v>
      </c>
      <c r="D59" s="277" t="s">
        <v>67</v>
      </c>
      <c r="E59" s="281"/>
      <c r="F59" s="14"/>
      <c r="G59" s="50">
        <f t="shared" si="2"/>
        <v>0</v>
      </c>
      <c r="H59" s="283">
        <v>1.6</v>
      </c>
      <c r="I59" s="14">
        <v>3904</v>
      </c>
      <c r="J59" s="50">
        <f t="shared" si="3"/>
        <v>6246</v>
      </c>
    </row>
    <row r="60" spans="1:10" x14ac:dyDescent="0.2">
      <c r="A60" s="10">
        <v>51</v>
      </c>
      <c r="B60" s="275" t="s">
        <v>110</v>
      </c>
      <c r="C60" s="276" t="s">
        <v>111</v>
      </c>
      <c r="D60" s="277" t="s">
        <v>68</v>
      </c>
      <c r="E60" s="281"/>
      <c r="F60" s="14"/>
      <c r="G60" s="50">
        <f t="shared" si="2"/>
        <v>0</v>
      </c>
      <c r="H60" s="280">
        <v>114</v>
      </c>
      <c r="I60" s="14">
        <v>81</v>
      </c>
      <c r="J60" s="50">
        <f t="shared" si="3"/>
        <v>9234</v>
      </c>
    </row>
    <row r="61" spans="1:10" x14ac:dyDescent="0.2">
      <c r="A61" s="272">
        <v>52</v>
      </c>
      <c r="B61" s="275" t="s">
        <v>112</v>
      </c>
      <c r="C61" s="276" t="s">
        <v>99</v>
      </c>
      <c r="D61" s="277" t="s">
        <v>100</v>
      </c>
      <c r="E61" s="281"/>
      <c r="F61" s="14"/>
      <c r="G61" s="50">
        <f t="shared" si="2"/>
        <v>0</v>
      </c>
      <c r="H61" s="280">
        <v>7.98</v>
      </c>
      <c r="I61" s="14">
        <v>322</v>
      </c>
      <c r="J61" s="50">
        <f t="shared" si="3"/>
        <v>2570</v>
      </c>
    </row>
    <row r="62" spans="1:10" x14ac:dyDescent="0.2">
      <c r="A62" s="10">
        <v>53</v>
      </c>
      <c r="B62" s="275" t="s">
        <v>113</v>
      </c>
      <c r="C62" s="276" t="s">
        <v>101</v>
      </c>
      <c r="D62" s="277" t="s">
        <v>100</v>
      </c>
      <c r="E62" s="281"/>
      <c r="F62" s="14"/>
      <c r="G62" s="50">
        <f t="shared" si="2"/>
        <v>0</v>
      </c>
      <c r="H62" s="280">
        <v>11.4</v>
      </c>
      <c r="I62" s="14">
        <v>59</v>
      </c>
      <c r="J62" s="50">
        <f t="shared" si="3"/>
        <v>673</v>
      </c>
    </row>
    <row r="63" spans="1:10" x14ac:dyDescent="0.2">
      <c r="A63" s="272">
        <v>54</v>
      </c>
      <c r="B63" s="275" t="s">
        <v>114</v>
      </c>
      <c r="C63" s="276" t="s">
        <v>115</v>
      </c>
      <c r="D63" s="277" t="s">
        <v>40</v>
      </c>
      <c r="E63" s="281"/>
      <c r="F63" s="14"/>
      <c r="G63" s="50">
        <f t="shared" si="2"/>
        <v>0</v>
      </c>
      <c r="H63" s="280">
        <v>12.84</v>
      </c>
      <c r="I63" s="14">
        <v>132</v>
      </c>
      <c r="J63" s="50">
        <f t="shared" si="3"/>
        <v>1695</v>
      </c>
    </row>
    <row r="64" spans="1:10" ht="33" x14ac:dyDescent="0.2">
      <c r="A64" s="10">
        <v>55</v>
      </c>
      <c r="B64" s="275" t="s">
        <v>116</v>
      </c>
      <c r="C64" s="276" t="s">
        <v>117</v>
      </c>
      <c r="D64" s="277" t="s">
        <v>39</v>
      </c>
      <c r="E64" s="281"/>
      <c r="F64" s="14"/>
      <c r="G64" s="50">
        <f t="shared" si="2"/>
        <v>0</v>
      </c>
      <c r="H64" s="280">
        <v>145.52760000000001</v>
      </c>
      <c r="I64" s="14">
        <v>2365.3000000000002</v>
      </c>
      <c r="J64" s="50">
        <f t="shared" si="3"/>
        <v>344216</v>
      </c>
    </row>
    <row r="65" spans="1:10" ht="33" x14ac:dyDescent="0.2">
      <c r="A65" s="272">
        <v>56</v>
      </c>
      <c r="B65" s="275" t="s">
        <v>174</v>
      </c>
      <c r="C65" s="276" t="s">
        <v>175</v>
      </c>
      <c r="D65" s="277" t="s">
        <v>39</v>
      </c>
      <c r="E65" s="281"/>
      <c r="F65" s="14"/>
      <c r="G65" s="50">
        <f t="shared" si="2"/>
        <v>0</v>
      </c>
      <c r="H65" s="280">
        <v>1.9E-3</v>
      </c>
      <c r="I65" s="14">
        <v>6864.18</v>
      </c>
      <c r="J65" s="50">
        <f t="shared" si="3"/>
        <v>13</v>
      </c>
    </row>
    <row r="66" spans="1:10" ht="33" x14ac:dyDescent="0.2">
      <c r="A66" s="10">
        <v>57</v>
      </c>
      <c r="B66" s="275" t="s">
        <v>118</v>
      </c>
      <c r="C66" s="276" t="s">
        <v>119</v>
      </c>
      <c r="D66" s="277" t="s">
        <v>39</v>
      </c>
      <c r="E66" s="281"/>
      <c r="F66" s="14"/>
      <c r="G66" s="50">
        <f t="shared" si="2"/>
        <v>0</v>
      </c>
      <c r="H66" s="280">
        <v>5.3959999999999999</v>
      </c>
      <c r="I66" s="14">
        <v>5759.56</v>
      </c>
      <c r="J66" s="50">
        <f t="shared" si="3"/>
        <v>31079</v>
      </c>
    </row>
    <row r="67" spans="1:10" ht="33" x14ac:dyDescent="0.2">
      <c r="A67" s="272">
        <v>58</v>
      </c>
      <c r="B67" s="275" t="s">
        <v>286</v>
      </c>
      <c r="C67" s="276" t="s">
        <v>287</v>
      </c>
      <c r="D67" s="277" t="s">
        <v>39</v>
      </c>
      <c r="E67" s="281"/>
      <c r="F67" s="14"/>
      <c r="G67" s="50">
        <f t="shared" si="2"/>
        <v>0</v>
      </c>
      <c r="H67" s="280">
        <v>2E-3</v>
      </c>
      <c r="I67" s="282">
        <v>5030.42</v>
      </c>
      <c r="J67" s="50">
        <f t="shared" si="3"/>
        <v>10</v>
      </c>
    </row>
    <row r="68" spans="1:10" ht="49.5" x14ac:dyDescent="0.2">
      <c r="A68" s="10">
        <v>59</v>
      </c>
      <c r="B68" s="275" t="s">
        <v>288</v>
      </c>
      <c r="C68" s="276" t="s">
        <v>289</v>
      </c>
      <c r="D68" s="277" t="s">
        <v>68</v>
      </c>
      <c r="E68" s="281">
        <v>128.47999999999999</v>
      </c>
      <c r="F68" s="14">
        <v>3000</v>
      </c>
      <c r="G68" s="50">
        <f t="shared" si="2"/>
        <v>385440</v>
      </c>
      <c r="H68" s="280" t="s">
        <v>415</v>
      </c>
      <c r="I68" s="14">
        <v>0</v>
      </c>
      <c r="J68" s="50">
        <f t="shared" si="3"/>
        <v>0</v>
      </c>
    </row>
    <row r="69" spans="1:10" ht="49.5" x14ac:dyDescent="0.2">
      <c r="A69" s="272">
        <v>60</v>
      </c>
      <c r="B69" s="275" t="s">
        <v>290</v>
      </c>
      <c r="C69" s="276" t="s">
        <v>291</v>
      </c>
      <c r="D69" s="277" t="s">
        <v>68</v>
      </c>
      <c r="E69" s="281"/>
      <c r="F69" s="14"/>
      <c r="G69" s="50">
        <f t="shared" si="2"/>
        <v>0</v>
      </c>
      <c r="H69" s="280">
        <v>0.27039999999999997</v>
      </c>
      <c r="I69" s="14">
        <v>2236.65</v>
      </c>
      <c r="J69" s="50">
        <f t="shared" si="3"/>
        <v>605</v>
      </c>
    </row>
    <row r="70" spans="1:10" x14ac:dyDescent="0.2">
      <c r="A70" s="10">
        <v>61</v>
      </c>
      <c r="B70" s="275" t="s">
        <v>176</v>
      </c>
      <c r="C70" s="276" t="s">
        <v>177</v>
      </c>
      <c r="D70" s="277" t="s">
        <v>38</v>
      </c>
      <c r="E70" s="281"/>
      <c r="F70" s="14"/>
      <c r="G70" s="50">
        <f t="shared" si="2"/>
        <v>0</v>
      </c>
      <c r="H70" s="280">
        <v>0.17100000000000001</v>
      </c>
      <c r="I70" s="14">
        <v>38605.71</v>
      </c>
      <c r="J70" s="50">
        <f t="shared" si="3"/>
        <v>6602</v>
      </c>
    </row>
    <row r="71" spans="1:10" x14ac:dyDescent="0.2">
      <c r="A71" s="272">
        <v>62</v>
      </c>
      <c r="B71" s="275" t="s">
        <v>292</v>
      </c>
      <c r="C71" s="276" t="s">
        <v>293</v>
      </c>
      <c r="D71" s="277" t="s">
        <v>38</v>
      </c>
      <c r="E71" s="281"/>
      <c r="F71" s="14"/>
      <c r="G71" s="50">
        <f t="shared" si="2"/>
        <v>0</v>
      </c>
      <c r="H71" s="280">
        <v>6.3399999999999998E-2</v>
      </c>
      <c r="I71" s="14">
        <v>63249.35</v>
      </c>
      <c r="J71" s="50">
        <f t="shared" si="3"/>
        <v>4010</v>
      </c>
    </row>
    <row r="72" spans="1:10" x14ac:dyDescent="0.2">
      <c r="A72" s="10">
        <v>63</v>
      </c>
      <c r="B72" s="275" t="s">
        <v>65</v>
      </c>
      <c r="C72" s="276" t="s">
        <v>294</v>
      </c>
      <c r="D72" s="277" t="s">
        <v>38</v>
      </c>
      <c r="E72" s="281"/>
      <c r="F72" s="14"/>
      <c r="G72" s="50">
        <f t="shared" si="2"/>
        <v>0</v>
      </c>
      <c r="H72" s="280">
        <v>8.0999999999999996E-3</v>
      </c>
      <c r="I72" s="14">
        <v>60359.23</v>
      </c>
      <c r="J72" s="50">
        <f t="shared" si="3"/>
        <v>489</v>
      </c>
    </row>
    <row r="73" spans="1:10" x14ac:dyDescent="0.2">
      <c r="A73" s="272">
        <v>64</v>
      </c>
      <c r="B73" s="275" t="s">
        <v>295</v>
      </c>
      <c r="C73" s="276" t="s">
        <v>296</v>
      </c>
      <c r="D73" s="277" t="s">
        <v>38</v>
      </c>
      <c r="E73" s="281"/>
      <c r="F73" s="14"/>
      <c r="G73" s="50">
        <f t="shared" si="2"/>
        <v>0</v>
      </c>
      <c r="H73" s="280">
        <v>8.6E-3</v>
      </c>
      <c r="I73" s="14">
        <v>181949.15</v>
      </c>
      <c r="J73" s="50">
        <f t="shared" si="3"/>
        <v>1565</v>
      </c>
    </row>
    <row r="74" spans="1:10" x14ac:dyDescent="0.2">
      <c r="A74" s="10">
        <v>65</v>
      </c>
      <c r="B74" s="275" t="s">
        <v>66</v>
      </c>
      <c r="C74" s="276" t="s">
        <v>297</v>
      </c>
      <c r="D74" s="277" t="s">
        <v>38</v>
      </c>
      <c r="E74" s="281"/>
      <c r="F74" s="14"/>
      <c r="G74" s="50">
        <f t="shared" si="2"/>
        <v>0</v>
      </c>
      <c r="H74" s="280">
        <v>3.0000000000000001E-3</v>
      </c>
      <c r="I74" s="14">
        <v>66708.31</v>
      </c>
      <c r="J74" s="50">
        <f t="shared" si="3"/>
        <v>200</v>
      </c>
    </row>
    <row r="75" spans="1:10" x14ac:dyDescent="0.2">
      <c r="A75" s="272">
        <v>66</v>
      </c>
      <c r="B75" s="275" t="s">
        <v>178</v>
      </c>
      <c r="C75" s="276" t="s">
        <v>298</v>
      </c>
      <c r="D75" s="277" t="s">
        <v>38</v>
      </c>
      <c r="E75" s="281"/>
      <c r="F75" s="14"/>
      <c r="G75" s="50">
        <f t="shared" si="2"/>
        <v>0</v>
      </c>
      <c r="H75" s="280">
        <v>5.0200000000000002E-2</v>
      </c>
      <c r="I75" s="14">
        <v>85497.45</v>
      </c>
      <c r="J75" s="50">
        <f t="shared" si="3"/>
        <v>4292</v>
      </c>
    </row>
    <row r="76" spans="1:10" x14ac:dyDescent="0.2">
      <c r="A76" s="10">
        <v>67</v>
      </c>
      <c r="B76" s="275" t="s">
        <v>299</v>
      </c>
      <c r="C76" s="276" t="s">
        <v>215</v>
      </c>
      <c r="D76" s="277" t="s">
        <v>38</v>
      </c>
      <c r="E76" s="281"/>
      <c r="F76" s="14"/>
      <c r="G76" s="50">
        <f t="shared" si="2"/>
        <v>0</v>
      </c>
      <c r="H76" s="280">
        <v>7.3000000000000001E-3</v>
      </c>
      <c r="I76" s="14">
        <v>230000</v>
      </c>
      <c r="J76" s="50">
        <f t="shared" si="3"/>
        <v>1679</v>
      </c>
    </row>
    <row r="77" spans="1:10" x14ac:dyDescent="0.2">
      <c r="A77" s="272">
        <v>68</v>
      </c>
      <c r="B77" s="275" t="s">
        <v>179</v>
      </c>
      <c r="C77" s="276" t="s">
        <v>180</v>
      </c>
      <c r="D77" s="277" t="s">
        <v>38</v>
      </c>
      <c r="E77" s="281"/>
      <c r="F77" s="14"/>
      <c r="G77" s="50">
        <f t="shared" si="2"/>
        <v>0</v>
      </c>
      <c r="H77" s="280">
        <v>1.1999999999999999E-3</v>
      </c>
      <c r="I77" s="14">
        <v>55542.37</v>
      </c>
      <c r="J77" s="50">
        <f t="shared" si="3"/>
        <v>67</v>
      </c>
    </row>
    <row r="78" spans="1:10" ht="49.5" x14ac:dyDescent="0.2">
      <c r="A78" s="10">
        <v>69</v>
      </c>
      <c r="B78" s="275" t="s">
        <v>300</v>
      </c>
      <c r="C78" s="276" t="s">
        <v>301</v>
      </c>
      <c r="D78" s="277" t="s">
        <v>38</v>
      </c>
      <c r="E78" s="281"/>
      <c r="F78" s="14"/>
      <c r="G78" s="50">
        <f t="shared" si="2"/>
        <v>0</v>
      </c>
      <c r="H78" s="280">
        <v>3.5999999999999999E-3</v>
      </c>
      <c r="I78" s="14">
        <v>52842.71</v>
      </c>
      <c r="J78" s="50">
        <f t="shared" si="3"/>
        <v>190</v>
      </c>
    </row>
    <row r="79" spans="1:10" ht="66" x14ac:dyDescent="0.2">
      <c r="A79" s="272">
        <v>70</v>
      </c>
      <c r="B79" s="275" t="s">
        <v>181</v>
      </c>
      <c r="C79" s="276" t="s">
        <v>182</v>
      </c>
      <c r="D79" s="277" t="s">
        <v>38</v>
      </c>
      <c r="E79" s="281"/>
      <c r="F79" s="14"/>
      <c r="G79" s="50">
        <f t="shared" ref="G79:G142" si="4">E79*F79</f>
        <v>0</v>
      </c>
      <c r="H79" s="280">
        <v>1.1000000000000001E-3</v>
      </c>
      <c r="I79" s="14">
        <v>68427.88</v>
      </c>
      <c r="J79" s="50">
        <f t="shared" ref="J79:J142" si="5">H79*I79</f>
        <v>75</v>
      </c>
    </row>
    <row r="80" spans="1:10" ht="33" x14ac:dyDescent="0.2">
      <c r="A80" s="10">
        <v>71</v>
      </c>
      <c r="B80" s="275" t="s">
        <v>183</v>
      </c>
      <c r="C80" s="276" t="s">
        <v>184</v>
      </c>
      <c r="D80" s="277" t="s">
        <v>39</v>
      </c>
      <c r="E80" s="281"/>
      <c r="F80" s="14"/>
      <c r="G80" s="50">
        <f t="shared" si="4"/>
        <v>0</v>
      </c>
      <c r="H80" s="280">
        <v>0.23910000000000001</v>
      </c>
      <c r="I80" s="14">
        <v>1926.95</v>
      </c>
      <c r="J80" s="50">
        <f t="shared" si="5"/>
        <v>461</v>
      </c>
    </row>
    <row r="81" spans="1:10" x14ac:dyDescent="0.2">
      <c r="A81" s="272">
        <v>72</v>
      </c>
      <c r="B81" s="275" t="s">
        <v>120</v>
      </c>
      <c r="C81" s="276" t="s">
        <v>185</v>
      </c>
      <c r="D81" s="277" t="s">
        <v>39</v>
      </c>
      <c r="E81" s="281"/>
      <c r="F81" s="14"/>
      <c r="G81" s="50">
        <f t="shared" si="4"/>
        <v>0</v>
      </c>
      <c r="H81" s="280">
        <v>0.85599999999999998</v>
      </c>
      <c r="I81" s="14">
        <v>174</v>
      </c>
      <c r="J81" s="50">
        <f t="shared" si="5"/>
        <v>149</v>
      </c>
    </row>
    <row r="82" spans="1:10" x14ac:dyDescent="0.2">
      <c r="A82" s="10">
        <v>73</v>
      </c>
      <c r="B82" s="275" t="s">
        <v>186</v>
      </c>
      <c r="C82" s="276" t="s">
        <v>187</v>
      </c>
      <c r="D82" s="277" t="s">
        <v>39</v>
      </c>
      <c r="E82" s="281"/>
      <c r="F82" s="14"/>
      <c r="G82" s="50">
        <f t="shared" si="4"/>
        <v>0</v>
      </c>
      <c r="H82" s="280">
        <v>173.3912</v>
      </c>
      <c r="I82" s="14">
        <v>26.61</v>
      </c>
      <c r="J82" s="50">
        <f t="shared" si="5"/>
        <v>4614</v>
      </c>
    </row>
    <row r="83" spans="1:10" x14ac:dyDescent="0.2">
      <c r="A83" s="272">
        <v>74</v>
      </c>
      <c r="B83" s="275" t="s">
        <v>302</v>
      </c>
      <c r="C83" s="276" t="s">
        <v>303</v>
      </c>
      <c r="D83" s="277" t="s">
        <v>304</v>
      </c>
      <c r="E83" s="281"/>
      <c r="F83" s="14"/>
      <c r="G83" s="50">
        <f t="shared" si="4"/>
        <v>0</v>
      </c>
      <c r="H83" s="280">
        <v>41.04</v>
      </c>
      <c r="I83" s="14">
        <v>2.0699999999999998</v>
      </c>
      <c r="J83" s="50">
        <f t="shared" si="5"/>
        <v>85</v>
      </c>
    </row>
    <row r="84" spans="1:10" ht="49.5" x14ac:dyDescent="0.2">
      <c r="A84" s="10">
        <v>75</v>
      </c>
      <c r="B84" s="275" t="s">
        <v>305</v>
      </c>
      <c r="C84" s="276" t="s">
        <v>306</v>
      </c>
      <c r="D84" s="277" t="s">
        <v>219</v>
      </c>
      <c r="E84" s="281"/>
      <c r="F84" s="14"/>
      <c r="G84" s="50">
        <f t="shared" si="4"/>
        <v>0</v>
      </c>
      <c r="H84" s="280">
        <v>2.0000000000000001E-4</v>
      </c>
      <c r="I84" s="14">
        <v>784041.16</v>
      </c>
      <c r="J84" s="50">
        <f t="shared" si="5"/>
        <v>157</v>
      </c>
    </row>
    <row r="85" spans="1:10" ht="49.5" x14ac:dyDescent="0.2">
      <c r="A85" s="272">
        <v>76</v>
      </c>
      <c r="B85" s="275" t="s">
        <v>307</v>
      </c>
      <c r="C85" s="276" t="s">
        <v>308</v>
      </c>
      <c r="D85" s="277" t="s">
        <v>219</v>
      </c>
      <c r="E85" s="281"/>
      <c r="F85" s="14"/>
      <c r="G85" s="50">
        <f t="shared" si="4"/>
        <v>0</v>
      </c>
      <c r="H85" s="280">
        <v>1.2999999999999999E-3</v>
      </c>
      <c r="I85" s="14">
        <v>62305.47</v>
      </c>
      <c r="J85" s="50">
        <f t="shared" si="5"/>
        <v>81</v>
      </c>
    </row>
    <row r="86" spans="1:10" ht="33" x14ac:dyDescent="0.2">
      <c r="A86" s="10">
        <v>77</v>
      </c>
      <c r="B86" s="275" t="s">
        <v>309</v>
      </c>
      <c r="C86" s="276" t="s">
        <v>310</v>
      </c>
      <c r="D86" s="277" t="s">
        <v>69</v>
      </c>
      <c r="E86" s="281"/>
      <c r="F86" s="14"/>
      <c r="G86" s="50">
        <f t="shared" si="4"/>
        <v>0</v>
      </c>
      <c r="H86" s="280">
        <v>3</v>
      </c>
      <c r="I86" s="14">
        <v>168.84</v>
      </c>
      <c r="J86" s="50">
        <f t="shared" si="5"/>
        <v>507</v>
      </c>
    </row>
    <row r="87" spans="1:10" ht="33" x14ac:dyDescent="0.2">
      <c r="A87" s="272">
        <v>78</v>
      </c>
      <c r="B87" s="275" t="s">
        <v>311</v>
      </c>
      <c r="C87" s="276" t="s">
        <v>312</v>
      </c>
      <c r="D87" s="277" t="s">
        <v>69</v>
      </c>
      <c r="E87" s="281"/>
      <c r="F87" s="14"/>
      <c r="G87" s="50">
        <f t="shared" si="4"/>
        <v>0</v>
      </c>
      <c r="H87" s="280">
        <v>1</v>
      </c>
      <c r="I87" s="14">
        <v>309.33</v>
      </c>
      <c r="J87" s="50">
        <f t="shared" si="5"/>
        <v>309</v>
      </c>
    </row>
    <row r="88" spans="1:10" ht="33" x14ac:dyDescent="0.2">
      <c r="A88" s="10">
        <v>79</v>
      </c>
      <c r="B88" s="275" t="s">
        <v>313</v>
      </c>
      <c r="C88" s="276" t="s">
        <v>314</v>
      </c>
      <c r="D88" s="277" t="s">
        <v>69</v>
      </c>
      <c r="E88" s="281"/>
      <c r="F88" s="14"/>
      <c r="G88" s="50">
        <f t="shared" si="4"/>
        <v>0</v>
      </c>
      <c r="H88" s="280">
        <v>2</v>
      </c>
      <c r="I88" s="14">
        <v>629.20000000000005</v>
      </c>
      <c r="J88" s="50">
        <f t="shared" si="5"/>
        <v>1258</v>
      </c>
    </row>
    <row r="89" spans="1:10" x14ac:dyDescent="0.2">
      <c r="A89" s="272">
        <v>80</v>
      </c>
      <c r="B89" s="275" t="s">
        <v>315</v>
      </c>
      <c r="C89" s="276" t="s">
        <v>316</v>
      </c>
      <c r="D89" s="277" t="s">
        <v>68</v>
      </c>
      <c r="E89" s="281"/>
      <c r="F89" s="14"/>
      <c r="G89" s="50">
        <f t="shared" si="4"/>
        <v>0</v>
      </c>
      <c r="H89" s="280">
        <v>0.94</v>
      </c>
      <c r="I89" s="14">
        <v>55.59</v>
      </c>
      <c r="J89" s="50">
        <f t="shared" si="5"/>
        <v>52</v>
      </c>
    </row>
    <row r="90" spans="1:10" ht="49.5" x14ac:dyDescent="0.2">
      <c r="A90" s="10">
        <v>81</v>
      </c>
      <c r="B90" s="275" t="s">
        <v>188</v>
      </c>
      <c r="C90" s="276" t="s">
        <v>189</v>
      </c>
      <c r="D90" s="277" t="s">
        <v>121</v>
      </c>
      <c r="E90" s="281"/>
      <c r="F90" s="14"/>
      <c r="G90" s="50">
        <f t="shared" si="4"/>
        <v>0</v>
      </c>
      <c r="H90" s="280">
        <v>3.4599999999999999E-2</v>
      </c>
      <c r="I90" s="14">
        <v>239.93</v>
      </c>
      <c r="J90" s="50">
        <f t="shared" si="5"/>
        <v>8</v>
      </c>
    </row>
    <row r="91" spans="1:10" x14ac:dyDescent="0.2">
      <c r="A91" s="272">
        <v>82</v>
      </c>
      <c r="B91" s="275" t="s">
        <v>190</v>
      </c>
      <c r="C91" s="276" t="s">
        <v>191</v>
      </c>
      <c r="D91" s="277" t="s">
        <v>69</v>
      </c>
      <c r="E91" s="281"/>
      <c r="F91" s="14"/>
      <c r="G91" s="50">
        <f t="shared" si="4"/>
        <v>0</v>
      </c>
      <c r="H91" s="283">
        <v>3</v>
      </c>
      <c r="I91" s="14">
        <v>180</v>
      </c>
      <c r="J91" s="50">
        <f t="shared" si="5"/>
        <v>540</v>
      </c>
    </row>
    <row r="92" spans="1:10" x14ac:dyDescent="0.2">
      <c r="A92" s="10">
        <v>83</v>
      </c>
      <c r="B92" s="275" t="s">
        <v>192</v>
      </c>
      <c r="C92" s="276" t="s">
        <v>193</v>
      </c>
      <c r="D92" s="277" t="s">
        <v>151</v>
      </c>
      <c r="E92" s="281"/>
      <c r="F92" s="14"/>
      <c r="G92" s="50">
        <f t="shared" si="4"/>
        <v>0</v>
      </c>
      <c r="H92" s="280">
        <v>0.66600000000000004</v>
      </c>
      <c r="I92" s="14">
        <v>293.8</v>
      </c>
      <c r="J92" s="50">
        <f t="shared" si="5"/>
        <v>196</v>
      </c>
    </row>
    <row r="93" spans="1:10" ht="33" x14ac:dyDescent="0.2">
      <c r="A93" s="272">
        <v>84</v>
      </c>
      <c r="B93" s="275" t="s">
        <v>317</v>
      </c>
      <c r="C93" s="276" t="s">
        <v>318</v>
      </c>
      <c r="D93" s="277" t="s">
        <v>38</v>
      </c>
      <c r="E93" s="281"/>
      <c r="F93" s="14"/>
      <c r="G93" s="50">
        <f t="shared" si="4"/>
        <v>0</v>
      </c>
      <c r="H93" s="280">
        <v>2.53E-2</v>
      </c>
      <c r="I93" s="14">
        <v>45642.96</v>
      </c>
      <c r="J93" s="50">
        <f t="shared" si="5"/>
        <v>1155</v>
      </c>
    </row>
    <row r="94" spans="1:10" x14ac:dyDescent="0.2">
      <c r="A94" s="10">
        <v>85</v>
      </c>
      <c r="B94" s="275" t="s">
        <v>319</v>
      </c>
      <c r="C94" s="276" t="s">
        <v>320</v>
      </c>
      <c r="D94" s="277" t="s">
        <v>38</v>
      </c>
      <c r="E94" s="281"/>
      <c r="F94" s="14"/>
      <c r="G94" s="50">
        <f t="shared" si="4"/>
        <v>0</v>
      </c>
      <c r="H94" s="280">
        <v>1.9E-3</v>
      </c>
      <c r="I94" s="14">
        <v>485410.34</v>
      </c>
      <c r="J94" s="50">
        <f t="shared" si="5"/>
        <v>922</v>
      </c>
    </row>
    <row r="95" spans="1:10" ht="33" x14ac:dyDescent="0.2">
      <c r="A95" s="272">
        <v>86</v>
      </c>
      <c r="B95" s="275" t="s">
        <v>321</v>
      </c>
      <c r="C95" s="276" t="s">
        <v>322</v>
      </c>
      <c r="D95" s="277" t="s">
        <v>38</v>
      </c>
      <c r="E95" s="281"/>
      <c r="F95" s="14"/>
      <c r="G95" s="50">
        <f t="shared" si="4"/>
        <v>0</v>
      </c>
      <c r="H95" s="280">
        <v>1.4E-3</v>
      </c>
      <c r="I95" s="14">
        <v>270963.19</v>
      </c>
      <c r="J95" s="50">
        <f t="shared" si="5"/>
        <v>379</v>
      </c>
    </row>
    <row r="96" spans="1:10" x14ac:dyDescent="0.2">
      <c r="A96" s="10">
        <v>87</v>
      </c>
      <c r="B96" s="275" t="s">
        <v>194</v>
      </c>
      <c r="C96" s="276" t="s">
        <v>195</v>
      </c>
      <c r="D96" s="277" t="s">
        <v>40</v>
      </c>
      <c r="E96" s="281"/>
      <c r="F96" s="14"/>
      <c r="G96" s="50">
        <f t="shared" si="4"/>
        <v>0</v>
      </c>
      <c r="H96" s="280">
        <v>0.16800000000000001</v>
      </c>
      <c r="I96" s="14">
        <v>117.37</v>
      </c>
      <c r="J96" s="50">
        <f t="shared" si="5"/>
        <v>20</v>
      </c>
    </row>
    <row r="97" spans="1:10" ht="33" x14ac:dyDescent="0.2">
      <c r="A97" s="272">
        <v>88</v>
      </c>
      <c r="B97" s="275" t="s">
        <v>122</v>
      </c>
      <c r="C97" s="276" t="s">
        <v>123</v>
      </c>
      <c r="D97" s="277" t="s">
        <v>121</v>
      </c>
      <c r="E97" s="281"/>
      <c r="F97" s="14"/>
      <c r="G97" s="50">
        <f t="shared" si="4"/>
        <v>0</v>
      </c>
      <c r="H97" s="280">
        <v>16.103999999999999</v>
      </c>
      <c r="I97" s="14">
        <v>5040</v>
      </c>
      <c r="J97" s="50">
        <f t="shared" si="5"/>
        <v>81164</v>
      </c>
    </row>
    <row r="98" spans="1:10" x14ac:dyDescent="0.2">
      <c r="A98" s="10">
        <v>89</v>
      </c>
      <c r="B98" s="275" t="s">
        <v>124</v>
      </c>
      <c r="C98" s="276" t="s">
        <v>63</v>
      </c>
      <c r="D98" s="277" t="s">
        <v>40</v>
      </c>
      <c r="E98" s="281"/>
      <c r="F98" s="14"/>
      <c r="G98" s="50">
        <f t="shared" si="4"/>
        <v>0</v>
      </c>
      <c r="H98" s="280">
        <v>59.543999999999997</v>
      </c>
      <c r="I98" s="14">
        <v>27.8</v>
      </c>
      <c r="J98" s="50">
        <f t="shared" si="5"/>
        <v>1655</v>
      </c>
    </row>
    <row r="99" spans="1:10" x14ac:dyDescent="0.2">
      <c r="A99" s="272">
        <v>90</v>
      </c>
      <c r="B99" s="275" t="s">
        <v>196</v>
      </c>
      <c r="C99" s="276" t="s">
        <v>197</v>
      </c>
      <c r="D99" s="277" t="s">
        <v>38</v>
      </c>
      <c r="E99" s="281">
        <v>3.44E-2</v>
      </c>
      <c r="F99" s="14">
        <v>132000</v>
      </c>
      <c r="G99" s="50">
        <f t="shared" si="4"/>
        <v>4541</v>
      </c>
      <c r="H99" s="280" t="s">
        <v>415</v>
      </c>
      <c r="I99" s="14">
        <v>0</v>
      </c>
      <c r="J99" s="50">
        <f t="shared" si="5"/>
        <v>0</v>
      </c>
    </row>
    <row r="100" spans="1:10" ht="33" x14ac:dyDescent="0.2">
      <c r="A100" s="10">
        <v>91</v>
      </c>
      <c r="B100" s="275" t="s">
        <v>198</v>
      </c>
      <c r="C100" s="276" t="s">
        <v>199</v>
      </c>
      <c r="D100" s="277" t="s">
        <v>64</v>
      </c>
      <c r="E100" s="281">
        <v>406.14</v>
      </c>
      <c r="F100" s="14">
        <v>125</v>
      </c>
      <c r="G100" s="50">
        <f t="shared" si="4"/>
        <v>50768</v>
      </c>
      <c r="H100" s="280" t="s">
        <v>415</v>
      </c>
      <c r="I100" s="14">
        <v>0</v>
      </c>
      <c r="J100" s="50">
        <f t="shared" si="5"/>
        <v>0</v>
      </c>
    </row>
    <row r="101" spans="1:10" x14ac:dyDescent="0.2">
      <c r="A101" s="272">
        <v>92</v>
      </c>
      <c r="B101" s="275" t="s">
        <v>200</v>
      </c>
      <c r="C101" s="276" t="s">
        <v>201</v>
      </c>
      <c r="D101" s="277" t="s">
        <v>64</v>
      </c>
      <c r="E101" s="281">
        <v>190.24</v>
      </c>
      <c r="F101" s="14">
        <v>125</v>
      </c>
      <c r="G101" s="50">
        <f t="shared" si="4"/>
        <v>23780</v>
      </c>
      <c r="H101" s="280" t="s">
        <v>415</v>
      </c>
      <c r="I101" s="14">
        <v>0</v>
      </c>
      <c r="J101" s="50">
        <f t="shared" si="5"/>
        <v>0</v>
      </c>
    </row>
    <row r="102" spans="1:10" ht="33" x14ac:dyDescent="0.2">
      <c r="A102" s="10">
        <v>93</v>
      </c>
      <c r="B102" s="275" t="s">
        <v>202</v>
      </c>
      <c r="C102" s="276" t="s">
        <v>203</v>
      </c>
      <c r="D102" s="277" t="s">
        <v>67</v>
      </c>
      <c r="E102" s="281">
        <v>214</v>
      </c>
      <c r="F102" s="14">
        <v>200</v>
      </c>
      <c r="G102" s="50">
        <f t="shared" si="4"/>
        <v>42800</v>
      </c>
      <c r="H102" s="280" t="s">
        <v>415</v>
      </c>
      <c r="I102" s="14">
        <v>0</v>
      </c>
      <c r="J102" s="50">
        <f t="shared" si="5"/>
        <v>0</v>
      </c>
    </row>
    <row r="103" spans="1:10" ht="49.5" x14ac:dyDescent="0.2">
      <c r="A103" s="272">
        <v>94</v>
      </c>
      <c r="B103" s="275" t="s">
        <v>204</v>
      </c>
      <c r="C103" s="276" t="s">
        <v>323</v>
      </c>
      <c r="D103" s="277" t="s">
        <v>68</v>
      </c>
      <c r="E103" s="281">
        <v>1717</v>
      </c>
      <c r="F103" s="14">
        <v>3450</v>
      </c>
      <c r="G103" s="50">
        <f t="shared" si="4"/>
        <v>5923650</v>
      </c>
      <c r="H103" s="280" t="s">
        <v>415</v>
      </c>
      <c r="I103" s="14">
        <v>0</v>
      </c>
      <c r="J103" s="50">
        <f t="shared" si="5"/>
        <v>0</v>
      </c>
    </row>
    <row r="104" spans="1:10" ht="49.5" x14ac:dyDescent="0.2">
      <c r="A104" s="10">
        <v>95</v>
      </c>
      <c r="B104" s="275" t="s">
        <v>204</v>
      </c>
      <c r="C104" s="276" t="s">
        <v>324</v>
      </c>
      <c r="D104" s="277" t="s">
        <v>68</v>
      </c>
      <c r="E104" s="281">
        <v>7.21</v>
      </c>
      <c r="F104" s="14">
        <v>2050</v>
      </c>
      <c r="G104" s="50">
        <f t="shared" si="4"/>
        <v>14781</v>
      </c>
      <c r="H104" s="280" t="s">
        <v>415</v>
      </c>
      <c r="I104" s="14">
        <v>0</v>
      </c>
      <c r="J104" s="50">
        <f t="shared" si="5"/>
        <v>0</v>
      </c>
    </row>
    <row r="105" spans="1:10" ht="49.5" x14ac:dyDescent="0.2">
      <c r="A105" s="272">
        <v>96</v>
      </c>
      <c r="B105" s="275" t="s">
        <v>204</v>
      </c>
      <c r="C105" s="276" t="s">
        <v>325</v>
      </c>
      <c r="D105" s="277" t="s">
        <v>68</v>
      </c>
      <c r="E105" s="281"/>
      <c r="F105" s="14"/>
      <c r="G105" s="50">
        <f t="shared" si="4"/>
        <v>0</v>
      </c>
      <c r="H105" s="280">
        <v>0.92700000000000005</v>
      </c>
      <c r="I105" s="14">
        <v>1200</v>
      </c>
      <c r="J105" s="50">
        <f t="shared" si="5"/>
        <v>1112</v>
      </c>
    </row>
    <row r="106" spans="1:10" ht="49.5" x14ac:dyDescent="0.2">
      <c r="A106" s="10">
        <v>97</v>
      </c>
      <c r="B106" s="275" t="s">
        <v>204</v>
      </c>
      <c r="C106" s="276" t="s">
        <v>326</v>
      </c>
      <c r="D106" s="277" t="s">
        <v>68</v>
      </c>
      <c r="E106" s="281">
        <v>21.63</v>
      </c>
      <c r="F106" s="14">
        <v>3450</v>
      </c>
      <c r="G106" s="50">
        <f t="shared" si="4"/>
        <v>74624</v>
      </c>
      <c r="H106" s="280" t="s">
        <v>415</v>
      </c>
      <c r="I106" s="14">
        <v>0</v>
      </c>
      <c r="J106" s="50">
        <f t="shared" si="5"/>
        <v>0</v>
      </c>
    </row>
    <row r="107" spans="1:10" x14ac:dyDescent="0.2">
      <c r="A107" s="272">
        <v>98</v>
      </c>
      <c r="B107" s="275" t="s">
        <v>327</v>
      </c>
      <c r="C107" s="276" t="s">
        <v>328</v>
      </c>
      <c r="D107" s="277" t="s">
        <v>67</v>
      </c>
      <c r="E107" s="281"/>
      <c r="F107" s="14"/>
      <c r="G107" s="50">
        <f t="shared" si="4"/>
        <v>0</v>
      </c>
      <c r="H107" s="280">
        <v>3</v>
      </c>
      <c r="I107" s="14">
        <v>1800</v>
      </c>
      <c r="J107" s="50">
        <f t="shared" si="5"/>
        <v>5400</v>
      </c>
    </row>
    <row r="108" spans="1:10" x14ac:dyDescent="0.2">
      <c r="A108" s="10">
        <v>99</v>
      </c>
      <c r="B108" s="275" t="s">
        <v>327</v>
      </c>
      <c r="C108" s="276" t="s">
        <v>329</v>
      </c>
      <c r="D108" s="277" t="s">
        <v>67</v>
      </c>
      <c r="E108" s="281"/>
      <c r="F108" s="14"/>
      <c r="G108" s="50">
        <f t="shared" si="4"/>
        <v>0</v>
      </c>
      <c r="H108" s="280">
        <v>10</v>
      </c>
      <c r="I108" s="14">
        <v>198</v>
      </c>
      <c r="J108" s="50">
        <f t="shared" si="5"/>
        <v>1980</v>
      </c>
    </row>
    <row r="109" spans="1:10" x14ac:dyDescent="0.2">
      <c r="A109" s="272">
        <v>100</v>
      </c>
      <c r="B109" s="275" t="s">
        <v>125</v>
      </c>
      <c r="C109" s="276" t="s">
        <v>330</v>
      </c>
      <c r="D109" s="277" t="s">
        <v>67</v>
      </c>
      <c r="E109" s="281"/>
      <c r="F109" s="14"/>
      <c r="G109" s="50">
        <f t="shared" si="4"/>
        <v>0</v>
      </c>
      <c r="H109" s="280">
        <v>16</v>
      </c>
      <c r="I109" s="14">
        <v>2190</v>
      </c>
      <c r="J109" s="50">
        <f t="shared" si="5"/>
        <v>35040</v>
      </c>
    </row>
    <row r="110" spans="1:10" x14ac:dyDescent="0.2">
      <c r="A110" s="10">
        <v>101</v>
      </c>
      <c r="B110" s="275" t="s">
        <v>125</v>
      </c>
      <c r="C110" s="276" t="s">
        <v>331</v>
      </c>
      <c r="D110" s="277" t="s">
        <v>67</v>
      </c>
      <c r="E110" s="281"/>
      <c r="F110" s="14"/>
      <c r="G110" s="50">
        <f t="shared" si="4"/>
        <v>0</v>
      </c>
      <c r="H110" s="280">
        <v>3</v>
      </c>
      <c r="I110" s="14">
        <v>590</v>
      </c>
      <c r="J110" s="50">
        <f t="shared" si="5"/>
        <v>1770</v>
      </c>
    </row>
    <row r="111" spans="1:10" x14ac:dyDescent="0.2">
      <c r="A111" s="272">
        <v>102</v>
      </c>
      <c r="B111" s="275" t="s">
        <v>125</v>
      </c>
      <c r="C111" s="276" t="s">
        <v>332</v>
      </c>
      <c r="D111" s="277" t="s">
        <v>67</v>
      </c>
      <c r="E111" s="281">
        <v>2</v>
      </c>
      <c r="F111" s="14">
        <v>1000</v>
      </c>
      <c r="G111" s="50">
        <f t="shared" si="4"/>
        <v>2000</v>
      </c>
      <c r="H111" s="280" t="s">
        <v>415</v>
      </c>
      <c r="I111" s="14">
        <v>0</v>
      </c>
      <c r="J111" s="50">
        <f t="shared" si="5"/>
        <v>0</v>
      </c>
    </row>
    <row r="112" spans="1:10" x14ac:dyDescent="0.2">
      <c r="A112" s="10">
        <v>103</v>
      </c>
      <c r="B112" s="275" t="s">
        <v>125</v>
      </c>
      <c r="C112" s="276" t="s">
        <v>333</v>
      </c>
      <c r="D112" s="277" t="s">
        <v>67</v>
      </c>
      <c r="E112" s="281">
        <v>212</v>
      </c>
      <c r="F112" s="14">
        <v>1300</v>
      </c>
      <c r="G112" s="50">
        <f t="shared" si="4"/>
        <v>275600</v>
      </c>
      <c r="H112" s="280" t="s">
        <v>415</v>
      </c>
      <c r="I112" s="14">
        <v>0</v>
      </c>
      <c r="J112" s="50">
        <f t="shared" si="5"/>
        <v>0</v>
      </c>
    </row>
    <row r="113" spans="1:10" ht="33" x14ac:dyDescent="0.2">
      <c r="A113" s="272">
        <v>104</v>
      </c>
      <c r="B113" s="275" t="s">
        <v>125</v>
      </c>
      <c r="C113" s="276" t="s">
        <v>334</v>
      </c>
      <c r="D113" s="277" t="s">
        <v>335</v>
      </c>
      <c r="E113" s="281"/>
      <c r="F113" s="14"/>
      <c r="G113" s="50">
        <f t="shared" si="4"/>
        <v>0</v>
      </c>
      <c r="H113" s="280">
        <v>68</v>
      </c>
      <c r="I113" s="14">
        <v>5430</v>
      </c>
      <c r="J113" s="50">
        <f t="shared" si="5"/>
        <v>369240</v>
      </c>
    </row>
    <row r="114" spans="1:10" x14ac:dyDescent="0.2">
      <c r="A114" s="10">
        <v>105</v>
      </c>
      <c r="B114" s="275" t="s">
        <v>125</v>
      </c>
      <c r="C114" s="276" t="s">
        <v>336</v>
      </c>
      <c r="D114" s="277" t="s">
        <v>335</v>
      </c>
      <c r="E114" s="281"/>
      <c r="F114" s="14"/>
      <c r="G114" s="50">
        <f t="shared" si="4"/>
        <v>0</v>
      </c>
      <c r="H114" s="280">
        <v>8</v>
      </c>
      <c r="I114" s="14">
        <v>4600</v>
      </c>
      <c r="J114" s="50">
        <f t="shared" si="5"/>
        <v>36800</v>
      </c>
    </row>
    <row r="115" spans="1:10" ht="33" x14ac:dyDescent="0.2">
      <c r="A115" s="272">
        <v>106</v>
      </c>
      <c r="B115" s="275" t="s">
        <v>327</v>
      </c>
      <c r="C115" s="276" t="s">
        <v>337</v>
      </c>
      <c r="D115" s="277" t="s">
        <v>100</v>
      </c>
      <c r="E115" s="281"/>
      <c r="F115" s="14"/>
      <c r="G115" s="50">
        <f t="shared" si="4"/>
        <v>0</v>
      </c>
      <c r="H115" s="280">
        <v>9.5500000000000007</v>
      </c>
      <c r="I115" s="14">
        <v>430</v>
      </c>
      <c r="J115" s="50">
        <f t="shared" si="5"/>
        <v>4107</v>
      </c>
    </row>
    <row r="116" spans="1:10" ht="33" x14ac:dyDescent="0.2">
      <c r="A116" s="10">
        <v>107</v>
      </c>
      <c r="B116" s="275" t="s">
        <v>327</v>
      </c>
      <c r="C116" s="276" t="s">
        <v>338</v>
      </c>
      <c r="D116" s="277" t="s">
        <v>100</v>
      </c>
      <c r="E116" s="281"/>
      <c r="F116" s="14"/>
      <c r="G116" s="50">
        <f t="shared" si="4"/>
        <v>0</v>
      </c>
      <c r="H116" s="280">
        <v>7.64</v>
      </c>
      <c r="I116" s="14">
        <v>460</v>
      </c>
      <c r="J116" s="50">
        <f t="shared" si="5"/>
        <v>3514</v>
      </c>
    </row>
    <row r="117" spans="1:10" ht="33" x14ac:dyDescent="0.2">
      <c r="A117" s="272">
        <v>108</v>
      </c>
      <c r="B117" s="275" t="s">
        <v>125</v>
      </c>
      <c r="C117" s="276" t="s">
        <v>339</v>
      </c>
      <c r="D117" s="277" t="s">
        <v>340</v>
      </c>
      <c r="E117" s="281">
        <v>3</v>
      </c>
      <c r="F117" s="14">
        <v>10100</v>
      </c>
      <c r="G117" s="50">
        <f t="shared" si="4"/>
        <v>30300</v>
      </c>
      <c r="H117" s="280" t="s">
        <v>415</v>
      </c>
      <c r="I117" s="14">
        <v>0</v>
      </c>
      <c r="J117" s="50">
        <f t="shared" si="5"/>
        <v>0</v>
      </c>
    </row>
    <row r="118" spans="1:10" ht="33" x14ac:dyDescent="0.2">
      <c r="A118" s="10">
        <v>109</v>
      </c>
      <c r="B118" s="275" t="s">
        <v>125</v>
      </c>
      <c r="C118" s="276" t="s">
        <v>341</v>
      </c>
      <c r="D118" s="277" t="s">
        <v>340</v>
      </c>
      <c r="E118" s="281">
        <v>2</v>
      </c>
      <c r="F118" s="14">
        <v>35000</v>
      </c>
      <c r="G118" s="50">
        <f t="shared" si="4"/>
        <v>70000</v>
      </c>
      <c r="H118" s="280" t="s">
        <v>415</v>
      </c>
      <c r="I118" s="14">
        <v>0</v>
      </c>
      <c r="J118" s="50">
        <f t="shared" si="5"/>
        <v>0</v>
      </c>
    </row>
    <row r="119" spans="1:10" ht="33" x14ac:dyDescent="0.2">
      <c r="A119" s="272">
        <v>110</v>
      </c>
      <c r="B119" s="275" t="s">
        <v>125</v>
      </c>
      <c r="C119" s="276" t="s">
        <v>342</v>
      </c>
      <c r="D119" s="277" t="s">
        <v>340</v>
      </c>
      <c r="E119" s="281">
        <v>1</v>
      </c>
      <c r="F119" s="14">
        <v>17500</v>
      </c>
      <c r="G119" s="50">
        <f t="shared" si="4"/>
        <v>17500</v>
      </c>
      <c r="H119" s="280" t="s">
        <v>415</v>
      </c>
      <c r="I119" s="14">
        <v>0</v>
      </c>
      <c r="J119" s="50">
        <f t="shared" si="5"/>
        <v>0</v>
      </c>
    </row>
    <row r="120" spans="1:10" x14ac:dyDescent="0.2">
      <c r="A120" s="10">
        <v>111</v>
      </c>
      <c r="B120" s="275" t="s">
        <v>343</v>
      </c>
      <c r="C120" s="276" t="s">
        <v>344</v>
      </c>
      <c r="D120" s="277" t="s">
        <v>38</v>
      </c>
      <c r="E120" s="281"/>
      <c r="F120" s="14"/>
      <c r="G120" s="50">
        <f t="shared" si="4"/>
        <v>0</v>
      </c>
      <c r="H120" s="280">
        <v>2.5000000000000001E-3</v>
      </c>
      <c r="I120" s="14">
        <v>110000</v>
      </c>
      <c r="J120" s="50">
        <f t="shared" si="5"/>
        <v>275</v>
      </c>
    </row>
    <row r="121" spans="1:10" x14ac:dyDescent="0.2">
      <c r="A121" s="272">
        <v>112</v>
      </c>
      <c r="B121" s="275" t="s">
        <v>205</v>
      </c>
      <c r="C121" s="276" t="s">
        <v>206</v>
      </c>
      <c r="D121" s="277" t="s">
        <v>39</v>
      </c>
      <c r="E121" s="281"/>
      <c r="F121" s="14"/>
      <c r="G121" s="50">
        <f t="shared" si="4"/>
        <v>0</v>
      </c>
      <c r="H121" s="280">
        <v>0.68830000000000002</v>
      </c>
      <c r="I121" s="14">
        <v>47.09</v>
      </c>
      <c r="J121" s="50">
        <f t="shared" si="5"/>
        <v>32</v>
      </c>
    </row>
    <row r="122" spans="1:10" x14ac:dyDescent="0.2">
      <c r="A122" s="10">
        <v>113</v>
      </c>
      <c r="B122" s="275" t="s">
        <v>207</v>
      </c>
      <c r="C122" s="276" t="s">
        <v>208</v>
      </c>
      <c r="D122" s="277" t="s">
        <v>69</v>
      </c>
      <c r="E122" s="281"/>
      <c r="F122" s="14"/>
      <c r="G122" s="50">
        <f t="shared" si="4"/>
        <v>0</v>
      </c>
      <c r="H122" s="280">
        <v>4</v>
      </c>
      <c r="I122" s="14">
        <v>53.72</v>
      </c>
      <c r="J122" s="50">
        <f t="shared" si="5"/>
        <v>215</v>
      </c>
    </row>
    <row r="123" spans="1:10" x14ac:dyDescent="0.2">
      <c r="A123" s="272">
        <v>114</v>
      </c>
      <c r="B123" s="275" t="s">
        <v>209</v>
      </c>
      <c r="C123" s="276" t="s">
        <v>345</v>
      </c>
      <c r="D123" s="277" t="s">
        <v>38</v>
      </c>
      <c r="E123" s="281"/>
      <c r="F123" s="14"/>
      <c r="G123" s="50">
        <f t="shared" si="4"/>
        <v>0</v>
      </c>
      <c r="H123" s="280">
        <v>5.0000000000000001E-3</v>
      </c>
      <c r="I123" s="14">
        <v>110000</v>
      </c>
      <c r="J123" s="50">
        <f t="shared" si="5"/>
        <v>550</v>
      </c>
    </row>
    <row r="124" spans="1:10" x14ac:dyDescent="0.2">
      <c r="A124" s="10">
        <v>115</v>
      </c>
      <c r="B124" s="275" t="s">
        <v>346</v>
      </c>
      <c r="C124" s="276" t="s">
        <v>272</v>
      </c>
      <c r="D124" s="277" t="s">
        <v>39</v>
      </c>
      <c r="E124" s="281"/>
      <c r="F124" s="14"/>
      <c r="G124" s="50">
        <f t="shared" si="4"/>
        <v>0</v>
      </c>
      <c r="H124" s="280">
        <v>0.1535</v>
      </c>
      <c r="I124" s="14">
        <v>341.25</v>
      </c>
      <c r="J124" s="50">
        <f t="shared" si="5"/>
        <v>52</v>
      </c>
    </row>
    <row r="125" spans="1:10" x14ac:dyDescent="0.2">
      <c r="A125" s="272">
        <v>116</v>
      </c>
      <c r="B125" s="275" t="s">
        <v>211</v>
      </c>
      <c r="C125" s="276" t="s">
        <v>347</v>
      </c>
      <c r="D125" s="277" t="s">
        <v>38</v>
      </c>
      <c r="E125" s="281"/>
      <c r="F125" s="14"/>
      <c r="G125" s="50">
        <f t="shared" si="4"/>
        <v>0</v>
      </c>
      <c r="H125" s="280">
        <v>1.4649999999999999E-3</v>
      </c>
      <c r="I125" s="14">
        <v>28154.23</v>
      </c>
      <c r="J125" s="50">
        <f t="shared" si="5"/>
        <v>41</v>
      </c>
    </row>
    <row r="126" spans="1:10" x14ac:dyDescent="0.2">
      <c r="A126" s="10">
        <v>117</v>
      </c>
      <c r="B126" s="275" t="s">
        <v>348</v>
      </c>
      <c r="C126" s="276" t="s">
        <v>349</v>
      </c>
      <c r="D126" s="277" t="s">
        <v>38</v>
      </c>
      <c r="E126" s="281">
        <v>0.384936</v>
      </c>
      <c r="F126" s="14">
        <v>33000</v>
      </c>
      <c r="G126" s="50">
        <f t="shared" si="4"/>
        <v>12703</v>
      </c>
      <c r="H126" s="280" t="s">
        <v>415</v>
      </c>
      <c r="I126" s="14">
        <v>0</v>
      </c>
      <c r="J126" s="50">
        <f t="shared" si="5"/>
        <v>0</v>
      </c>
    </row>
    <row r="127" spans="1:10" x14ac:dyDescent="0.2">
      <c r="A127" s="272">
        <v>118</v>
      </c>
      <c r="B127" s="275" t="s">
        <v>350</v>
      </c>
      <c r="C127" s="276" t="s">
        <v>351</v>
      </c>
      <c r="D127" s="277" t="s">
        <v>38</v>
      </c>
      <c r="E127" s="281"/>
      <c r="F127" s="14"/>
      <c r="G127" s="50">
        <f t="shared" si="4"/>
        <v>0</v>
      </c>
      <c r="H127" s="280">
        <v>9.2339999999999992E-3</v>
      </c>
      <c r="I127" s="282">
        <v>27353.07</v>
      </c>
      <c r="J127" s="50">
        <f t="shared" si="5"/>
        <v>253</v>
      </c>
    </row>
    <row r="128" spans="1:10" x14ac:dyDescent="0.2">
      <c r="A128" s="10">
        <v>119</v>
      </c>
      <c r="B128" s="275" t="s">
        <v>352</v>
      </c>
      <c r="C128" s="276" t="s">
        <v>353</v>
      </c>
      <c r="D128" s="277" t="s">
        <v>40</v>
      </c>
      <c r="E128" s="281"/>
      <c r="F128" s="14"/>
      <c r="G128" s="50">
        <f t="shared" si="4"/>
        <v>0</v>
      </c>
      <c r="H128" s="280">
        <v>8.56</v>
      </c>
      <c r="I128" s="14">
        <v>66.14</v>
      </c>
      <c r="J128" s="50">
        <f t="shared" si="5"/>
        <v>566</v>
      </c>
    </row>
    <row r="129" spans="1:10" x14ac:dyDescent="0.2">
      <c r="A129" s="272">
        <v>120</v>
      </c>
      <c r="B129" s="275" t="s">
        <v>354</v>
      </c>
      <c r="C129" s="276" t="s">
        <v>355</v>
      </c>
      <c r="D129" s="277" t="s">
        <v>64</v>
      </c>
      <c r="E129" s="281">
        <v>285</v>
      </c>
      <c r="F129" s="14">
        <v>125</v>
      </c>
      <c r="G129" s="50">
        <f t="shared" si="4"/>
        <v>35625</v>
      </c>
      <c r="H129" s="280" t="s">
        <v>415</v>
      </c>
      <c r="I129" s="14">
        <v>0</v>
      </c>
      <c r="J129" s="50">
        <f t="shared" si="5"/>
        <v>0</v>
      </c>
    </row>
    <row r="130" spans="1:10" x14ac:dyDescent="0.2">
      <c r="A130" s="10">
        <v>121</v>
      </c>
      <c r="B130" s="275" t="s">
        <v>354</v>
      </c>
      <c r="C130" s="276" t="s">
        <v>356</v>
      </c>
      <c r="D130" s="277" t="s">
        <v>64</v>
      </c>
      <c r="E130" s="281">
        <v>285</v>
      </c>
      <c r="F130" s="14">
        <v>125</v>
      </c>
      <c r="G130" s="50">
        <f t="shared" si="4"/>
        <v>35625</v>
      </c>
      <c r="H130" s="280" t="s">
        <v>415</v>
      </c>
      <c r="I130" s="14">
        <v>0</v>
      </c>
      <c r="J130" s="50">
        <f t="shared" si="5"/>
        <v>0</v>
      </c>
    </row>
    <row r="131" spans="1:10" x14ac:dyDescent="0.2">
      <c r="A131" s="272">
        <v>122</v>
      </c>
      <c r="B131" s="275" t="s">
        <v>357</v>
      </c>
      <c r="C131" s="276" t="s">
        <v>358</v>
      </c>
      <c r="D131" s="277" t="s">
        <v>38</v>
      </c>
      <c r="E131" s="281"/>
      <c r="F131" s="14"/>
      <c r="G131" s="50">
        <f t="shared" si="4"/>
        <v>0</v>
      </c>
      <c r="H131" s="280">
        <v>1.278E-2</v>
      </c>
      <c r="I131" s="282">
        <v>92709.56</v>
      </c>
      <c r="J131" s="50">
        <f t="shared" si="5"/>
        <v>1185</v>
      </c>
    </row>
    <row r="132" spans="1:10" x14ac:dyDescent="0.2">
      <c r="A132" s="10">
        <v>123</v>
      </c>
      <c r="B132" s="275" t="s">
        <v>359</v>
      </c>
      <c r="C132" s="276" t="s">
        <v>360</v>
      </c>
      <c r="D132" s="277" t="s">
        <v>64</v>
      </c>
      <c r="E132" s="281"/>
      <c r="F132" s="14"/>
      <c r="G132" s="50">
        <f t="shared" si="4"/>
        <v>0</v>
      </c>
      <c r="H132" s="280">
        <v>1.6</v>
      </c>
      <c r="I132" s="14">
        <v>651</v>
      </c>
      <c r="J132" s="50">
        <f t="shared" si="5"/>
        <v>1042</v>
      </c>
    </row>
    <row r="133" spans="1:10" x14ac:dyDescent="0.2">
      <c r="A133" s="272">
        <v>124</v>
      </c>
      <c r="B133" s="275" t="s">
        <v>361</v>
      </c>
      <c r="C133" s="276" t="s">
        <v>362</v>
      </c>
      <c r="D133" s="277" t="s">
        <v>38</v>
      </c>
      <c r="E133" s="281">
        <v>0.13725599999999999</v>
      </c>
      <c r="F133" s="14">
        <v>36000</v>
      </c>
      <c r="G133" s="50">
        <f t="shared" si="4"/>
        <v>4941</v>
      </c>
      <c r="H133" s="280" t="s">
        <v>415</v>
      </c>
      <c r="I133" s="14">
        <v>0</v>
      </c>
      <c r="J133" s="50">
        <f t="shared" si="5"/>
        <v>0</v>
      </c>
    </row>
    <row r="134" spans="1:10" x14ac:dyDescent="0.2">
      <c r="A134" s="10">
        <v>125</v>
      </c>
      <c r="B134" s="275" t="s">
        <v>363</v>
      </c>
      <c r="C134" s="276" t="s">
        <v>212</v>
      </c>
      <c r="D134" s="277" t="s">
        <v>38</v>
      </c>
      <c r="E134" s="281"/>
      <c r="F134" s="14"/>
      <c r="G134" s="50">
        <f t="shared" si="4"/>
        <v>0</v>
      </c>
      <c r="H134" s="280">
        <v>9.5099999999999994E-3</v>
      </c>
      <c r="I134" s="14">
        <v>33000</v>
      </c>
      <c r="J134" s="50">
        <f t="shared" si="5"/>
        <v>314</v>
      </c>
    </row>
    <row r="135" spans="1:10" x14ac:dyDescent="0.2">
      <c r="A135" s="272">
        <v>126</v>
      </c>
      <c r="B135" s="275" t="s">
        <v>364</v>
      </c>
      <c r="C135" s="276" t="s">
        <v>365</v>
      </c>
      <c r="D135" s="277" t="s">
        <v>38</v>
      </c>
      <c r="E135" s="281"/>
      <c r="F135" s="14"/>
      <c r="G135" s="50">
        <f t="shared" si="4"/>
        <v>0</v>
      </c>
      <c r="H135" s="280">
        <v>1.3854E-2</v>
      </c>
      <c r="I135" s="14">
        <v>30000</v>
      </c>
      <c r="J135" s="50">
        <f t="shared" si="5"/>
        <v>416</v>
      </c>
    </row>
    <row r="136" spans="1:10" s="104" customFormat="1" x14ac:dyDescent="0.2">
      <c r="A136" s="10">
        <v>127</v>
      </c>
      <c r="B136" s="275" t="s">
        <v>366</v>
      </c>
      <c r="C136" s="276" t="s">
        <v>367</v>
      </c>
      <c r="D136" s="277" t="s">
        <v>38</v>
      </c>
      <c r="E136" s="281"/>
      <c r="F136" s="14"/>
      <c r="G136" s="50">
        <f t="shared" si="4"/>
        <v>0</v>
      </c>
      <c r="H136" s="280">
        <v>3.4680000000000002E-2</v>
      </c>
      <c r="I136" s="14">
        <v>32000</v>
      </c>
      <c r="J136" s="50">
        <f t="shared" si="5"/>
        <v>1110</v>
      </c>
    </row>
    <row r="137" spans="1:10" x14ac:dyDescent="0.2">
      <c r="A137" s="272">
        <v>128</v>
      </c>
      <c r="B137" s="275" t="s">
        <v>368</v>
      </c>
      <c r="C137" s="276" t="s">
        <v>369</v>
      </c>
      <c r="D137" s="277" t="s">
        <v>38</v>
      </c>
      <c r="E137" s="281"/>
      <c r="F137" s="14"/>
      <c r="G137" s="50">
        <f t="shared" si="4"/>
        <v>0</v>
      </c>
      <c r="H137" s="280">
        <v>5.7119999999999997E-2</v>
      </c>
      <c r="I137" s="14">
        <v>36000</v>
      </c>
      <c r="J137" s="50">
        <f t="shared" si="5"/>
        <v>2056</v>
      </c>
    </row>
    <row r="138" spans="1:10" ht="33" x14ac:dyDescent="0.2">
      <c r="A138" s="10">
        <v>129</v>
      </c>
      <c r="B138" s="275" t="s">
        <v>370</v>
      </c>
      <c r="C138" s="276" t="s">
        <v>371</v>
      </c>
      <c r="D138" s="277" t="s">
        <v>69</v>
      </c>
      <c r="E138" s="281"/>
      <c r="F138" s="14"/>
      <c r="G138" s="50">
        <f t="shared" si="4"/>
        <v>0</v>
      </c>
      <c r="H138" s="280">
        <v>20</v>
      </c>
      <c r="I138" s="14">
        <v>2015</v>
      </c>
      <c r="J138" s="50">
        <f t="shared" si="5"/>
        <v>40300</v>
      </c>
    </row>
    <row r="139" spans="1:10" x14ac:dyDescent="0.2">
      <c r="A139" s="272">
        <v>130</v>
      </c>
      <c r="B139" s="275" t="s">
        <v>372</v>
      </c>
      <c r="C139" s="276" t="s">
        <v>373</v>
      </c>
      <c r="D139" s="277" t="s">
        <v>38</v>
      </c>
      <c r="E139" s="281"/>
      <c r="F139" s="14"/>
      <c r="G139" s="50">
        <f t="shared" si="4"/>
        <v>0</v>
      </c>
      <c r="H139" s="280">
        <v>4.6716000000000001E-2</v>
      </c>
      <c r="I139" s="14">
        <v>31500</v>
      </c>
      <c r="J139" s="50">
        <f t="shared" si="5"/>
        <v>1472</v>
      </c>
    </row>
    <row r="140" spans="1:10" x14ac:dyDescent="0.2">
      <c r="A140" s="10">
        <v>131</v>
      </c>
      <c r="B140" s="275" t="s">
        <v>374</v>
      </c>
      <c r="C140" s="276" t="s">
        <v>375</v>
      </c>
      <c r="D140" s="277" t="s">
        <v>68</v>
      </c>
      <c r="E140" s="281"/>
      <c r="F140" s="14"/>
      <c r="G140" s="50">
        <f t="shared" si="4"/>
        <v>0</v>
      </c>
      <c r="H140" s="280">
        <v>6.12</v>
      </c>
      <c r="I140" s="14">
        <v>400</v>
      </c>
      <c r="J140" s="50">
        <f t="shared" si="5"/>
        <v>2448</v>
      </c>
    </row>
    <row r="141" spans="1:10" ht="33" x14ac:dyDescent="0.2">
      <c r="A141" s="272">
        <v>132</v>
      </c>
      <c r="B141" s="275" t="s">
        <v>376</v>
      </c>
      <c r="C141" s="276" t="s">
        <v>413</v>
      </c>
      <c r="D141" s="277" t="s">
        <v>68</v>
      </c>
      <c r="E141" s="281"/>
      <c r="F141" s="14"/>
      <c r="G141" s="50">
        <f t="shared" si="4"/>
        <v>0</v>
      </c>
      <c r="H141" s="280">
        <v>21.675000000000001</v>
      </c>
      <c r="I141" s="14">
        <v>400</v>
      </c>
      <c r="J141" s="50">
        <f t="shared" si="5"/>
        <v>8670</v>
      </c>
    </row>
    <row r="142" spans="1:10" x14ac:dyDescent="0.2">
      <c r="A142" s="10">
        <v>133</v>
      </c>
      <c r="B142" s="275" t="s">
        <v>377</v>
      </c>
      <c r="C142" s="276" t="s">
        <v>378</v>
      </c>
      <c r="D142" s="277" t="s">
        <v>68</v>
      </c>
      <c r="E142" s="281">
        <v>105.193</v>
      </c>
      <c r="F142" s="14">
        <v>700</v>
      </c>
      <c r="G142" s="50">
        <f t="shared" si="4"/>
        <v>73635</v>
      </c>
      <c r="H142" s="280" t="s">
        <v>415</v>
      </c>
      <c r="I142" s="14">
        <v>0</v>
      </c>
      <c r="J142" s="50">
        <f t="shared" si="5"/>
        <v>0</v>
      </c>
    </row>
    <row r="143" spans="1:10" x14ac:dyDescent="0.2">
      <c r="A143" s="272">
        <v>134</v>
      </c>
      <c r="B143" s="275" t="s">
        <v>379</v>
      </c>
      <c r="C143" s="276" t="s">
        <v>380</v>
      </c>
      <c r="D143" s="277" t="s">
        <v>68</v>
      </c>
      <c r="E143" s="281">
        <v>41.276000000000003</v>
      </c>
      <c r="F143" s="14">
        <v>800</v>
      </c>
      <c r="G143" s="50">
        <f t="shared" ref="G143:G157" si="6">E143*F143</f>
        <v>33021</v>
      </c>
      <c r="H143" s="280" t="s">
        <v>415</v>
      </c>
      <c r="I143" s="14">
        <v>0</v>
      </c>
      <c r="J143" s="50">
        <f t="shared" ref="J143:J157" si="7">H143*I143</f>
        <v>0</v>
      </c>
    </row>
    <row r="144" spans="1:10" ht="33" x14ac:dyDescent="0.2">
      <c r="A144" s="10">
        <v>135</v>
      </c>
      <c r="B144" s="275" t="s">
        <v>213</v>
      </c>
      <c r="C144" s="276" t="s">
        <v>381</v>
      </c>
      <c r="D144" s="277" t="s">
        <v>68</v>
      </c>
      <c r="E144" s="281">
        <v>24.24</v>
      </c>
      <c r="F144" s="14">
        <v>1100</v>
      </c>
      <c r="G144" s="50">
        <f t="shared" si="6"/>
        <v>26664</v>
      </c>
      <c r="H144" s="280" t="s">
        <v>415</v>
      </c>
      <c r="I144" s="14">
        <v>0</v>
      </c>
      <c r="J144" s="50">
        <f t="shared" si="7"/>
        <v>0</v>
      </c>
    </row>
    <row r="145" spans="1:10" x14ac:dyDescent="0.2">
      <c r="A145" s="272">
        <v>136</v>
      </c>
      <c r="B145" s="275" t="s">
        <v>382</v>
      </c>
      <c r="C145" s="276" t="s">
        <v>383</v>
      </c>
      <c r="D145" s="277" t="s">
        <v>68</v>
      </c>
      <c r="E145" s="281">
        <v>6.12</v>
      </c>
      <c r="F145" s="14">
        <v>1450</v>
      </c>
      <c r="G145" s="50">
        <f t="shared" si="6"/>
        <v>8874</v>
      </c>
      <c r="H145" s="280" t="s">
        <v>415</v>
      </c>
      <c r="I145" s="14">
        <v>0</v>
      </c>
      <c r="J145" s="50">
        <f t="shared" si="7"/>
        <v>0</v>
      </c>
    </row>
    <row r="146" spans="1:10" ht="33" x14ac:dyDescent="0.2">
      <c r="A146" s="10">
        <v>137</v>
      </c>
      <c r="B146" s="275" t="s">
        <v>214</v>
      </c>
      <c r="C146" s="276" t="s">
        <v>384</v>
      </c>
      <c r="D146" s="277" t="s">
        <v>38</v>
      </c>
      <c r="E146" s="281"/>
      <c r="F146" s="14"/>
      <c r="G146" s="50">
        <f t="shared" si="6"/>
        <v>0</v>
      </c>
      <c r="H146" s="280">
        <v>1.1000000000000001</v>
      </c>
      <c r="I146" s="14">
        <v>70656.570000000007</v>
      </c>
      <c r="J146" s="50">
        <f t="shared" si="7"/>
        <v>77722</v>
      </c>
    </row>
    <row r="147" spans="1:10" x14ac:dyDescent="0.2">
      <c r="A147" s="272">
        <v>138</v>
      </c>
      <c r="B147" s="275" t="s">
        <v>385</v>
      </c>
      <c r="C147" s="276" t="s">
        <v>386</v>
      </c>
      <c r="D147" s="277" t="s">
        <v>38</v>
      </c>
      <c r="E147" s="281"/>
      <c r="F147" s="14"/>
      <c r="G147" s="50">
        <f t="shared" si="6"/>
        <v>0</v>
      </c>
      <c r="H147" s="280">
        <v>4.6920000000000003E-2</v>
      </c>
      <c r="I147" s="14">
        <v>60000</v>
      </c>
      <c r="J147" s="50">
        <f t="shared" si="7"/>
        <v>2815</v>
      </c>
    </row>
    <row r="148" spans="1:10" ht="33" x14ac:dyDescent="0.2">
      <c r="A148" s="10">
        <v>139</v>
      </c>
      <c r="B148" s="275" t="s">
        <v>387</v>
      </c>
      <c r="C148" s="276" t="s">
        <v>388</v>
      </c>
      <c r="D148" s="277" t="s">
        <v>38</v>
      </c>
      <c r="E148" s="281"/>
      <c r="F148" s="14"/>
      <c r="G148" s="50">
        <f t="shared" si="6"/>
        <v>0</v>
      </c>
      <c r="H148" s="280">
        <v>3.0599999999999998E-3</v>
      </c>
      <c r="I148" s="14">
        <v>45000</v>
      </c>
      <c r="J148" s="50">
        <f t="shared" si="7"/>
        <v>138</v>
      </c>
    </row>
    <row r="149" spans="1:10" x14ac:dyDescent="0.2">
      <c r="A149" s="272">
        <v>140</v>
      </c>
      <c r="B149" s="275" t="s">
        <v>389</v>
      </c>
      <c r="C149" s="276" t="s">
        <v>390</v>
      </c>
      <c r="D149" s="277" t="s">
        <v>39</v>
      </c>
      <c r="E149" s="281"/>
      <c r="F149" s="14"/>
      <c r="G149" s="50">
        <f t="shared" si="6"/>
        <v>0</v>
      </c>
      <c r="H149" s="280">
        <v>1.0504</v>
      </c>
      <c r="I149" s="14">
        <v>2646.62</v>
      </c>
      <c r="J149" s="50">
        <f t="shared" si="7"/>
        <v>2780</v>
      </c>
    </row>
    <row r="150" spans="1:10" x14ac:dyDescent="0.2">
      <c r="A150" s="10">
        <v>141</v>
      </c>
      <c r="B150" s="275" t="s">
        <v>126</v>
      </c>
      <c r="C150" s="276" t="s">
        <v>216</v>
      </c>
      <c r="D150" s="277" t="s">
        <v>39</v>
      </c>
      <c r="E150" s="281"/>
      <c r="F150" s="14"/>
      <c r="G150" s="50">
        <f t="shared" si="6"/>
        <v>0</v>
      </c>
      <c r="H150" s="280">
        <v>1106.47</v>
      </c>
      <c r="I150" s="14">
        <v>174</v>
      </c>
      <c r="J150" s="50">
        <f t="shared" si="7"/>
        <v>192526</v>
      </c>
    </row>
    <row r="151" spans="1:10" ht="33" x14ac:dyDescent="0.2">
      <c r="A151" s="272">
        <v>142</v>
      </c>
      <c r="B151" s="275" t="s">
        <v>217</v>
      </c>
      <c r="C151" s="276" t="s">
        <v>218</v>
      </c>
      <c r="D151" s="277" t="s">
        <v>219</v>
      </c>
      <c r="E151" s="281"/>
      <c r="F151" s="14"/>
      <c r="G151" s="50">
        <f t="shared" si="6"/>
        <v>0</v>
      </c>
      <c r="H151" s="280">
        <v>1.5E-3</v>
      </c>
      <c r="I151" s="14">
        <v>52222</v>
      </c>
      <c r="J151" s="50">
        <f t="shared" si="7"/>
        <v>78</v>
      </c>
    </row>
    <row r="152" spans="1:10" x14ac:dyDescent="0.2">
      <c r="A152" s="10">
        <v>143</v>
      </c>
      <c r="B152" s="275" t="s">
        <v>391</v>
      </c>
      <c r="C152" s="276" t="s">
        <v>392</v>
      </c>
      <c r="D152" s="277" t="s">
        <v>69</v>
      </c>
      <c r="E152" s="281">
        <v>6</v>
      </c>
      <c r="F152" s="14">
        <v>2000</v>
      </c>
      <c r="G152" s="50">
        <f t="shared" si="6"/>
        <v>12000</v>
      </c>
      <c r="H152" s="280" t="s">
        <v>415</v>
      </c>
      <c r="I152" s="14">
        <v>0</v>
      </c>
      <c r="J152" s="50">
        <f t="shared" si="7"/>
        <v>0</v>
      </c>
    </row>
    <row r="153" spans="1:10" x14ac:dyDescent="0.2">
      <c r="A153" s="272">
        <v>144</v>
      </c>
      <c r="B153" s="275" t="s">
        <v>393</v>
      </c>
      <c r="C153" s="276" t="s">
        <v>394</v>
      </c>
      <c r="D153" s="277" t="s">
        <v>69</v>
      </c>
      <c r="E153" s="281">
        <v>2</v>
      </c>
      <c r="F153" s="14">
        <v>5500</v>
      </c>
      <c r="G153" s="50">
        <f t="shared" si="6"/>
        <v>11000</v>
      </c>
      <c r="H153" s="280" t="s">
        <v>415</v>
      </c>
      <c r="I153" s="14">
        <v>0</v>
      </c>
      <c r="J153" s="50">
        <f t="shared" si="7"/>
        <v>0</v>
      </c>
    </row>
    <row r="154" spans="1:10" x14ac:dyDescent="0.2">
      <c r="A154" s="10">
        <v>145</v>
      </c>
      <c r="B154" s="275" t="s">
        <v>395</v>
      </c>
      <c r="C154" s="276" t="s">
        <v>396</v>
      </c>
      <c r="D154" s="277" t="s">
        <v>69</v>
      </c>
      <c r="E154" s="281"/>
      <c r="F154" s="14"/>
      <c r="G154" s="50">
        <f t="shared" si="6"/>
        <v>0</v>
      </c>
      <c r="H154" s="280">
        <v>1</v>
      </c>
      <c r="I154" s="14">
        <v>3500</v>
      </c>
      <c r="J154" s="50">
        <f t="shared" si="7"/>
        <v>3500</v>
      </c>
    </row>
    <row r="155" spans="1:10" x14ac:dyDescent="0.2">
      <c r="A155" s="272">
        <v>146</v>
      </c>
      <c r="B155" s="275" t="s">
        <v>395</v>
      </c>
      <c r="C155" s="276" t="s">
        <v>397</v>
      </c>
      <c r="D155" s="277" t="s">
        <v>69</v>
      </c>
      <c r="E155" s="281"/>
      <c r="F155" s="14"/>
      <c r="G155" s="50">
        <f t="shared" si="6"/>
        <v>0</v>
      </c>
      <c r="H155" s="280">
        <v>3</v>
      </c>
      <c r="I155" s="14">
        <v>4000</v>
      </c>
      <c r="J155" s="50">
        <f t="shared" si="7"/>
        <v>12000</v>
      </c>
    </row>
    <row r="156" spans="1:10" x14ac:dyDescent="0.2">
      <c r="A156" s="10">
        <v>147</v>
      </c>
      <c r="B156" s="275" t="s">
        <v>398</v>
      </c>
      <c r="C156" s="276" t="s">
        <v>399</v>
      </c>
      <c r="D156" s="277" t="s">
        <v>69</v>
      </c>
      <c r="E156" s="281"/>
      <c r="F156" s="14"/>
      <c r="G156" s="50">
        <f t="shared" si="6"/>
        <v>0</v>
      </c>
      <c r="H156" s="280">
        <v>4</v>
      </c>
      <c r="I156" s="14">
        <v>2000</v>
      </c>
      <c r="J156" s="50">
        <f t="shared" si="7"/>
        <v>8000</v>
      </c>
    </row>
    <row r="157" spans="1:10" ht="33.75" thickBot="1" x14ac:dyDescent="0.25">
      <c r="A157" s="272">
        <v>148</v>
      </c>
      <c r="B157" s="275" t="s">
        <v>400</v>
      </c>
      <c r="C157" s="276" t="s">
        <v>401</v>
      </c>
      <c r="D157" s="277" t="s">
        <v>64</v>
      </c>
      <c r="E157" s="285">
        <v>285</v>
      </c>
      <c r="F157" s="286">
        <v>125</v>
      </c>
      <c r="G157" s="287">
        <f t="shared" si="6"/>
        <v>35625</v>
      </c>
      <c r="H157" s="280" t="s">
        <v>415</v>
      </c>
      <c r="I157" s="14">
        <v>0</v>
      </c>
      <c r="J157" s="50">
        <f t="shared" si="7"/>
        <v>0</v>
      </c>
    </row>
    <row r="158" spans="1:10" ht="17.25" thickBot="1" x14ac:dyDescent="0.25">
      <c r="A158" s="471"/>
      <c r="B158" s="472"/>
      <c r="C158" s="472"/>
      <c r="D158" s="472"/>
      <c r="E158" s="51" t="s">
        <v>70</v>
      </c>
      <c r="F158" s="52"/>
      <c r="G158" s="53">
        <f>SUM(G10:G157)</f>
        <v>7215616</v>
      </c>
      <c r="H158" s="473" t="s">
        <v>70</v>
      </c>
      <c r="I158" s="473"/>
      <c r="J158" s="53">
        <f>SUM(J10:J157)</f>
        <v>1667050</v>
      </c>
    </row>
    <row r="159" spans="1:10" ht="17.25" thickBot="1" x14ac:dyDescent="0.25">
      <c r="A159" s="474" t="s">
        <v>71</v>
      </c>
      <c r="B159" s="475"/>
      <c r="C159" s="475"/>
      <c r="D159" s="476"/>
      <c r="E159" s="477">
        <f>G158+J158</f>
        <v>8882666</v>
      </c>
      <c r="F159" s="478"/>
      <c r="G159" s="478"/>
      <c r="H159" s="478"/>
      <c r="I159" s="478"/>
      <c r="J159" s="479"/>
    </row>
    <row r="160" spans="1:10" x14ac:dyDescent="0.2">
      <c r="A160" s="25"/>
      <c r="B160" s="26"/>
      <c r="C160" s="27"/>
      <c r="D160" s="27"/>
      <c r="E160" s="27"/>
      <c r="F160" s="27"/>
      <c r="G160" s="27"/>
      <c r="H160" s="27"/>
      <c r="I160" s="28"/>
    </row>
    <row r="161" spans="1:9" x14ac:dyDescent="0.2">
      <c r="A161" s="25"/>
      <c r="B161" s="26"/>
      <c r="C161" s="27"/>
      <c r="D161" s="27"/>
      <c r="E161" s="27"/>
      <c r="F161" s="27"/>
      <c r="G161" s="27"/>
      <c r="H161" s="27"/>
      <c r="I161" s="28"/>
    </row>
    <row r="162" spans="1:9" x14ac:dyDescent="0.2">
      <c r="A162" s="25"/>
      <c r="B162" s="26"/>
      <c r="C162" s="27"/>
      <c r="D162" s="27"/>
      <c r="E162" s="27"/>
      <c r="F162" s="27"/>
      <c r="G162" s="27"/>
      <c r="H162" s="27"/>
      <c r="I162" s="28"/>
    </row>
    <row r="163" spans="1:9" x14ac:dyDescent="0.2">
      <c r="A163" s="25"/>
      <c r="B163" s="26"/>
      <c r="C163" s="27"/>
      <c r="D163" s="27"/>
      <c r="E163" s="27"/>
      <c r="F163" s="27"/>
      <c r="G163" s="27"/>
      <c r="H163" s="27"/>
      <c r="I163" s="28"/>
    </row>
    <row r="164" spans="1:9" x14ac:dyDescent="0.2">
      <c r="A164" s="25"/>
      <c r="B164" s="26"/>
      <c r="C164" s="29"/>
      <c r="D164" s="25"/>
      <c r="E164" s="30"/>
      <c r="F164" s="31"/>
      <c r="G164" s="31"/>
      <c r="H164" s="32"/>
    </row>
    <row r="165" spans="1:9" x14ac:dyDescent="0.2">
      <c r="A165" s="25"/>
      <c r="B165" s="26"/>
      <c r="C165" s="33" t="s">
        <v>72</v>
      </c>
      <c r="D165" s="34"/>
      <c r="E165" s="34"/>
      <c r="F165" s="35"/>
      <c r="G165" s="35"/>
      <c r="H165" s="36" t="s">
        <v>73</v>
      </c>
    </row>
    <row r="166" spans="1:9" x14ac:dyDescent="0.2">
      <c r="A166" s="32"/>
      <c r="B166" s="26"/>
      <c r="C166" s="37"/>
      <c r="D166" s="27"/>
      <c r="E166" s="27"/>
      <c r="F166" s="31"/>
      <c r="G166" s="31"/>
      <c r="H166" s="38"/>
    </row>
    <row r="167" spans="1:9" x14ac:dyDescent="0.2">
      <c r="A167" s="32"/>
      <c r="B167" s="26"/>
      <c r="C167" s="37"/>
      <c r="D167" s="27"/>
      <c r="E167" s="27"/>
      <c r="F167" s="31"/>
      <c r="G167" s="31"/>
      <c r="H167" s="38"/>
    </row>
    <row r="168" spans="1:9" x14ac:dyDescent="0.2">
      <c r="A168" s="32"/>
      <c r="B168" s="26"/>
      <c r="C168" s="33" t="s">
        <v>74</v>
      </c>
      <c r="D168" s="34"/>
      <c r="E168" s="34"/>
      <c r="F168" s="35"/>
      <c r="G168" s="35"/>
      <c r="H168" s="36" t="s">
        <v>75</v>
      </c>
    </row>
    <row r="169" spans="1:9" x14ac:dyDescent="0.2">
      <c r="A169" s="32"/>
      <c r="B169" s="26"/>
      <c r="C169" s="37"/>
      <c r="D169" s="27"/>
      <c r="E169" s="27"/>
      <c r="F169" s="31"/>
      <c r="G169" s="31"/>
      <c r="H169" s="38"/>
    </row>
    <row r="170" spans="1:9" x14ac:dyDescent="0.2">
      <c r="A170" s="32"/>
      <c r="B170" s="26"/>
      <c r="C170" s="37"/>
      <c r="D170" s="27"/>
      <c r="E170" s="27"/>
      <c r="F170" s="31"/>
      <c r="G170" s="31"/>
      <c r="H170" s="38"/>
    </row>
    <row r="171" spans="1:9" x14ac:dyDescent="0.2">
      <c r="A171" s="32"/>
      <c r="B171" s="26"/>
      <c r="C171" s="33" t="s">
        <v>76</v>
      </c>
      <c r="D171" s="34"/>
      <c r="E171" s="34"/>
      <c r="F171" s="35"/>
      <c r="G171" s="35"/>
      <c r="H171" s="36" t="s">
        <v>77</v>
      </c>
    </row>
    <row r="172" spans="1:9" x14ac:dyDescent="0.2">
      <c r="A172" s="32"/>
      <c r="B172" s="26"/>
      <c r="C172" s="37"/>
      <c r="D172" s="27"/>
      <c r="E172" s="27"/>
      <c r="F172" s="31"/>
      <c r="G172" s="31"/>
      <c r="H172" s="38"/>
    </row>
    <row r="173" spans="1:9" x14ac:dyDescent="0.2">
      <c r="A173" s="32"/>
      <c r="B173" s="26"/>
      <c r="C173" s="37"/>
      <c r="D173" s="27"/>
      <c r="E173" s="27"/>
      <c r="F173" s="31"/>
      <c r="G173" s="31"/>
      <c r="H173" s="38"/>
    </row>
    <row r="174" spans="1:9" x14ac:dyDescent="0.2">
      <c r="A174" s="32"/>
      <c r="B174" s="26"/>
      <c r="C174" s="33" t="s">
        <v>223</v>
      </c>
      <c r="D174" s="34"/>
      <c r="E174" s="34"/>
      <c r="F174" s="35"/>
      <c r="G174" s="35"/>
      <c r="H174" s="36" t="s">
        <v>222</v>
      </c>
    </row>
    <row r="175" spans="1:9" x14ac:dyDescent="0.2">
      <c r="A175" s="32"/>
      <c r="B175" s="26"/>
      <c r="C175" s="37"/>
      <c r="D175" s="27"/>
      <c r="E175" s="27"/>
      <c r="F175" s="31"/>
      <c r="G175" s="31"/>
      <c r="H175" s="38"/>
    </row>
    <row r="176" spans="1:9" x14ac:dyDescent="0.2">
      <c r="A176" s="32"/>
      <c r="B176" s="26"/>
      <c r="C176" s="37"/>
      <c r="D176" s="27"/>
      <c r="E176" s="27"/>
      <c r="F176" s="31"/>
      <c r="G176" s="31"/>
      <c r="H176" s="38"/>
    </row>
    <row r="177" spans="1:8" x14ac:dyDescent="0.2">
      <c r="A177" s="32"/>
      <c r="B177" s="26"/>
      <c r="C177" s="33" t="s">
        <v>414</v>
      </c>
      <c r="D177" s="34"/>
      <c r="E177" s="34"/>
      <c r="F177" s="35"/>
      <c r="G177" s="35"/>
      <c r="H177" s="36" t="s">
        <v>79</v>
      </c>
    </row>
    <row r="178" spans="1:8" x14ac:dyDescent="0.2">
      <c r="A178" s="32"/>
      <c r="B178" s="26"/>
    </row>
  </sheetData>
  <autoFilter ref="A10:J159"/>
  <mergeCells count="12">
    <mergeCell ref="A158:D158"/>
    <mergeCell ref="H158:I158"/>
    <mergeCell ref="A159:D159"/>
    <mergeCell ref="E159:J159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4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32"/>
  <sheetViews>
    <sheetView showGridLines="0" view="pageBreakPreview" zoomScale="75" zoomScaleNormal="100" zoomScaleSheetLayoutView="75" workbookViewId="0">
      <selection activeCell="C10" sqref="C10"/>
    </sheetView>
  </sheetViews>
  <sheetFormatPr defaultRowHeight="16.5" x14ac:dyDescent="0.2"/>
  <cols>
    <col min="1" max="1" width="8.5703125" style="27" bestFit="1" customWidth="1"/>
    <col min="2" max="2" width="21.42578125" style="27" customWidth="1"/>
    <col min="3" max="3" width="73.85546875" style="28" customWidth="1"/>
    <col min="4" max="4" width="9.5703125" style="39" customWidth="1"/>
    <col min="5" max="5" width="11.85546875" style="32" customWidth="1"/>
    <col min="6" max="6" width="11.5703125" style="26" customWidth="1"/>
    <col min="7" max="7" width="14.7109375" style="26" customWidth="1"/>
    <col min="8" max="8" width="10.85546875" style="40" customWidth="1"/>
    <col min="9" max="9" width="11.28515625" style="27" customWidth="1"/>
    <col min="10" max="10" width="14" style="27" customWidth="1"/>
    <col min="11" max="16384" width="9.140625" style="104"/>
  </cols>
  <sheetData>
    <row r="1" spans="1:10" x14ac:dyDescent="0.2">
      <c r="B1" s="41"/>
      <c r="J1" s="42"/>
    </row>
    <row r="2" spans="1:10" x14ac:dyDescent="0.2">
      <c r="A2" s="480" t="s">
        <v>418</v>
      </c>
      <c r="B2" s="480"/>
      <c r="C2" s="480"/>
      <c r="D2" s="480"/>
      <c r="E2" s="480"/>
      <c r="F2" s="480"/>
      <c r="G2" s="480"/>
      <c r="H2" s="480"/>
      <c r="I2" s="480"/>
      <c r="J2" s="480"/>
    </row>
    <row r="3" spans="1:10" x14ac:dyDescent="0.2">
      <c r="B3" s="43" t="s">
        <v>32</v>
      </c>
      <c r="C3" s="270" t="s">
        <v>402</v>
      </c>
      <c r="D3" s="270"/>
      <c r="E3" s="270"/>
      <c r="F3" s="270"/>
      <c r="G3" s="270"/>
      <c r="H3" s="270"/>
      <c r="I3" s="270"/>
      <c r="J3" s="270"/>
    </row>
    <row r="4" spans="1:10" x14ac:dyDescent="0.2">
      <c r="B4" s="44" t="s">
        <v>33</v>
      </c>
      <c r="C4" s="271" t="str">
        <f>'Приложение №3 к форме 8.2'!C4</f>
        <v>Нефтегазопровод к. 185 бис - т.вр. 160.</v>
      </c>
      <c r="D4" s="271"/>
      <c r="E4" s="271"/>
      <c r="F4" s="271"/>
      <c r="G4" s="271"/>
      <c r="H4" s="271"/>
      <c r="I4" s="271"/>
      <c r="J4" s="271"/>
    </row>
    <row r="5" spans="1:10" ht="17.25" thickBot="1" x14ac:dyDescent="0.25"/>
    <row r="6" spans="1:10" ht="17.25" thickBot="1" x14ac:dyDescent="0.25">
      <c r="A6" s="496" t="s">
        <v>224</v>
      </c>
      <c r="B6" s="497"/>
      <c r="C6" s="497"/>
      <c r="D6" s="497"/>
      <c r="E6" s="497"/>
      <c r="F6" s="497"/>
      <c r="G6" s="497"/>
      <c r="H6" s="497"/>
      <c r="I6" s="497"/>
      <c r="J6" s="498"/>
    </row>
    <row r="7" spans="1:10" ht="17.25" thickBot="1" x14ac:dyDescent="0.25">
      <c r="A7" s="481" t="s">
        <v>16</v>
      </c>
      <c r="B7" s="484" t="s">
        <v>52</v>
      </c>
      <c r="C7" s="484" t="s">
        <v>220</v>
      </c>
      <c r="D7" s="487" t="s">
        <v>37</v>
      </c>
      <c r="E7" s="502" t="s">
        <v>54</v>
      </c>
      <c r="F7" s="503"/>
      <c r="G7" s="503"/>
      <c r="H7" s="503"/>
      <c r="I7" s="503"/>
      <c r="J7" s="504"/>
    </row>
    <row r="8" spans="1:10" x14ac:dyDescent="0.2">
      <c r="A8" s="482"/>
      <c r="B8" s="485"/>
      <c r="C8" s="485"/>
      <c r="D8" s="488"/>
      <c r="E8" s="490" t="s">
        <v>56</v>
      </c>
      <c r="F8" s="484"/>
      <c r="G8" s="491"/>
      <c r="H8" s="490" t="s">
        <v>55</v>
      </c>
      <c r="I8" s="484"/>
      <c r="J8" s="491"/>
    </row>
    <row r="9" spans="1:10" ht="33.75" thickBot="1" x14ac:dyDescent="0.25">
      <c r="A9" s="499"/>
      <c r="B9" s="500"/>
      <c r="C9" s="500"/>
      <c r="D9" s="501"/>
      <c r="E9" s="8" t="s">
        <v>36</v>
      </c>
      <c r="F9" s="273" t="s">
        <v>57</v>
      </c>
      <c r="G9" s="9" t="s">
        <v>58</v>
      </c>
      <c r="H9" s="8" t="s">
        <v>36</v>
      </c>
      <c r="I9" s="273" t="s">
        <v>59</v>
      </c>
      <c r="J9" s="9" t="s">
        <v>58</v>
      </c>
    </row>
    <row r="10" spans="1:10" x14ac:dyDescent="0.2">
      <c r="A10" s="10">
        <v>1</v>
      </c>
      <c r="B10" s="275" t="s">
        <v>125</v>
      </c>
      <c r="C10" s="276" t="s">
        <v>417</v>
      </c>
      <c r="D10" s="277" t="s">
        <v>67</v>
      </c>
      <c r="E10" s="281">
        <v>3</v>
      </c>
      <c r="F10" s="11"/>
      <c r="G10" s="100">
        <f>E10*F10</f>
        <v>0</v>
      </c>
      <c r="H10" s="288">
        <v>0</v>
      </c>
      <c r="I10" s="12">
        <v>0</v>
      </c>
      <c r="J10" s="13">
        <f>H10*I10</f>
        <v>0</v>
      </c>
    </row>
    <row r="11" spans="1:10" ht="33.75" thickBot="1" x14ac:dyDescent="0.25">
      <c r="A11" s="272">
        <v>2</v>
      </c>
      <c r="B11" s="275" t="s">
        <v>125</v>
      </c>
      <c r="C11" s="276" t="s">
        <v>416</v>
      </c>
      <c r="D11" s="277" t="s">
        <v>130</v>
      </c>
      <c r="E11" s="281"/>
      <c r="F11" s="14"/>
      <c r="G11" s="101">
        <f>E11*F11</f>
        <v>0</v>
      </c>
      <c r="H11" s="103">
        <v>1</v>
      </c>
      <c r="I11" s="15">
        <v>40000</v>
      </c>
      <c r="J11" s="16">
        <f>H11*I11</f>
        <v>40000</v>
      </c>
    </row>
    <row r="12" spans="1:10" ht="17.25" thickBot="1" x14ac:dyDescent="0.25">
      <c r="A12" s="17"/>
      <c r="B12" s="18" t="s">
        <v>129</v>
      </c>
      <c r="C12" s="19"/>
      <c r="D12" s="20"/>
      <c r="E12" s="21" t="s">
        <v>70</v>
      </c>
      <c r="F12" s="22"/>
      <c r="G12" s="23">
        <f>SUM(G10:G11)</f>
        <v>0</v>
      </c>
      <c r="H12" s="494" t="s">
        <v>70</v>
      </c>
      <c r="I12" s="495"/>
      <c r="J12" s="24">
        <f>SUM(J10:J11)</f>
        <v>40000</v>
      </c>
    </row>
    <row r="13" spans="1:10" ht="17.25" thickBot="1" x14ac:dyDescent="0.25">
      <c r="A13" s="474" t="s">
        <v>221</v>
      </c>
      <c r="B13" s="475"/>
      <c r="C13" s="475"/>
      <c r="D13" s="476"/>
      <c r="E13" s="477">
        <f>G12+J12</f>
        <v>40000</v>
      </c>
      <c r="F13" s="478"/>
      <c r="G13" s="478"/>
      <c r="H13" s="478"/>
      <c r="I13" s="478"/>
      <c r="J13" s="479"/>
    </row>
    <row r="14" spans="1:10" x14ac:dyDescent="0.2">
      <c r="A14" s="25"/>
      <c r="B14" s="26"/>
      <c r="C14" s="27"/>
      <c r="D14" s="27"/>
      <c r="E14" s="27"/>
      <c r="F14" s="27"/>
      <c r="G14" s="27"/>
      <c r="H14" s="27"/>
      <c r="I14" s="28"/>
    </row>
    <row r="15" spans="1:10" x14ac:dyDescent="0.2">
      <c r="A15" s="25"/>
      <c r="B15" s="26"/>
      <c r="C15" s="27"/>
      <c r="D15" s="27"/>
      <c r="E15" s="27"/>
      <c r="F15" s="27"/>
      <c r="G15" s="27"/>
      <c r="H15" s="27"/>
      <c r="I15" s="28"/>
    </row>
    <row r="16" spans="1:10" x14ac:dyDescent="0.2">
      <c r="A16" s="25"/>
      <c r="B16" s="26"/>
      <c r="C16" s="27"/>
      <c r="D16" s="27"/>
      <c r="E16" s="27"/>
      <c r="F16" s="27"/>
      <c r="G16" s="27"/>
      <c r="H16" s="27"/>
      <c r="I16" s="28"/>
    </row>
    <row r="17" spans="1:9" x14ac:dyDescent="0.2">
      <c r="A17" s="25"/>
      <c r="B17" s="26"/>
      <c r="C17" s="27"/>
      <c r="D17" s="27"/>
      <c r="E17" s="27"/>
      <c r="F17" s="27"/>
      <c r="G17" s="27"/>
      <c r="H17" s="27"/>
      <c r="I17" s="28"/>
    </row>
    <row r="18" spans="1:9" x14ac:dyDescent="0.2">
      <c r="A18" s="25"/>
      <c r="B18" s="26"/>
      <c r="C18" s="29"/>
      <c r="D18" s="25"/>
      <c r="E18" s="30"/>
      <c r="F18" s="31"/>
      <c r="G18" s="31"/>
      <c r="H18" s="32"/>
    </row>
    <row r="19" spans="1:9" x14ac:dyDescent="0.2">
      <c r="A19" s="25"/>
      <c r="B19" s="26"/>
      <c r="C19" s="33" t="s">
        <v>72</v>
      </c>
      <c r="D19" s="34"/>
      <c r="E19" s="34"/>
      <c r="F19" s="35"/>
      <c r="G19" s="35"/>
      <c r="H19" s="36" t="s">
        <v>73</v>
      </c>
    </row>
    <row r="20" spans="1:9" x14ac:dyDescent="0.2">
      <c r="A20" s="32"/>
      <c r="B20" s="26"/>
      <c r="C20" s="37"/>
      <c r="D20" s="27"/>
      <c r="E20" s="27"/>
      <c r="F20" s="31"/>
      <c r="G20" s="31"/>
      <c r="H20" s="38"/>
    </row>
    <row r="21" spans="1:9" x14ac:dyDescent="0.2">
      <c r="A21" s="32"/>
      <c r="B21" s="26"/>
      <c r="C21" s="37"/>
      <c r="D21" s="27"/>
      <c r="E21" s="27"/>
      <c r="F21" s="31"/>
      <c r="G21" s="31"/>
      <c r="H21" s="38"/>
    </row>
    <row r="22" spans="1:9" x14ac:dyDescent="0.2">
      <c r="A22" s="32"/>
      <c r="B22" s="26"/>
      <c r="C22" s="33" t="s">
        <v>74</v>
      </c>
      <c r="D22" s="34"/>
      <c r="E22" s="34"/>
      <c r="F22" s="35"/>
      <c r="G22" s="35"/>
      <c r="H22" s="36" t="s">
        <v>75</v>
      </c>
    </row>
    <row r="23" spans="1:9" s="27" customFormat="1" x14ac:dyDescent="0.2">
      <c r="A23" s="32"/>
      <c r="B23" s="26"/>
      <c r="C23" s="37"/>
      <c r="F23" s="31"/>
      <c r="G23" s="31"/>
      <c r="H23" s="38"/>
    </row>
    <row r="24" spans="1:9" s="27" customFormat="1" x14ac:dyDescent="0.2">
      <c r="A24" s="32"/>
      <c r="B24" s="26"/>
      <c r="C24" s="37"/>
      <c r="F24" s="31"/>
      <c r="G24" s="31"/>
      <c r="H24" s="38"/>
    </row>
    <row r="25" spans="1:9" s="27" customFormat="1" x14ac:dyDescent="0.2">
      <c r="A25" s="32"/>
      <c r="B25" s="26"/>
      <c r="C25" s="33" t="s">
        <v>76</v>
      </c>
      <c r="D25" s="34"/>
      <c r="E25" s="34"/>
      <c r="F25" s="35"/>
      <c r="G25" s="35"/>
      <c r="H25" s="36" t="s">
        <v>77</v>
      </c>
    </row>
    <row r="26" spans="1:9" s="27" customFormat="1" x14ac:dyDescent="0.2">
      <c r="A26" s="32"/>
      <c r="B26" s="26"/>
      <c r="C26" s="37"/>
      <c r="F26" s="31"/>
      <c r="G26" s="31"/>
      <c r="H26" s="38"/>
    </row>
    <row r="27" spans="1:9" s="27" customFormat="1" x14ac:dyDescent="0.2">
      <c r="A27" s="32"/>
      <c r="B27" s="26"/>
      <c r="C27" s="37"/>
      <c r="F27" s="31"/>
      <c r="G27" s="31"/>
      <c r="H27" s="38"/>
    </row>
    <row r="28" spans="1:9" s="27" customFormat="1" x14ac:dyDescent="0.2">
      <c r="A28" s="32"/>
      <c r="B28" s="26"/>
      <c r="C28" s="33" t="s">
        <v>223</v>
      </c>
      <c r="D28" s="34"/>
      <c r="E28" s="34"/>
      <c r="F28" s="35"/>
      <c r="G28" s="35"/>
      <c r="H28" s="36" t="s">
        <v>222</v>
      </c>
    </row>
    <row r="29" spans="1:9" s="27" customFormat="1" x14ac:dyDescent="0.2">
      <c r="A29" s="32"/>
      <c r="B29" s="26"/>
      <c r="C29" s="37"/>
      <c r="F29" s="31"/>
      <c r="G29" s="31"/>
      <c r="H29" s="38"/>
    </row>
    <row r="30" spans="1:9" s="27" customFormat="1" x14ac:dyDescent="0.2">
      <c r="A30" s="32"/>
      <c r="B30" s="26"/>
      <c r="C30" s="37"/>
      <c r="F30" s="31"/>
      <c r="G30" s="31"/>
      <c r="H30" s="38"/>
    </row>
    <row r="31" spans="1:9" s="27" customFormat="1" x14ac:dyDescent="0.2">
      <c r="A31" s="32"/>
      <c r="B31" s="26"/>
      <c r="C31" s="33" t="s">
        <v>78</v>
      </c>
      <c r="D31" s="34"/>
      <c r="E31" s="34"/>
      <c r="F31" s="35"/>
      <c r="G31" s="35"/>
      <c r="H31" s="36" t="s">
        <v>79</v>
      </c>
    </row>
    <row r="32" spans="1:9" s="27" customFormat="1" x14ac:dyDescent="0.2">
      <c r="A32" s="32"/>
      <c r="B32" s="26"/>
      <c r="C32" s="28"/>
      <c r="D32" s="39"/>
      <c r="E32" s="32"/>
      <c r="F32" s="26"/>
      <c r="G32" s="26"/>
      <c r="H32" s="40"/>
    </row>
  </sheetData>
  <mergeCells count="12">
    <mergeCell ref="H12:I12"/>
    <mergeCell ref="A13:D13"/>
    <mergeCell ref="E13:J13"/>
    <mergeCell ref="A2:J2"/>
    <mergeCell ref="A6:J6"/>
    <mergeCell ref="A7:A9"/>
    <mergeCell ref="B7:B9"/>
    <mergeCell ref="C7:C9"/>
    <mergeCell ref="D7:D9"/>
    <mergeCell ref="E7:J7"/>
    <mergeCell ref="E8:G8"/>
    <mergeCell ref="H8:J8"/>
  </mergeCells>
  <pageMargins left="0.24" right="0.26" top="0.56999999999999995" bottom="0.43" header="0.36" footer="0.18"/>
  <pageSetup paperSize="9" scale="53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Форма 8.2</vt:lpstr>
      <vt:lpstr>Приложение №1 к форме 8.2</vt:lpstr>
      <vt:lpstr>Приложение №2 к Форме 8.2</vt:lpstr>
      <vt:lpstr>Приложение №3 к форме 8.2</vt:lpstr>
      <vt:lpstr>Оборудование</vt:lpstr>
      <vt:lpstr>'Приложение №2 к Форме 8.2'!Заголовки_для_печати</vt:lpstr>
      <vt:lpstr>Оборудование!Область_печати</vt:lpstr>
      <vt:lpstr>'Приложение №1 к форме 8.2'!Область_печати</vt:lpstr>
      <vt:lpstr>'Приложение №2 к Форме 8.2'!Область_печати</vt:lpstr>
      <vt:lpstr>'Приложение №3 к форме 8.2'!Область_печати</vt:lpstr>
      <vt:lpstr>'Форма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2015-11-27T05:01:04Z</cp:lastPrinted>
  <dcterms:created xsi:type="dcterms:W3CDTF">2014-07-13T09:38:46Z</dcterms:created>
  <dcterms:modified xsi:type="dcterms:W3CDTF">2015-11-27T06:53:29Z</dcterms:modified>
</cp:coreProperties>
</file>