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ил. №2 к ф.8.1" sheetId="38" r:id="rId3"/>
    <sheet name="прил. 3 к ф. 8.1" sheetId="36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'прил. 3 к ф. 8.1'!$A$9:$J$274</definedName>
    <definedName name="DATE_1">#N/A</definedName>
    <definedName name="deviation1" localSheetId="4">#REF!</definedName>
    <definedName name="deviation1" localSheetId="1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 localSheetId="3">'прил. 3 к ф. 8.1'!$6:$9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3">#REF!</definedName>
    <definedName name="нр">#REF!</definedName>
    <definedName name="_xlnm.Print_Area" localSheetId="4">Оборудование!$A$1:$J$36</definedName>
    <definedName name="_xlnm.Print_Area" localSheetId="3">'прил. 3 к ф. 8.1'!$A$1:$J$292</definedName>
    <definedName name="_xlnm.Print_Area" localSheetId="0">'Форма 8.1'!$A$1:$W$48</definedName>
    <definedName name="оборз" localSheetId="4">#REF!</definedName>
    <definedName name="оборз" localSheetId="1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21" i="28" l="1"/>
  <c r="G272" i="36" l="1"/>
  <c r="G271" i="36"/>
  <c r="G270" i="36"/>
  <c r="G269" i="36"/>
  <c r="G263" i="36"/>
  <c r="G262" i="36"/>
  <c r="G261" i="36"/>
  <c r="G260" i="36"/>
  <c r="G250" i="36"/>
  <c r="G249" i="36"/>
  <c r="G248" i="36"/>
  <c r="G247" i="36"/>
  <c r="G244" i="36"/>
  <c r="G243" i="36"/>
  <c r="G242" i="36"/>
  <c r="G241" i="36"/>
  <c r="G240" i="36"/>
  <c r="G239" i="36"/>
  <c r="G235" i="36"/>
  <c r="G234" i="36"/>
  <c r="G231" i="36"/>
  <c r="G205" i="36"/>
  <c r="G204" i="36"/>
  <c r="G202" i="36"/>
  <c r="G201" i="36"/>
  <c r="G200" i="36"/>
  <c r="G199" i="36"/>
  <c r="G198" i="36"/>
  <c r="G136" i="36"/>
  <c r="G135" i="36"/>
  <c r="G134" i="36"/>
  <c r="G133" i="36"/>
  <c r="G70" i="36"/>
  <c r="G61" i="36"/>
  <c r="G52" i="36"/>
  <c r="G34" i="36"/>
  <c r="G33" i="36"/>
  <c r="G32" i="36"/>
  <c r="J21" i="36" l="1"/>
  <c r="J22" i="36"/>
  <c r="J23" i="36"/>
  <c r="J24" i="36"/>
  <c r="J25" i="36"/>
  <c r="J26" i="36"/>
  <c r="J27" i="36"/>
  <c r="J28" i="36"/>
  <c r="J29" i="36"/>
  <c r="J30" i="36"/>
  <c r="J31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3" i="36"/>
  <c r="J54" i="36"/>
  <c r="J55" i="36"/>
  <c r="J56" i="36"/>
  <c r="J57" i="36"/>
  <c r="J58" i="36"/>
  <c r="J59" i="36"/>
  <c r="J60" i="36"/>
  <c r="J62" i="36"/>
  <c r="J63" i="36"/>
  <c r="J64" i="36"/>
  <c r="J65" i="36"/>
  <c r="J66" i="36"/>
  <c r="J67" i="36"/>
  <c r="J68" i="36"/>
  <c r="J69" i="36"/>
  <c r="J71" i="36"/>
  <c r="J72" i="36"/>
  <c r="J73" i="36"/>
  <c r="J74" i="36"/>
  <c r="J75" i="36"/>
  <c r="J76" i="36"/>
  <c r="J77" i="36"/>
  <c r="J78" i="36"/>
  <c r="J79" i="36"/>
  <c r="J80" i="36"/>
  <c r="J81" i="36"/>
  <c r="J82" i="36"/>
  <c r="J83" i="36"/>
  <c r="J84" i="36"/>
  <c r="J85" i="36"/>
  <c r="J86" i="36"/>
  <c r="J87" i="36"/>
  <c r="J88" i="36"/>
  <c r="J89" i="36"/>
  <c r="J90" i="36"/>
  <c r="J91" i="36"/>
  <c r="J92" i="36"/>
  <c r="J93" i="36"/>
  <c r="J94" i="36"/>
  <c r="J95" i="36"/>
  <c r="J96" i="36"/>
  <c r="J97" i="36"/>
  <c r="J98" i="36"/>
  <c r="J99" i="36"/>
  <c r="J100" i="36"/>
  <c r="J101" i="36"/>
  <c r="J102" i="36"/>
  <c r="J103" i="36"/>
  <c r="J104" i="36"/>
  <c r="J105" i="36"/>
  <c r="J106" i="36"/>
  <c r="J107" i="36"/>
  <c r="J108" i="36"/>
  <c r="J109" i="36"/>
  <c r="J110" i="36"/>
  <c r="J111" i="36"/>
  <c r="J112" i="36"/>
  <c r="J113" i="36"/>
  <c r="J114" i="36"/>
  <c r="J115" i="36"/>
  <c r="J116" i="36"/>
  <c r="J117" i="36"/>
  <c r="J118" i="36"/>
  <c r="J119" i="36"/>
  <c r="J120" i="36"/>
  <c r="J121" i="36"/>
  <c r="J122" i="36"/>
  <c r="J123" i="36"/>
  <c r="J124" i="36"/>
  <c r="J125" i="36"/>
  <c r="J126" i="36"/>
  <c r="J127" i="36"/>
  <c r="J128" i="36"/>
  <c r="J129" i="36"/>
  <c r="J130" i="36"/>
  <c r="J131" i="36"/>
  <c r="J132" i="36"/>
  <c r="J137" i="36"/>
  <c r="J138" i="36"/>
  <c r="J139" i="36"/>
  <c r="J140" i="36"/>
  <c r="J141" i="36"/>
  <c r="J142" i="36"/>
  <c r="J143" i="36"/>
  <c r="J144" i="36"/>
  <c r="J145" i="36"/>
  <c r="J146" i="36"/>
  <c r="J147" i="36"/>
  <c r="J148" i="36"/>
  <c r="J149" i="36"/>
  <c r="J150" i="36"/>
  <c r="J151" i="36"/>
  <c r="J152" i="36"/>
  <c r="J153" i="36"/>
  <c r="J154" i="36"/>
  <c r="J155" i="36"/>
  <c r="J156" i="36"/>
  <c r="J157" i="36"/>
  <c r="J158" i="36"/>
  <c r="J159" i="36"/>
  <c r="J160" i="36"/>
  <c r="J161" i="36"/>
  <c r="J162" i="36"/>
  <c r="J163" i="36"/>
  <c r="J164" i="36"/>
  <c r="J165" i="36"/>
  <c r="J166" i="36"/>
  <c r="J167" i="36"/>
  <c r="J168" i="36"/>
  <c r="J169" i="36"/>
  <c r="J170" i="36"/>
  <c r="J171" i="36"/>
  <c r="J172" i="36"/>
  <c r="J173" i="36"/>
  <c r="J174" i="36"/>
  <c r="J175" i="36"/>
  <c r="J176" i="36"/>
  <c r="J177" i="36"/>
  <c r="J178" i="36"/>
  <c r="J179" i="36"/>
  <c r="J180" i="36"/>
  <c r="J181" i="36"/>
  <c r="J182" i="36"/>
  <c r="J183" i="36"/>
  <c r="J184" i="36"/>
  <c r="J185" i="36"/>
  <c r="J186" i="36"/>
  <c r="J187" i="36"/>
  <c r="J188" i="36"/>
  <c r="J189" i="36"/>
  <c r="J190" i="36"/>
  <c r="J191" i="36"/>
  <c r="J192" i="36"/>
  <c r="J193" i="36"/>
  <c r="J194" i="36"/>
  <c r="J195" i="36"/>
  <c r="J196" i="36"/>
  <c r="J197" i="36"/>
  <c r="J203" i="36"/>
  <c r="J206" i="36"/>
  <c r="J207" i="36"/>
  <c r="J208" i="36"/>
  <c r="J209" i="36"/>
  <c r="J210" i="36"/>
  <c r="J211" i="36"/>
  <c r="J212" i="36"/>
  <c r="J213" i="36"/>
  <c r="J214" i="36"/>
  <c r="J215" i="36"/>
  <c r="J216" i="36"/>
  <c r="J217" i="36"/>
  <c r="J218" i="36"/>
  <c r="J219" i="36"/>
  <c r="J220" i="36"/>
  <c r="J221" i="36"/>
  <c r="J222" i="36"/>
  <c r="J223" i="36"/>
  <c r="J224" i="36"/>
  <c r="J225" i="36"/>
  <c r="J226" i="36"/>
  <c r="J227" i="36"/>
  <c r="J228" i="36"/>
  <c r="J229" i="36"/>
  <c r="J230" i="36"/>
  <c r="J232" i="36"/>
  <c r="J233" i="36"/>
  <c r="J236" i="36"/>
  <c r="J237" i="36"/>
  <c r="J238" i="36"/>
  <c r="J245" i="36"/>
  <c r="J246" i="36"/>
  <c r="J251" i="36"/>
  <c r="J252" i="36"/>
  <c r="J253" i="36"/>
  <c r="J254" i="36"/>
  <c r="J255" i="36"/>
  <c r="J256" i="36"/>
  <c r="J257" i="36"/>
  <c r="J258" i="36"/>
  <c r="J259" i="36"/>
  <c r="J264" i="36"/>
  <c r="J265" i="36"/>
  <c r="J266" i="36"/>
  <c r="J267" i="36"/>
  <c r="J268" i="36"/>
  <c r="F26" i="38"/>
  <c r="J24" i="38"/>
  <c r="I23" i="38"/>
  <c r="J23" i="38" s="1"/>
  <c r="I22" i="38"/>
  <c r="J22" i="38" s="1"/>
  <c r="J25" i="38" s="1"/>
  <c r="J19" i="38"/>
  <c r="I19" i="38"/>
  <c r="I18" i="38"/>
  <c r="J18" i="38" s="1"/>
  <c r="B18" i="38"/>
  <c r="B19" i="38" s="1"/>
  <c r="I17" i="38"/>
  <c r="J17" i="38" s="1"/>
  <c r="J20" i="38" s="1"/>
  <c r="J14" i="38"/>
  <c r="I14" i="38"/>
  <c r="J13" i="38"/>
  <c r="I13" i="38"/>
  <c r="J12" i="38"/>
  <c r="J15" i="38" s="1"/>
  <c r="J26" i="38" s="1"/>
  <c r="I12" i="38"/>
  <c r="C13" i="17" l="1"/>
  <c r="C14" i="17"/>
  <c r="C15" i="17"/>
  <c r="G273" i="36" l="1"/>
  <c r="J20" i="36"/>
  <c r="J19" i="36"/>
  <c r="J18" i="36"/>
  <c r="J17" i="36"/>
  <c r="J16" i="36"/>
  <c r="J15" i="36"/>
  <c r="J14" i="36"/>
  <c r="J13" i="36"/>
  <c r="J12" i="36"/>
  <c r="J11" i="36"/>
  <c r="J10" i="36"/>
  <c r="C4" i="36"/>
  <c r="C3" i="36"/>
  <c r="J273" i="36" l="1"/>
  <c r="D44" i="17"/>
  <c r="D43" i="17"/>
  <c r="E274" i="36" l="1"/>
  <c r="J12" i="34"/>
  <c r="C12" i="17" l="1"/>
  <c r="C4" i="28" l="1"/>
  <c r="C3" i="28"/>
  <c r="L17" i="17" l="1"/>
  <c r="K17" i="17"/>
  <c r="J17" i="17"/>
  <c r="I17" i="17"/>
  <c r="H17" i="17"/>
  <c r="G17" i="17"/>
  <c r="F17" i="17"/>
  <c r="E17" i="17"/>
  <c r="D17" i="17"/>
  <c r="C16" i="17"/>
  <c r="D47" i="17" l="1"/>
  <c r="C17" i="17"/>
  <c r="C22" i="17" s="1"/>
  <c r="C28" i="17" s="1"/>
  <c r="D48" i="17"/>
  <c r="J22" i="28" l="1"/>
  <c r="G22" i="28"/>
  <c r="E23" i="28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<sst xmlns="http://schemas.openxmlformats.org/spreadsheetml/2006/main" count="1038" uniqueCount="673">
  <si>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</si>
  <si>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</si>
  <si>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</si>
  <si>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</si>
  <si>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</si>
  <si>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</si>
  <si>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</si>
  <si>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</si>
  <si>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</si>
  <si>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</si>
  <si>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</si>
  <si>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</si>
  <si>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</si>
  <si>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</si>
  <si>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</si>
  <si>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</si>
  <si>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</si>
  <si>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</si>
  <si>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</si>
  <si>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</si>
  <si>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</si>
  <si>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</si>
  <si>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</si>
  <si>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</si>
  <si>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</si>
  <si>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</si>
  <si>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</si>
  <si>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</si>
  <si>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</si>
  <si>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</si>
  <si>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</si>
  <si>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</si>
  <si>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</si>
  <si>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</si>
  <si>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</si>
  <si>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</si>
  <si>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</si>
  <si>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</si>
  <si>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</si>
  <si>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</si>
  <si>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</si>
  <si>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</si>
  <si>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</si>
  <si>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</si>
  <si>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</si>
  <si>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</si>
  <si>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</si>
  <si>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101-2278</t>
  </si>
  <si>
    <t>м2</t>
  </si>
  <si>
    <t>113-0021</t>
  </si>
  <si>
    <t>113-0077</t>
  </si>
  <si>
    <t>м</t>
  </si>
  <si>
    <t>шт.</t>
  </si>
  <si>
    <t>Итого:</t>
  </si>
  <si>
    <t>Общая стоимость материалов</t>
  </si>
  <si>
    <t>101-0782</t>
  </si>
  <si>
    <t>101-1519</t>
  </si>
  <si>
    <t>Болты с гайками и шайбами строительные</t>
  </si>
  <si>
    <t>102-0008</t>
  </si>
  <si>
    <t>Прайс-лист</t>
  </si>
  <si>
    <t>101-0806</t>
  </si>
  <si>
    <t>101-1698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</si>
  <si>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</si>
  <si>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</si>
  <si>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</si>
  <si>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</si>
  <si>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</si>
  <si>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Наименование</t>
  </si>
  <si>
    <t>Форма 8.1</t>
  </si>
  <si>
    <t/>
  </si>
  <si>
    <t>Ксилол нефтяной марки А</t>
  </si>
  <si>
    <t>542-0042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</si>
  <si>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</si>
  <si>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</si>
  <si>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</si>
  <si>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</si>
  <si>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</si>
  <si>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</si>
  <si>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</si>
  <si>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</si>
  <si>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</si>
  <si>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</si>
  <si>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</si>
  <si>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</si>
  <si>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</si>
  <si>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</si>
  <si>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</si>
  <si>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</si>
  <si>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</si>
  <si>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</si>
  <si>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</si>
  <si>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</si>
  <si>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</si>
  <si>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</si>
  <si>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</si>
  <si>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</si>
  <si>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</si>
  <si>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</si>
  <si>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</si>
  <si>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</si>
  <si>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</si>
  <si>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</si>
  <si>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</si>
  <si>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</si>
  <si>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</si>
  <si>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</si>
  <si>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кол-во км:</t>
  </si>
  <si>
    <t>Специалист 1 кат. ОЦиПТДпоКСиРО</t>
  </si>
  <si>
    <t>Гончарова Н. Н.</t>
  </si>
  <si>
    <t>101-0540</t>
  </si>
  <si>
    <t>Лента стальная упаковочная, мягкая, нормальной точности 0,7х20-50 мм</t>
  </si>
  <si>
    <t>Углекислый газ</t>
  </si>
  <si>
    <t>Лесоматериалы круглые хвойных пород для строительства диаметром 14-24 см, длиной 3-6,5 м</t>
  </si>
  <si>
    <t>101-1703</t>
  </si>
  <si>
    <t>101-1757</t>
  </si>
  <si>
    <t>101-1977</t>
  </si>
  <si>
    <t>408-0122</t>
  </si>
  <si>
    <t>Ветошь</t>
  </si>
  <si>
    <t xml:space="preserve"> </t>
  </si>
  <si>
    <t>101-0073</t>
  </si>
  <si>
    <t>411-0001</t>
  </si>
  <si>
    <t>411-0002</t>
  </si>
  <si>
    <t>Ацетилен газообразный технический</t>
  </si>
  <si>
    <t>Пропан-бутан, смесь техническая</t>
  </si>
  <si>
    <t>Вода водопроводная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</si>
  <si>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</si>
  <si>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</si>
  <si>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</si>
  <si>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</si>
  <si>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</si>
  <si>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</si>
  <si>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Итого песок</t>
  </si>
  <si>
    <t>Щебень</t>
  </si>
  <si>
    <t>Итого щебень</t>
  </si>
  <si>
    <t>Прочие материалы</t>
  </si>
  <si>
    <t>Итого прочие материалы</t>
  </si>
  <si>
    <t xml:space="preserve">Всего </t>
  </si>
  <si>
    <t xml:space="preserve">Наименование подрядной организации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</si>
  <si>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</si>
  <si>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</si>
  <si>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</si>
  <si>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</si>
  <si>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</si>
  <si>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</si>
  <si>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</si>
  <si>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</si>
  <si>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</si>
  <si>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</si>
  <si>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</si>
  <si>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</si>
  <si>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</si>
  <si>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</si>
  <si>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</si>
  <si>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</si>
  <si>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</si>
  <si>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 xml:space="preserve">Песок </t>
  </si>
  <si>
    <t>101-0811</t>
  </si>
  <si>
    <t>101-0812</t>
  </si>
  <si>
    <t>101-1026</t>
  </si>
  <si>
    <t>101-1521</t>
  </si>
  <si>
    <t>101-1597</t>
  </si>
  <si>
    <t>101-1614</t>
  </si>
  <si>
    <t>101-1782</t>
  </si>
  <si>
    <t>101-1821</t>
  </si>
  <si>
    <t>101-1876</t>
  </si>
  <si>
    <t>101-1889</t>
  </si>
  <si>
    <t>101-1924</t>
  </si>
  <si>
    <t>101-1968</t>
  </si>
  <si>
    <t>101-2489</t>
  </si>
  <si>
    <t>102-0025</t>
  </si>
  <si>
    <t>113-0073</t>
  </si>
  <si>
    <t>113-1786</t>
  </si>
  <si>
    <t>506-0878</t>
  </si>
  <si>
    <t>ТСЦ-507-1986</t>
  </si>
  <si>
    <t>Уайт-спирит</t>
  </si>
  <si>
    <t>Брезент</t>
  </si>
  <si>
    <t>Ткань мешочная</t>
  </si>
  <si>
    <t>Грунтовка битумная под полимерное или резиновое покрытие</t>
  </si>
  <si>
    <t>Лента поливинилхлоридная липкая толщиной 0,4 мм</t>
  </si>
  <si>
    <t>Вода</t>
  </si>
  <si>
    <t>10 м2</t>
  </si>
  <si>
    <t>1000 м</t>
  </si>
  <si>
    <t>1000 шт.</t>
  </si>
  <si>
    <t>Техническое перевооружение нефтеналивных эстакад на объектах ОАО «СН – МНГ"</t>
  </si>
  <si>
    <t>ДНС Ачимовского месторождения нефти</t>
  </si>
  <si>
    <t>Архитектурно-строительные решения</t>
  </si>
  <si>
    <t xml:space="preserve">2-01-01 </t>
  </si>
  <si>
    <t>Технологические решения</t>
  </si>
  <si>
    <t xml:space="preserve">2-01-02 </t>
  </si>
  <si>
    <t>Автоматизация</t>
  </si>
  <si>
    <t xml:space="preserve">2-01-03 </t>
  </si>
  <si>
    <t>Электроснабжение</t>
  </si>
  <si>
    <t xml:space="preserve">2-01-04 </t>
  </si>
  <si>
    <t>Электрообогрев</t>
  </si>
  <si>
    <t xml:space="preserve">2-01-05 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</si>
  <si>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</si>
  <si>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Приложение №2 к форме 8.1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</si>
  <si>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</si>
  <si>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</si>
  <si>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</si>
  <si>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</si>
  <si>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</si>
  <si>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</si>
  <si>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</si>
  <si>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</si>
  <si>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</si>
  <si>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</si>
  <si>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</si>
  <si>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</si>
  <si>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</si>
  <si>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</si>
  <si>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</si>
  <si>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</si>
  <si>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</si>
  <si>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</si>
  <si>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</si>
  <si>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</si>
  <si>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Техническое перевооружение нефтеналивных эстакад на объектах ОАО «СН – МНГ"</t>
  </si>
  <si>
    <t>Объект: ДНС Ачимовского месторождения нефти</t>
  </si>
  <si>
    <t>101-0069</t>
  </si>
  <si>
    <t>101-0092</t>
  </si>
  <si>
    <t>101-0115</t>
  </si>
  <si>
    <t>101-0309</t>
  </si>
  <si>
    <t>101-0322</t>
  </si>
  <si>
    <t>101-0388</t>
  </si>
  <si>
    <t>101-0594</t>
  </si>
  <si>
    <t>101-0796</t>
  </si>
  <si>
    <t>101-0797</t>
  </si>
  <si>
    <t>101-0813</t>
  </si>
  <si>
    <t>101-0849</t>
  </si>
  <si>
    <t>101-0865</t>
  </si>
  <si>
    <t>101-1015</t>
  </si>
  <si>
    <t>101-1019</t>
  </si>
  <si>
    <t>101-1145</t>
  </si>
  <si>
    <t>101-1481</t>
  </si>
  <si>
    <t>101-1514</t>
  </si>
  <si>
    <t>101-1515</t>
  </si>
  <si>
    <t>101-1518</t>
  </si>
  <si>
    <t>101-1522</t>
  </si>
  <si>
    <t>101-1530</t>
  </si>
  <si>
    <t>101-1602</t>
  </si>
  <si>
    <t>101-1665</t>
  </si>
  <si>
    <t>101-1668</t>
  </si>
  <si>
    <t>101-1671</t>
  </si>
  <si>
    <t>101-1699</t>
  </si>
  <si>
    <t>101-1714</t>
  </si>
  <si>
    <t>101-1755</t>
  </si>
  <si>
    <t>101-1764</t>
  </si>
  <si>
    <t>101-1805</t>
  </si>
  <si>
    <t>101-1963</t>
  </si>
  <si>
    <t>101-1964</t>
  </si>
  <si>
    <t>101-1994</t>
  </si>
  <si>
    <t>101-2037</t>
  </si>
  <si>
    <t>101-2050</t>
  </si>
  <si>
    <t>101-2072</t>
  </si>
  <si>
    <t>101-2143</t>
  </si>
  <si>
    <t>101-2206</t>
  </si>
  <si>
    <t>101-2211</t>
  </si>
  <si>
    <t>101-2215</t>
  </si>
  <si>
    <t>101-2365</t>
  </si>
  <si>
    <t>101-2370</t>
  </si>
  <si>
    <t>101-2467</t>
  </si>
  <si>
    <t>101-2468</t>
  </si>
  <si>
    <t>101-2472</t>
  </si>
  <si>
    <t>101-2478</t>
  </si>
  <si>
    <t>101-2493</t>
  </si>
  <si>
    <t>101-2500</t>
  </si>
  <si>
    <t>101-2570</t>
  </si>
  <si>
    <t>101-3271</t>
  </si>
  <si>
    <t>101-3272</t>
  </si>
  <si>
    <t>101-3911</t>
  </si>
  <si>
    <t>101-3914</t>
  </si>
  <si>
    <t>101-8001</t>
  </si>
  <si>
    <t>102-0023</t>
  </si>
  <si>
    <t>102-0053</t>
  </si>
  <si>
    <t>102-0061</t>
  </si>
  <si>
    <t>103-0537</t>
  </si>
  <si>
    <t>104-0074</t>
  </si>
  <si>
    <t>104-0166</t>
  </si>
  <si>
    <t>105-0071</t>
  </si>
  <si>
    <t>110-0113</t>
  </si>
  <si>
    <t>111-0086</t>
  </si>
  <si>
    <t>111-0087</t>
  </si>
  <si>
    <t>111-0109</t>
  </si>
  <si>
    <t>113-0003</t>
  </si>
  <si>
    <t>113-0122</t>
  </si>
  <si>
    <t>113-0194</t>
  </si>
  <si>
    <t>113-0210</t>
  </si>
  <si>
    <t>113-0246</t>
  </si>
  <si>
    <t>113-0251</t>
  </si>
  <si>
    <t>201-0756</t>
  </si>
  <si>
    <t>201-0774</t>
  </si>
  <si>
    <t>201-0835</t>
  </si>
  <si>
    <t>201-0843</t>
  </si>
  <si>
    <t>2-03-01 ОАО "Челябинский трубный завод"</t>
  </si>
  <si>
    <t>2-03-02 ОАО "Икар", г. Курган</t>
  </si>
  <si>
    <t>2-03-03 ОАО "Икар", г. Курган</t>
  </si>
  <si>
    <t>2-03-04 ООО ТНК "Региональный Центр"</t>
  </si>
  <si>
    <t>203-0511</t>
  </si>
  <si>
    <t>203-0512</t>
  </si>
  <si>
    <t>204-0064</t>
  </si>
  <si>
    <t>204-0100</t>
  </si>
  <si>
    <t>301-0041</t>
  </si>
  <si>
    <t>302-3227</t>
  </si>
  <si>
    <t>401-0006</t>
  </si>
  <si>
    <t>401-0023</t>
  </si>
  <si>
    <t>401-0061</t>
  </si>
  <si>
    <t>401-0066</t>
  </si>
  <si>
    <t>405-0219</t>
  </si>
  <si>
    <t>405-0253</t>
  </si>
  <si>
    <t>408-0012</t>
  </si>
  <si>
    <t>408-0013</t>
  </si>
  <si>
    <t>408-0015</t>
  </si>
  <si>
    <t>413-0434</t>
  </si>
  <si>
    <t>502-0639</t>
  </si>
  <si>
    <t>5-06  Прайс</t>
  </si>
  <si>
    <t>506-0609</t>
  </si>
  <si>
    <t>506-0855</t>
  </si>
  <si>
    <t>506-1360</t>
  </si>
  <si>
    <t>506-1361</t>
  </si>
  <si>
    <t>506-1362</t>
  </si>
  <si>
    <t>506-1365</t>
  </si>
  <si>
    <t>5-07 ЗАО "Томский кабельный завод", г.Томск</t>
  </si>
  <si>
    <t>507-0701</t>
  </si>
  <si>
    <t>507-0702</t>
  </si>
  <si>
    <t>507-2431</t>
  </si>
  <si>
    <t>507-2450</t>
  </si>
  <si>
    <t>5-08 НПП "Спецкабель", г.Москва</t>
  </si>
  <si>
    <t>508-0097</t>
  </si>
  <si>
    <t>5-09 Прайс</t>
  </si>
  <si>
    <t>509-0031</t>
  </si>
  <si>
    <t>509-0033</t>
  </si>
  <si>
    <t>509-0038</t>
  </si>
  <si>
    <t>509-0042</t>
  </si>
  <si>
    <t>509-0044</t>
  </si>
  <si>
    <t>509-0056</t>
  </si>
  <si>
    <t>509-0070</t>
  </si>
  <si>
    <t>509-0081</t>
  </si>
  <si>
    <t>509-0090</t>
  </si>
  <si>
    <t>509-0103</t>
  </si>
  <si>
    <t>509-0104</t>
  </si>
  <si>
    <t>509-0156</t>
  </si>
  <si>
    <t>509-0166</t>
  </si>
  <si>
    <t>509-0769</t>
  </si>
  <si>
    <t>509-0778</t>
  </si>
  <si>
    <t>509-0779</t>
  </si>
  <si>
    <t>509-0783</t>
  </si>
  <si>
    <t>509-1210</t>
  </si>
  <si>
    <t>509-1652</t>
  </si>
  <si>
    <t>509-1654</t>
  </si>
  <si>
    <t>509-1656</t>
  </si>
  <si>
    <t>509-1711</t>
  </si>
  <si>
    <t>509-2160</t>
  </si>
  <si>
    <t>5-10 Прайс</t>
  </si>
  <si>
    <t>5-35 прайс</t>
  </si>
  <si>
    <t>5-36 прайс</t>
  </si>
  <si>
    <t>5-37 прайс</t>
  </si>
  <si>
    <t>5-38 прайс</t>
  </si>
  <si>
    <t>5-39 прайс</t>
  </si>
  <si>
    <t>5-40 прайс</t>
  </si>
  <si>
    <t>5-41 прайс</t>
  </si>
  <si>
    <t>5-42 прайс</t>
  </si>
  <si>
    <t>5-43 прайс</t>
  </si>
  <si>
    <t>5-44 прайс</t>
  </si>
  <si>
    <t>5-45 прайс</t>
  </si>
  <si>
    <t>5-46 прайс</t>
  </si>
  <si>
    <t>5-47 прайс</t>
  </si>
  <si>
    <t>5-48 прайс</t>
  </si>
  <si>
    <t>5-49 прайс</t>
  </si>
  <si>
    <t>5-50 прайс</t>
  </si>
  <si>
    <t>5-51 фирма "Bartec"</t>
  </si>
  <si>
    <t>5-52 фирма "Bartec"</t>
  </si>
  <si>
    <t>5-53 фирма "Bartec"</t>
  </si>
  <si>
    <t>5-54 фирма "Bartec"</t>
  </si>
  <si>
    <t>5-55 фирма "Bartec"</t>
  </si>
  <si>
    <t>5-56 фирма "Bartec"</t>
  </si>
  <si>
    <t>5-57 фирма "Bartec"</t>
  </si>
  <si>
    <t>5-58 фирма "Bartec"</t>
  </si>
  <si>
    <t>5-59 фирма "Bartec"</t>
  </si>
  <si>
    <t>5-60 фирма "Bartec"</t>
  </si>
  <si>
    <t>5-61 фирма "Bartec"</t>
  </si>
  <si>
    <t>5-62 фирма "Bartec"</t>
  </si>
  <si>
    <t>5-63 фирма "Bartec"</t>
  </si>
  <si>
    <t>5-64 прайс</t>
  </si>
  <si>
    <t>СТ-401-0064</t>
  </si>
  <si>
    <t>СТ-401-0066</t>
  </si>
  <si>
    <t>ТСЦ-101-0826</t>
  </si>
  <si>
    <t>ТСЦ-101-0827</t>
  </si>
  <si>
    <t>ТСЦ-101-1546</t>
  </si>
  <si>
    <t>ТСЦ-101-1619</t>
  </si>
  <si>
    <t>ТСЦ-101-1896</t>
  </si>
  <si>
    <t>ТСЦ-101-3131</t>
  </si>
  <si>
    <t>ТСЦ-101-3133</t>
  </si>
  <si>
    <t>ТСЦ-101-3685</t>
  </si>
  <si>
    <t>ТСЦ-101-3688</t>
  </si>
  <si>
    <t>ТСЦ-101-3721</t>
  </si>
  <si>
    <t>ТСЦ-101-3775</t>
  </si>
  <si>
    <t>ТСЦ-101-3777</t>
  </si>
  <si>
    <t>ТСЦ-101-3779</t>
  </si>
  <si>
    <t>ТСЦ-101-3832</t>
  </si>
  <si>
    <t>ТСЦ-101-4646</t>
  </si>
  <si>
    <t>ТСЦ-101-4983</t>
  </si>
  <si>
    <t>ТСЦ-101-5451</t>
  </si>
  <si>
    <t>ТСЦ-103-0178</t>
  </si>
  <si>
    <t>ТСЦ-103-0198</t>
  </si>
  <si>
    <t>ТСЦ-104-0076</t>
  </si>
  <si>
    <t>ТСЦ-113-0022</t>
  </si>
  <si>
    <t>ТСЦ-204-0001</t>
  </si>
  <si>
    <t>ТСЦ-204-0021</t>
  </si>
  <si>
    <t>ТСЦ-204-0048</t>
  </si>
  <si>
    <t>ТСЦ-401-0064</t>
  </si>
  <si>
    <t>ТСЦ-401-0066</t>
  </si>
  <si>
    <t>ТСЦ-407-0032</t>
  </si>
  <si>
    <t>ТСЦ-408-0122</t>
  </si>
  <si>
    <t>ТСЦ-501-1681</t>
  </si>
  <si>
    <t>ТСЦ-501-1688</t>
  </si>
  <si>
    <t>ТСЦ-501-1690</t>
  </si>
  <si>
    <t>ТСЦ-507-2640</t>
  </si>
  <si>
    <t>ТСЦ-509-0066</t>
  </si>
  <si>
    <t>ТСЦ-509-0069</t>
  </si>
  <si>
    <t>ТСЦ-509-2918</t>
  </si>
  <si>
    <t>ТСЦ-509-2930</t>
  </si>
  <si>
    <t>ТСЦ-509-3608</t>
  </si>
  <si>
    <t>ТСЦ-509-3610</t>
  </si>
  <si>
    <t>ТСЦ-509-3617</t>
  </si>
  <si>
    <t>ТСЦ-509-3618</t>
  </si>
  <si>
    <t>Бензин авиационный Б-70</t>
  </si>
  <si>
    <t>Битумы нефтяные строительные марки БН-90/10</t>
  </si>
  <si>
    <t>Болты с шестигранной головкой диаметром резьбы 16 (18) мм</t>
  </si>
  <si>
    <t>Винты с полукруглой головкой длиной 50 мм</t>
  </si>
  <si>
    <t>Канаты пеньковые пропитанные</t>
  </si>
  <si>
    <t>Керосин для технических целей марок КТ-1, КТ-2</t>
  </si>
  <si>
    <t>Кислород технический газообразный</t>
  </si>
  <si>
    <t>Краски масляные земляные марки МА-0115 мумия, сурик железный</t>
  </si>
  <si>
    <t>Мастика битумная кровельная горячая</t>
  </si>
  <si>
    <t>Поковки из квадратных заготовок, масса 1,8 кг</t>
  </si>
  <si>
    <t>Проволока канатная оцинкованная, диаметром 5,5 мм</t>
  </si>
  <si>
    <t>Проволока горячекатаная в мотках, диаметром 6,3-6,5 мм</t>
  </si>
  <si>
    <t>Проволока сварочная легированная диаметром 2 мм</t>
  </si>
  <si>
    <t>Проволока стальная низкоуглеродистая разного назначения оцинкованная диаметром 1,1 мм</t>
  </si>
  <si>
    <t>Проволока стальная низкоуглеродистая разного назначения оцинкованная диаметром 1,6 мм</t>
  </si>
  <si>
    <t>Проволока стальная низкоуглеродистая разного назначения оцинкованная диаметром 3,0 мм</t>
  </si>
  <si>
    <t>Пластина резиновая рулонная вулканизированная</t>
  </si>
  <si>
    <t>Роли свинцовые марки С1 толщиной 1,0 мм</t>
  </si>
  <si>
    <t>Балки двутавровые № 60 из стали марки Ст3сп</t>
  </si>
  <si>
    <t>Швеллеры № 40 из стали марки Ст0</t>
  </si>
  <si>
    <t>Швеллеры № 40 из стали марки Ст3сп</t>
  </si>
  <si>
    <t>Профили фасонные горячекатаные для шпунтовых свай Л4 и Л5 массой от 50 до 100 кг, сталь марки 16ХГ</t>
  </si>
  <si>
    <t>Шурупы с полукруглой головкой 4x40 мм</t>
  </si>
  <si>
    <t>Электроды диаметром 4 мм Э42</t>
  </si>
  <si>
    <t>Электроды диаметром 4 мм Э42А</t>
  </si>
  <si>
    <t>Электроды диаметром 4 мм Э46</t>
  </si>
  <si>
    <t>Электроды диаметром 4 мм Э50А</t>
  </si>
  <si>
    <t>Электроды диаметром 4 мм Э55</t>
  </si>
  <si>
    <t>Электроды диаметром 5 мм Э42</t>
  </si>
  <si>
    <t>Электроды диаметром 5 мм Э42А</t>
  </si>
  <si>
    <t>Электроды диаметром 6 мм Э42А</t>
  </si>
  <si>
    <t>Сталь круглая углеродистая обыкновенного качества марки ВСт3пс5-1 диаметром 16 мм</t>
  </si>
  <si>
    <t>Лак электроизоляционный 318</t>
  </si>
  <si>
    <t>Рогожа</t>
  </si>
  <si>
    <t>Поковки простые строительные /скобы, закрепы, хомуты и т,п,/ массой до 1,6 кг</t>
  </si>
  <si>
    <t>Патроны для пристрелки</t>
  </si>
  <si>
    <t>Прокладки резиновые (пластина техническая прессованная)</t>
  </si>
  <si>
    <t>Сталь полосовая, марка стали Ст3сп шириной 50-200 мм толщиной 4-5 мм</t>
  </si>
  <si>
    <t>Тальк молотый, сорт I</t>
  </si>
  <si>
    <t>Гвозди строительные</t>
  </si>
  <si>
    <t>Винты самонарезающие оцинкованные, размером 4-12 мм ГОСТ 10621-80</t>
  </si>
  <si>
    <t>Сталь листовая оцинкованная толщиной листа 0,8 мм</t>
  </si>
  <si>
    <t>Сталь полосовая 40х4 мм, кипящая</t>
  </si>
  <si>
    <t>Канифоль сосновая</t>
  </si>
  <si>
    <t>Шпагат бумажный</t>
  </si>
  <si>
    <t>Краски маркировочные МКЭ-4</t>
  </si>
  <si>
    <t>Болты с гайками и шайбами оцинкованные, диаметр 8 мм</t>
  </si>
  <si>
    <t>Шайбы оцинкованные, диаметр 18 мм</t>
  </si>
  <si>
    <t>Нитки хлопчатобумажные швейные №00</t>
  </si>
  <si>
    <t>Краска</t>
  </si>
  <si>
    <t>Дюбели пластмассовые с шурупами 12х70 мм</t>
  </si>
  <si>
    <t>Пленка радиографическая РТ-5</t>
  </si>
  <si>
    <t>Сталь листовая горячекатаная марки Ст3 толщиной 1 мм</t>
  </si>
  <si>
    <t>Нитки швейные</t>
  </si>
  <si>
    <t>Салфетки хлопчатобумажные</t>
  </si>
  <si>
    <t>Растворитель марки Р-4</t>
  </si>
  <si>
    <t>Растворитель марки Р-5</t>
  </si>
  <si>
    <t>Растворитель марки № 646</t>
  </si>
  <si>
    <t>Лента К226</t>
  </si>
  <si>
    <t>Лента липкая изоляционная на поликасиновом компаунде марки ЛСЭПЛ, шириной 20-30 мм, толщиной от 0,14 до 0,19 мм</t>
  </si>
  <si>
    <t>Лента поливинилхлоридная техническая с липким слоем толщиной 0,40 мм</t>
  </si>
  <si>
    <t>Флюс ФКДТ</t>
  </si>
  <si>
    <t>Фотопроявитель</t>
  </si>
  <si>
    <t>Фотофиксаж</t>
  </si>
  <si>
    <t>Дюбели для пристрелки стальные</t>
  </si>
  <si>
    <t>Дюбели распорные полипропиленовые</t>
  </si>
  <si>
    <t>Кислота уксусная</t>
  </si>
  <si>
    <t>Бруски обрезные хвойных пород длиной 4-6,5 м, шириной 75-150 мм, толщиной 40-75 мм, I сорта</t>
  </si>
  <si>
    <t>Бруски обрезные хвойных пород длиной 4-6,5 м, шириной 75-150 мм, толщиной 40-75 мм, III сорта</t>
  </si>
  <si>
    <t>Доски обрезные хвойных пород длиной 4-6,5 м, шириной 75-150 мм, толщиной 25 мм, III сорта</t>
  </si>
  <si>
    <t>Доски обрезные хвойных пород длиной 4-6,5 м, шириной 75-150 мм, толщиной 44 мм и более, III сорта</t>
  </si>
  <si>
    <t>Трубы бесшовные обсадные из стали группы Д и Б с короткой треугольной резьбой, наружным диаметром 219 мм, толщина стенки 8,9 мм</t>
  </si>
  <si>
    <t>Маты без связующего прошивные из супертонкого стекловолокна толщиной 60 мм</t>
  </si>
  <si>
    <t>Детали защитных покрытий конструкций тепловой изоляции трубопроводов из листов алюминиевых сплавов толщиной 0,5 мм, криволинейные</t>
  </si>
  <si>
    <t>Шпалы непропитанные для железных дорог 1 тип</t>
  </si>
  <si>
    <t>Скрепы 10х2</t>
  </si>
  <si>
    <t>Бирки маркировочные</t>
  </si>
  <si>
    <t>Бирки-оконцеватели</t>
  </si>
  <si>
    <t>Бирки маркировочные пластмассовые</t>
  </si>
  <si>
    <t>Ацетон технический, сорт I</t>
  </si>
  <si>
    <t>Грунтовка ГФ-021 красно-коричневая</t>
  </si>
  <si>
    <t>Клей фенолполивинилацетатный марки БФ-2, БФ-2Н, сорт высший</t>
  </si>
  <si>
    <t>Отвердитель № 1</t>
  </si>
  <si>
    <t>Шпатлевка ЭП-00-10 красно-коричневая</t>
  </si>
  <si>
    <t>Эмаль эпоксидная ЭП-733 зеленая</t>
  </si>
  <si>
    <t>Эмаль ПФ-115 серая</t>
  </si>
  <si>
    <t>Эмаль кремнийорганическая КО-811 зеленая</t>
  </si>
  <si>
    <t>Лак битумный БТ-123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</si>
  <si>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</si>
  <si>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</si>
  <si>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Подкладки металлические</t>
  </si>
  <si>
    <t>Конструкции стальные индивидуальные решетчатые сварные массой до 0,1 т</t>
  </si>
  <si>
    <t>Трубы стальные бесшовные горячедеформированные нефтегазопроводные повышенной эксплуатационной надежности, с заводским внутренним эпоксидным покрытием  13ХФА  114х6  ТУ 1317-006.1-593377520-2003</t>
  </si>
  <si>
    <t>Задвижка клиновая с выдвижным шпинделем, фланцевая в комплекте с ответными фланцами, прокладками и крепежем  КЗ 13010-100 PN4,0  A11 B99 C 99 D09 E 05 F11 ХЛ1 А</t>
  </si>
  <si>
    <t>Задвижка клиновая с выдвижным шпинделем, фланцевая в комплекте с ответными фланцами, прокладками и крепежем  КЗ 13011-100 PN1,6  A11 B99 C 99 D00 E 05 F11 ХЛ1 А</t>
  </si>
  <si>
    <t>Втулки внутренней защиты сварного шва  ЦЕ 114-6-1  ТУ 1396-001-48151375-2001</t>
  </si>
  <si>
    <t>Щиты из досок толщиной 25 мм</t>
  </si>
  <si>
    <t>Щиты из досок толщиной 40 мм</t>
  </si>
  <si>
    <t>Детали закладные и накладные изготовленные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</si>
  <si>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Горячекатаная арматурная сталь класса А-I, А-II, А-III</t>
  </si>
  <si>
    <t>Патрубки</t>
  </si>
  <si>
    <t>Краны стальные газовые шаровые равнопроходные с ДУ 50 мм</t>
  </si>
  <si>
    <t>Бетон тяжелый, класс В15 (М200)</t>
  </si>
  <si>
    <t>Бетон тяжелый, крупность заполнителя более 40 мм, класс В7,5 (М 100)</t>
  </si>
  <si>
    <t>Бетон тяжелый, крупность заполнителя 20 мм, класс В3,5 (М50)</t>
  </si>
  <si>
    <t>Бетон тяжелый, крупность заполнителя 20 мм, класс В15 (М200)</t>
  </si>
  <si>
    <t>Гипсовые вяжущие, марка Г3</t>
  </si>
  <si>
    <t>Известь строительная негашеная комовая, сорт I</t>
  </si>
  <si>
    <t>Щебень из природного камня для строительных работ марка 1000, фракция 40-70 мм</t>
  </si>
  <si>
    <t>Щебень из природного камня для строительных работ марка 800, фракция 5(3)-10 мм</t>
  </si>
  <si>
    <t>Щебень из природного камня для строительных работ марка 800, фракция 20-40 мм</t>
  </si>
  <si>
    <t>Песок природный для строительных работ средний</t>
  </si>
  <si>
    <t>Каменная мелочь марки 300</t>
  </si>
  <si>
    <t>Муфта</t>
  </si>
  <si>
    <t>Сирена взрывозащищенная наружного исполнения со встроенным световым оповещателем, вид взрывозащиты 1 ExsIIT3  ВС-3-24В</t>
  </si>
  <si>
    <t>Кабель  "витая пара" 5е категории  КВПВП 4х2х0,52</t>
  </si>
  <si>
    <t>Ленты алюминиевые марки АД1Н, шириной 20 мм, толщиной 0,8 мм</t>
  </si>
  <si>
    <t>Проволока медная круглая электротехническая ММ (мягкая) диаметром 1,0-3,0 мм и выше</t>
  </si>
  <si>
    <t>Листы алюминиевые марки АД1Н, толщиной 1 мм</t>
  </si>
  <si>
    <t>Припои оловянно-свинцовые бессурьмянистые марки ПОС61</t>
  </si>
  <si>
    <t>Припои оловянно-свинцовые бессурьмянистые марки ПОС40</t>
  </si>
  <si>
    <t>Припои оловянно-свинцовые бессурьмянистые марки ПОС30</t>
  </si>
  <si>
    <t>Припои оловянно-свинцовые малосурьмянистые марки ПОССу61-0,5</t>
  </si>
  <si>
    <t>Кабель коаксиальный с медными жилами, с изоляцией и оболочкой из ПВХ. Пониженной пожароопастности. Температура окружающей среды от минус 50 до плюс 50   ВВГнг(А)-LS 10х1,5</t>
  </si>
  <si>
    <t>Трубка полихлорвиниловая</t>
  </si>
  <si>
    <t>Трубка полихлорвиниловая ПХВ-305 диаметром 6-10 мм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</si>
  <si>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</si>
  <si>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>Узлы трубопроводов с установкой необходимых деталей из бесшовных труб, сталь 20, диаметром условного прохода 100 мм, толщиной стенки 4,0 мм</t>
  </si>
  <si>
    <t>Кабель для промышленного интерфейса RS-485 пожаробезопасный. Пары с многопроволочными медными луженными жилами диаметром 0,78 мм с изоляцией из пористого полиэтилена, в общем экране. Температура окружающей среды от минус 60 до плюс 70  КИПвЭнг(А)-HF 2х2х0,78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</si>
  <si>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</si>
  <si>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Угол горизонтальный ЛМУ 100х65 90 УХЛ2</t>
  </si>
  <si>
    <t>Муфты соединительные</t>
  </si>
  <si>
    <t>Сжимы ответвительные</t>
  </si>
  <si>
    <t>Наконечники кабельные для электротехнических установок</t>
  </si>
  <si>
    <t>Наконечники кабельные медные соединительные</t>
  </si>
  <si>
    <t>Колпачки изолирующие</t>
  </si>
  <si>
    <t>Наконечники кабельные П2.5-4Д-МУ3</t>
  </si>
  <si>
    <t>Кнопки монтажные</t>
  </si>
  <si>
    <t>Гильзы соединительные</t>
  </si>
  <si>
    <t>Перемычки гибкие, тип ПГС-50</t>
  </si>
  <si>
    <t>Скобы и накладки для крепления кабеля</t>
  </si>
  <si>
    <t>Скобы двухлапковые</t>
  </si>
  <si>
    <t>Оконцеватели маркировочные</t>
  </si>
  <si>
    <t>Серьга</t>
  </si>
  <si>
    <t>Держатель светильника</t>
  </si>
  <si>
    <t>Втулки В22</t>
  </si>
  <si>
    <t>Втулки В42</t>
  </si>
  <si>
    <t>Втулки изолирующие</t>
  </si>
  <si>
    <t>Вазелин технический</t>
  </si>
  <si>
    <t>Гильза кабельная медная ГМ 6</t>
  </si>
  <si>
    <t>Гильза кабельная медная ГМ 16</t>
  </si>
  <si>
    <t>Гильза кабельная медная ГМ 35</t>
  </si>
  <si>
    <t>Втулки В28</t>
  </si>
  <si>
    <t>Прокладки паронитовые</t>
  </si>
  <si>
    <t>Секция тройниковая  ЛМТ 100х65 УХЛ2</t>
  </si>
  <si>
    <t>Кабель силовой сечением 4х25мм2  ВБбШнг(А)-ХЛ ок (N)-1</t>
  </si>
  <si>
    <t>Кабель силовой сечением 5х6мм2  ВБбШнг(А)-ХЛ ок (N,PE)-1</t>
  </si>
  <si>
    <t>Кабель силовой сечением 5х4мм2  ВБбШнг(А)-ХЛ ок (N,PE)-1</t>
  </si>
  <si>
    <t>Кабель силовой сечением 3х2.5мм2  ВБбШнг(А)-ХЛ ок (N,PE)-1</t>
  </si>
  <si>
    <t>Кабель силовой сечением 5х2.5мм2  КВБбШнг(А)-ХЛ</t>
  </si>
  <si>
    <t>Коробка клеммная КЗПМ 3.2-16/24-25х4</t>
  </si>
  <si>
    <t>Светильник взрывозащищенный, пылевлагонепроницаемый. IP 65. 1ExdllCT6 с энергосберегающей лампой мощностью 85Вт. Крепление на потолок  ВАД81-ЭНСБ.Л.85П-У1</t>
  </si>
  <si>
    <t>Кронштейн для крепления светильников К986У3</t>
  </si>
  <si>
    <t>Коробка взрывозащищенная распределительная для осветительного оборудования  ВАД-РСП</t>
  </si>
  <si>
    <t>Вводной автомат  Uн=380V; Iн=50А; Iрт=50А; Iрэ=1250А   ВА57Ф35-341110-20-УХЛ3</t>
  </si>
  <si>
    <t>Дифференциальный автомат, 4п., Iр=6А, Iд.ут.=30мА  АД-14 4Р 6</t>
  </si>
  <si>
    <t>Контактор Uн=220, Iраб=25А   ES420</t>
  </si>
  <si>
    <t>Автоматический выключатель распределения Uн=380, Iн=10А  ВА21-29-320010-10А-6In УХЛ3</t>
  </si>
  <si>
    <t>Автоматический выключатель распределения Uн=380, Iн=40А  ВА21-29-320010-10А-12In УХЛ3</t>
  </si>
  <si>
    <t>DIN-рейка 300 мм</t>
  </si>
  <si>
    <t>Вводной автомат  Uн=380V; Iн=63А; Iрт=63А; Iрэ=1250А   ВА57Ф35-341110-20-УХЛ3</t>
  </si>
  <si>
    <t>Саморегулируемый греющий кабель  HSB 30  07-5803-230A</t>
  </si>
  <si>
    <t>Силиконовый шлангопровод  EWKF 02-4034-008</t>
  </si>
  <si>
    <t>Подсоединительная коробка для техники подключения PLEXO с 3 вводами Exe   07-5103-9007</t>
  </si>
  <si>
    <t>Подсоединительная коробка для техники подключения PLEXO с 1 вводами Exe   07-5103-9008</t>
  </si>
  <si>
    <t>Проход через тепловую изоляцию для подсоединительного кабеля BARTEC-HEAT HSB   05-0020-0091</t>
  </si>
  <si>
    <t>Подсоединение для греющего кабеля  PLEXO H-CW  27-59SH-VH7S10CW</t>
  </si>
  <si>
    <t>Концевая заделка для греющего кабеля  PLEXO H-1S  27-59SK-VH70101S</t>
  </si>
  <si>
    <t>Монтажная пластина для коробки из полиэстера (110х75х55)   05-005-0014</t>
  </si>
  <si>
    <t>Монтажный кронштейн  MWG/MWU 270   05-0091-0051</t>
  </si>
  <si>
    <t>Специальная крепежная лента для крепления кронштейна 03-6510-0202</t>
  </si>
  <si>
    <t>Клейкая лента из стеклоткани до 250 град. шириной 12мм (рулон 50м)   02-5500-0035</t>
  </si>
  <si>
    <t>Стяжной замок для монтажной ленты 14мм   03-6515-0200</t>
  </si>
  <si>
    <t>Предупредительная наклейка на русском языке "Электрообогрев"   05-2144-0860</t>
  </si>
  <si>
    <t>Знак заземления ГОСТ 21130-75</t>
  </si>
  <si>
    <t>Бетон тяжелый, крупность заполнителя 20 мм, класс В10 (М150) (надбавка по морозостойкости или водонепроницаемости, ТЧ ТСЦ,таб.2, 1,5 %)</t>
  </si>
  <si>
    <t>Бетон тяжелый, крупность заполнителя 20 мм, класс В15 (М200)  (надбавка по морозостойкости или водонепроницаемости, ТЧ ТСЦ,таб.2, 1,5 %)</t>
  </si>
  <si>
    <t>Профили гнутые стальные из горячекатаного листового проката толщиной 3,9 мм</t>
  </si>
  <si>
    <t>Профили гнутые стальные из горячекатаного листового проката толщиной 7,8 мм</t>
  </si>
  <si>
    <t>Эмаль кремнийорганическая КО-168 разных цветов (КО-198)</t>
  </si>
  <si>
    <t>Сталь круглая углеродистая обыкновенного качества марки ВСт3пс5-1 диаметром 18 мм</t>
  </si>
  <si>
    <t>Сталь угловая равнополочная, марка стали Ст3сп, шириной полок 75-90 мм</t>
  </si>
  <si>
    <t>Рукава металлические диаметром 20 мм РЗ-Ц-Х</t>
  </si>
  <si>
    <t>Рукава металлические диаметром 20 мм РЗ-Ц-Х (Герда-20-Н-нг-ХЛ)</t>
  </si>
  <si>
    <t>Рукава металлические диаметром 25 мм РЗ-Ц-Х</t>
  </si>
  <si>
    <t>Швеллеры № 10 сталь марки Ст3пс</t>
  </si>
  <si>
    <t>Швеллеры № 16 сталь марки Ст3пс</t>
  </si>
  <si>
    <t>Сталь полосовая 50х4 мм, марка Ст3сп</t>
  </si>
  <si>
    <t>Сталь листовая горячекатаная марки Ст3 толщиной 6,0 мм</t>
  </si>
  <si>
    <t>Сталь листовая горячекатаная марки Ст3 толщиной 10-13 мм</t>
  </si>
  <si>
    <t>Сталь листовая горячекатаная марки Ст3 толщиной 20-25 мм</t>
  </si>
  <si>
    <t>Профилированный лист оцинкованный Н60-845-0,9</t>
  </si>
  <si>
    <t>Шурупы-саморезы кровельные оцинкованные 4,8х38 мм</t>
  </si>
  <si>
    <t>Лента полиэтиленовая Полилен 40-ЛИ-63</t>
  </si>
  <si>
    <t>Сталь угловая равнополочная размером 50х50х4 мм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</si>
  <si>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</si>
  <si>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8 мм</t>
  </si>
  <si>
    <t>Маты без связующего прошивные из супертонкого стекловолокна толщиной 80 мм</t>
  </si>
  <si>
    <t>Грунтовка ГФ-017 ОК темно-коричневая</t>
  </si>
  <si>
    <t>Горячекатаная арматурная сталь гладкая класса А-I, диаметром 6 мм</t>
  </si>
  <si>
    <t>Горячекатаная арматурная сталь периодического профиля класса А-III, диаметром 10 мм</t>
  </si>
  <si>
    <t>Надбавки к ценам заготовок за сборку и сварку каркасов и сеток пространственных, диаметром 10 мм</t>
  </si>
  <si>
    <t>Бетон тяжелый, крупность заполнителя 20 мм, класс В10 (М150)</t>
  </si>
  <si>
    <t>Грунт гидрофобный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</si>
  <si>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- 5 и сечением 1 мм2 (КВВГЭнг-ХЛ 5х1,0)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</si>
  <si>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- 4 и сечением 1,5 мм2 (КВВГЭнг-ХЛ 4х1,5)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</si>
  <si>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- 7 и сечением 1,5 мм2 (КВВГЭнг(А)-LS 7х1,5)</t>
  </si>
  <si>
    <t>Отводы 90 град. с радиусом кривизны R=1,5 Ду на Ру до 16 МПа (160 кгс/см2), диаметром условного прохода 100 мм, наружным диаметром 114 мм, толщиной стенки 6 мм</t>
  </si>
  <si>
    <t>Опоры подвижные приварные для стальных трубопроводов Ду от 50 до 400 мм, с изоляцией типа ОПП-2, высотой опоры 100 мм, диаметром условного прохода 100 мм (КП-А 11)</t>
  </si>
  <si>
    <t>Профиль монтажный перфорированный (профиль К-108/1 У2 )</t>
  </si>
  <si>
    <t>Пленка оберточная ПЭКОМ толщиной 0,6 мм (обертка Полилен 40-ОБ-63)</t>
  </si>
  <si>
    <t>Лоток прямой перфорированный оцинкованный ЛМ 100х65ХЛ1 (лоток ЛМ 100х65 УХЛ2,5)</t>
  </si>
  <si>
    <t>Крышка прямого лотка КЛ 100 ХЛ1 (Крышка КЛ 100 УХЛ2)</t>
  </si>
  <si>
    <t>Полка кабельная оцинкованная К-1161ц (полка К1161ц УТ1,5)</t>
  </si>
  <si>
    <t>Полка кабельная оцинкованная К-1163ц (К1163цУТ1,5)</t>
  </si>
  <si>
    <t>Стойка кабельная оцинкованная К-1151ц (стойка К1151ц УТ1,5)</t>
  </si>
  <si>
    <t>Стойка кабельная оцинкованная К-1152ц (К1152цУТ1,5)</t>
  </si>
  <si>
    <t>10 шт.</t>
  </si>
  <si>
    <t>дм2</t>
  </si>
  <si>
    <t>100 м</t>
  </si>
  <si>
    <t>л</t>
  </si>
  <si>
    <t>100 шт.</t>
  </si>
  <si>
    <t>10 м</t>
  </si>
  <si>
    <t>Ведущий инженер ПО-1</t>
  </si>
  <si>
    <t>В. В. Артёмчик</t>
  </si>
  <si>
    <t>Автоматическая система налива нефтепродуктов в автоцистерны АСН-12 ВГ-100 с эстакадой налива</t>
  </si>
  <si>
    <t>Блок питания  SITOP SMART 6EP 1333-3BA00</t>
  </si>
  <si>
    <t>Газоанализатор автономный  СГМ ЭРИС 110</t>
  </si>
  <si>
    <t>Термопреобразователь сопротивления. Маркировка взрывозащиты: 1ExdllCT6 X. Диапозон измеряемых температур: от минус 50 до плюс 100. Степень защиты: IP65. Климатическое исполнение: У1.1. Класс точности: 0,5   ТСМУ Метран-274-08-Exd-320/1-0,5-H10-(0...100)°С-4-20мА-БК-Т6-У1.1</t>
  </si>
  <si>
    <t>Преобразователь давления. Рабочие температуры: от минус 40 до плюс 85. Диапозон измерения: от 0 до 2,5 МПа. Маркировка по взрывозащите: EEXiaIIC. Материал корпуса: сталь. Класс точности:0,5   JUMO dTrans p20 403025/0-1-2-93-20-0-0-495-405-583-1-20</t>
  </si>
  <si>
    <t>Датчик уровня. Маркировка взрывозащиты: 1ExdllCT6 X. Рабочие температуры: от минус 40 до плюс 85. Степень защиты: IP65. Климатическое исполнение: У1.1. Класс точности: 0,45    ПЛП-1000П (длина 2900 мм)</t>
  </si>
  <si>
    <t>Датчик уровня. Маркировка взрывозащиты: 1ExdllCT6 X. Рабочие температуры: от минус 40 до плюс 85. Степень защиты: IP65. Климатическое исполнение: У1.1. Класс точности: 0,45    ПЛП-1000П (длина 2300)</t>
  </si>
  <si>
    <t>Пост управления кнопочный  КУ-91-1Exdll BT5-У2</t>
  </si>
  <si>
    <t>Устройство заземления автоцистерн  УЗА-2МК-06</t>
  </si>
  <si>
    <t>Щит распределительный переменного тока Iн=500;  220/380V; IP54   ЩРн-12з-1 36 УХЛ3</t>
  </si>
  <si>
    <t>Ударопрочный предохранительный термостат (регулирование по температуре окружающего воздуха)  BSTW  27-6AF1-0252/2055</t>
  </si>
  <si>
    <t>С. С. Артёмчик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</si>
</sst>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name val="Segoe UI"/>
      <family val="2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6" fillId="0" borderId="0"/>
    <xf numFmtId="0" fontId="11" fillId="0" borderId="0"/>
    <xf numFmtId="4" fontId="17" fillId="0" borderId="0">
      <alignment vertical="center"/>
    </xf>
    <xf numFmtId="0" fontId="103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1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3" fontId="81" fillId="30" borderId="68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9" xfId="0" applyNumberFormat="1" applyFont="1" applyFill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1" fillId="0" borderId="67" xfId="0" applyFont="1" applyBorder="1" applyAlignment="1">
      <alignment horizontal="right" vertical="top" wrapText="1"/>
    </xf>
    <xf numFmtId="0" fontId="81" fillId="0" borderId="67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73" xfId="0" applyFont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3" fillId="0" borderId="49" xfId="0" applyFont="1" applyBorder="1" applyAlignment="1">
      <alignment horizontal="center" vertical="top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8" xfId="0" applyFont="1" applyFill="1" applyBorder="1" applyAlignment="1">
      <alignment horizontal="right" vertical="center"/>
    </xf>
    <xf numFmtId="0" fontId="81" fillId="30" borderId="68" xfId="0" applyFont="1" applyFill="1" applyBorder="1" applyAlignment="1">
      <alignment vertical="center"/>
    </xf>
    <xf numFmtId="3" fontId="81" fillId="30" borderId="5" xfId="0" applyNumberFormat="1" applyFont="1" applyFill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" fontId="12" fillId="0" borderId="0" xfId="908" applyNumberFormat="1" applyFont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9" fillId="30" borderId="67" xfId="1567" applyFont="1" applyFill="1" applyBorder="1" applyAlignment="1">
      <alignment horizontal="right" vertical="center" wrapText="1"/>
    </xf>
    <xf numFmtId="3" fontId="69" fillId="30" borderId="67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2" fontId="69" fillId="30" borderId="67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vertical="center" wrapText="1"/>
    </xf>
    <xf numFmtId="4" fontId="70" fillId="0" borderId="67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0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69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0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0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7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4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4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0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69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9" fillId="30" borderId="26" xfId="0" applyNumberFormat="1" applyFont="1" applyFill="1" applyBorder="1" applyAlignment="1">
      <alignment horizontal="center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6" xfId="908" applyFont="1" applyFill="1" applyBorder="1" applyAlignment="1">
      <alignment horizontal="center" vertical="center"/>
    </xf>
    <xf numFmtId="4" fontId="67" fillId="32" borderId="69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49" fontId="11" fillId="0" borderId="7" xfId="0" applyNumberFormat="1" applyFont="1" applyBorder="1" applyAlignment="1">
      <alignment horizontal="center" vertical="top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9" fontId="87" fillId="0" borderId="3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right" vertical="center" wrapText="1"/>
    </xf>
    <xf numFmtId="3" fontId="87" fillId="30" borderId="5" xfId="0" applyNumberFormat="1" applyFont="1" applyFill="1" applyBorder="1" applyAlignment="1">
      <alignment vertical="center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3" fontId="87" fillId="30" borderId="68" xfId="0" applyNumberFormat="1" applyFont="1" applyFill="1" applyBorder="1" applyAlignment="1">
      <alignment vertical="center"/>
    </xf>
    <xf numFmtId="49" fontId="87" fillId="0" borderId="7" xfId="0" applyNumberFormat="1" applyFont="1" applyBorder="1" applyAlignment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9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0" fontId="88" fillId="0" borderId="0" xfId="798" applyNumberFormat="1" applyFont="1" applyFill="1" applyBorder="1" applyAlignment="1" applyProtection="1">
      <alignment vertical="top"/>
    </xf>
    <xf numFmtId="0" fontId="91" fillId="0" borderId="0" xfId="798" applyNumberFormat="1" applyFont="1" applyFill="1" applyBorder="1" applyAlignment="1" applyProtection="1">
      <alignment vertical="top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4" fontId="88" fillId="0" borderId="0" xfId="798" applyNumberFormat="1" applyFont="1" applyFill="1" applyBorder="1" applyAlignment="1" applyProtection="1">
      <alignment horizontal="left" wrapText="1"/>
    </xf>
    <xf numFmtId="4" fontId="95" fillId="0" borderId="0" xfId="798" applyNumberFormat="1" applyFont="1" applyFill="1" applyBorder="1" applyAlignment="1" applyProtection="1">
      <alignment horizontal="right" wrapText="1"/>
    </xf>
    <xf numFmtId="0" fontId="96" fillId="0" borderId="0" xfId="798" applyNumberFormat="1" applyFont="1" applyFill="1" applyBorder="1" applyAlignment="1" applyProtection="1">
      <alignment vertical="top"/>
    </xf>
    <xf numFmtId="4" fontId="96" fillId="0" borderId="1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93" fillId="0" borderId="0" xfId="798" applyNumberFormat="1" applyFont="1" applyFill="1" applyBorder="1" applyAlignment="1" applyProtection="1">
      <alignment vertical="top"/>
    </xf>
    <xf numFmtId="0" fontId="97" fillId="0" borderId="67" xfId="798" applyNumberFormat="1" applyFont="1" applyFill="1" applyBorder="1" applyAlignment="1" applyProtection="1">
      <alignment horizontal="left" vertical="center" wrapText="1"/>
    </xf>
    <xf numFmtId="0" fontId="93" fillId="0" borderId="67" xfId="798" applyNumberFormat="1" applyFont="1" applyFill="1" applyBorder="1" applyAlignment="1" applyProtection="1">
      <alignment horizontal="center" vertical="center" wrapText="1"/>
    </xf>
    <xf numFmtId="0" fontId="100" fillId="0" borderId="67" xfId="798" applyNumberFormat="1" applyFont="1" applyFill="1" applyBorder="1" applyAlignment="1" applyProtection="1">
      <alignment horizontal="center" vertical="center"/>
    </xf>
    <xf numFmtId="3" fontId="97" fillId="0" borderId="67" xfId="798" applyNumberFormat="1" applyFont="1" applyFill="1" applyBorder="1" applyAlignment="1" applyProtection="1">
      <alignment horizontal="center" vertical="center"/>
    </xf>
    <xf numFmtId="4" fontId="97" fillId="0" borderId="67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3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3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4" fontId="97" fillId="34" borderId="1" xfId="798" applyNumberFormat="1" applyFont="1" applyFill="1" applyBorder="1" applyAlignment="1" applyProtection="1">
      <alignment horizontal="center" vertical="center" wrapText="1"/>
    </xf>
    <xf numFmtId="0" fontId="97" fillId="34" borderId="2" xfId="798" applyNumberFormat="1" applyFont="1" applyFill="1" applyBorder="1" applyAlignment="1" applyProtection="1">
      <alignment horizontal="left" vertical="center" wrapText="1"/>
    </xf>
    <xf numFmtId="0" fontId="93" fillId="34" borderId="2" xfId="798" applyNumberFormat="1" applyFont="1" applyFill="1" applyBorder="1" applyAlignment="1" applyProtection="1">
      <alignment horizontal="center" vertical="center" wrapText="1"/>
    </xf>
    <xf numFmtId="189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2" xfId="798" applyNumberFormat="1" applyFont="1" applyFill="1" applyBorder="1" applyAlignment="1" applyProtection="1">
      <alignment horizontal="center" vertical="center" wrapText="1"/>
    </xf>
    <xf numFmtId="4" fontId="97" fillId="34" borderId="49" xfId="798" applyNumberFormat="1" applyFont="1" applyFill="1" applyBorder="1" applyAlignment="1" applyProtection="1">
      <alignment horizontal="center" vertical="center" wrapText="1"/>
    </xf>
    <xf numFmtId="3" fontId="100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3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3" fontId="97" fillId="34" borderId="1" xfId="798" applyNumberFormat="1" applyFont="1" applyFill="1" applyBorder="1" applyAlignment="1" applyProtection="1">
      <alignment horizontal="center" vertical="center" wrapText="1"/>
    </xf>
    <xf numFmtId="3" fontId="100" fillId="0" borderId="67" xfId="798" applyNumberFormat="1" applyFont="1" applyFill="1" applyBorder="1" applyAlignment="1" applyProtection="1">
      <alignment horizontal="center" vertical="center"/>
    </xf>
    <xf numFmtId="3" fontId="88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9" fillId="0" borderId="2" xfId="798" applyNumberFormat="1" applyFont="1" applyFill="1" applyBorder="1" applyAlignment="1" applyProtection="1">
      <alignment horizontal="center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8" fillId="0" borderId="49" xfId="798" applyNumberFormat="1" applyFont="1" applyFill="1" applyBorder="1" applyAlignment="1" applyProtection="1">
      <alignment horizontal="center" vertical="center" wrapText="1"/>
    </xf>
    <xf numFmtId="3" fontId="101" fillId="35" borderId="59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center" vertical="center"/>
    </xf>
    <xf numFmtId="3" fontId="88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 wrapText="1"/>
    </xf>
    <xf numFmtId="192" fontId="88" fillId="0" borderId="0" xfId="798" applyNumberFormat="1" applyFont="1" applyFill="1" applyBorder="1" applyAlignment="1" applyProtection="1">
      <alignment horizontal="left" vertical="center"/>
    </xf>
    <xf numFmtId="0" fontId="88" fillId="0" borderId="0" xfId="2260" applyFont="1" applyBorder="1" applyAlignment="1">
      <alignment horizontal="center"/>
    </xf>
    <xf numFmtId="0" fontId="88" fillId="0" borderId="0" xfId="2260" applyFont="1"/>
    <xf numFmtId="4" fontId="88" fillId="0" borderId="0" xfId="2261" applyFont="1">
      <alignment vertical="center"/>
    </xf>
    <xf numFmtId="0" fontId="88" fillId="0" borderId="10" xfId="2260" applyFont="1" applyBorder="1" applyAlignment="1">
      <alignment horizontal="center"/>
    </xf>
    <xf numFmtId="4" fontId="88" fillId="0" borderId="0" xfId="798" applyNumberFormat="1" applyFont="1" applyFill="1" applyBorder="1" applyAlignment="1" applyProtection="1">
      <alignment horizontal="left" vertical="center"/>
    </xf>
    <xf numFmtId="3" fontId="97" fillId="34" borderId="19" xfId="798" applyNumberFormat="1" applyFont="1" applyFill="1" applyBorder="1" applyAlignment="1" applyProtection="1">
      <alignment horizontal="center" vertical="center" wrapText="1"/>
    </xf>
    <xf numFmtId="3" fontId="97" fillId="0" borderId="29" xfId="798" applyNumberFormat="1" applyFont="1" applyFill="1" applyBorder="1" applyAlignment="1" applyProtection="1">
      <alignment horizontal="center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39" fillId="0" borderId="7" xfId="0" applyFont="1" applyBorder="1" applyAlignment="1">
      <alignment horizontal="right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2" fontId="97" fillId="0" borderId="67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49" fontId="69" fillId="30" borderId="26" xfId="0" applyNumberFormat="1" applyFont="1" applyFill="1" applyBorder="1" applyAlignment="1">
      <alignment horizontal="left" vertical="center" wrapText="1" shrinkToFit="1"/>
    </xf>
    <xf numFmtId="49" fontId="11" fillId="0" borderId="7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right" vertical="top" wrapText="1"/>
    </xf>
    <xf numFmtId="0" fontId="81" fillId="0" borderId="1" xfId="0" applyFont="1" applyBorder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67" fillId="30" borderId="0" xfId="908" applyFont="1" applyFill="1" applyAlignment="1">
      <alignment horizontal="left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93" fillId="0" borderId="0" xfId="798" applyNumberFormat="1" applyFont="1" applyFill="1" applyBorder="1" applyAlignment="1" applyProtection="1">
      <alignment horizontal="left" vertical="center"/>
    </xf>
    <xf numFmtId="3" fontId="112" fillId="0" borderId="1" xfId="798" applyNumberFormat="1" applyFont="1" applyFill="1" applyBorder="1" applyAlignment="1" applyProtection="1">
      <alignment horizontal="center" vertical="center" wrapText="1"/>
    </xf>
    <xf numFmtId="3" fontId="112" fillId="0" borderId="2" xfId="798" applyNumberFormat="1" applyFont="1" applyFill="1" applyBorder="1" applyAlignment="1" applyProtection="1">
      <alignment horizontal="center" vertical="center" wrapText="1"/>
    </xf>
    <xf numFmtId="3" fontId="112" fillId="0" borderId="19" xfId="798" applyNumberFormat="1" applyFont="1" applyFill="1" applyBorder="1" applyAlignment="1" applyProtection="1">
      <alignment horizontal="center" vertical="center" wrapText="1"/>
    </xf>
    <xf numFmtId="3" fontId="112" fillId="0" borderId="13" xfId="798" applyNumberFormat="1" applyFont="1" applyFill="1" applyBorder="1" applyAlignment="1" applyProtection="1">
      <alignment horizontal="center" vertical="center" wrapText="1"/>
    </xf>
    <xf numFmtId="3" fontId="112" fillId="0" borderId="46" xfId="798" applyNumberFormat="1" applyFont="1" applyFill="1" applyBorder="1" applyAlignment="1" applyProtection="1">
      <alignment horizontal="center" vertical="center" wrapText="1"/>
    </xf>
    <xf numFmtId="3" fontId="112" fillId="0" borderId="49" xfId="798" applyNumberFormat="1" applyFont="1" applyFill="1" applyBorder="1" applyAlignment="1" applyProtection="1">
      <alignment horizontal="center" vertical="center" wrapText="1"/>
    </xf>
    <xf numFmtId="3" fontId="112" fillId="0" borderId="59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8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13" xfId="798" applyNumberFormat="1" applyFont="1" applyFill="1" applyBorder="1" applyAlignment="1" applyProtection="1">
      <alignment horizontal="center" vertical="center" wrapText="1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4" fontId="97" fillId="34" borderId="13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center" vertical="center" wrapText="1"/>
    </xf>
    <xf numFmtId="4" fontId="113" fillId="0" borderId="0" xfId="798" applyNumberFormat="1" applyFont="1" applyFill="1" applyBorder="1" applyAlignment="1" applyProtection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/>
    </xf>
    <xf numFmtId="0" fontId="88" fillId="0" borderId="0" xfId="798" applyNumberFormat="1" applyFont="1" applyFill="1" applyBorder="1" applyAlignment="1" applyProtection="1">
      <alignment vertical="top" wrapText="1"/>
    </xf>
    <xf numFmtId="189" fontId="81" fillId="30" borderId="68" xfId="0" applyNumberFormat="1" applyFont="1" applyFill="1" applyBorder="1" applyAlignment="1">
      <alignment vertical="center"/>
    </xf>
    <xf numFmtId="1" fontId="67" fillId="16" borderId="26" xfId="908" applyNumberFormat="1" applyFont="1" applyFill="1" applyBorder="1" applyAlignment="1">
      <alignment horizontal="center" vertical="center" wrapText="1"/>
    </xf>
    <xf numFmtId="1" fontId="67" fillId="16" borderId="14" xfId="908" applyNumberFormat="1" applyFont="1" applyFill="1" applyBorder="1" applyAlignment="1">
      <alignment horizontal="center" vertical="center" wrapText="1"/>
    </xf>
    <xf numFmtId="1" fontId="67" fillId="16" borderId="42" xfId="908" applyNumberFormat="1" applyFont="1" applyFill="1" applyBorder="1" applyAlignment="1">
      <alignment horizontal="center" vertical="center" wrapText="1"/>
    </xf>
    <xf numFmtId="1" fontId="12" fillId="16" borderId="26" xfId="908" applyNumberFormat="1" applyFont="1" applyFill="1" applyBorder="1" applyAlignment="1">
      <alignment horizontal="center" vertical="center"/>
    </xf>
    <xf numFmtId="1" fontId="12" fillId="16" borderId="14" xfId="908" applyNumberFormat="1" applyFont="1" applyFill="1" applyBorder="1" applyAlignment="1">
      <alignment horizontal="center" vertical="center"/>
    </xf>
    <xf numFmtId="1" fontId="12" fillId="16" borderId="42" xfId="908" applyNumberFormat="1" applyFont="1" applyFill="1" applyBorder="1" applyAlignment="1">
      <alignment horizontal="center" vertical="center"/>
    </xf>
    <xf numFmtId="0" fontId="108" fillId="0" borderId="0" xfId="0" applyFont="1" applyAlignment="1">
      <alignment horizontal="left" vertical="center" wrapText="1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0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7" xfId="908" applyNumberFormat="1" applyFont="1" applyFill="1" applyBorder="1" applyAlignment="1">
      <alignment horizontal="center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29" borderId="7" xfId="908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6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4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5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5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2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4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0" fontId="88" fillId="0" borderId="0" xfId="798" applyNumberFormat="1" applyFont="1" applyFill="1" applyBorder="1" applyAlignment="1" applyProtection="1">
      <alignment horizontal="left" vertical="top" wrapText="1"/>
    </xf>
    <xf numFmtId="4" fontId="114" fillId="0" borderId="0" xfId="798" applyNumberFormat="1" applyFont="1" applyFill="1" applyBorder="1" applyAlignment="1" applyProtection="1">
      <alignment horizontal="left" vertical="center" wrapText="1"/>
    </xf>
    <xf numFmtId="4" fontId="88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2260" applyFont="1" applyBorder="1" applyAlignment="1">
      <alignment horizont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4" fontId="96" fillId="0" borderId="40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horizontal="center" vertical="center" wrapText="1"/>
    </xf>
    <xf numFmtId="4" fontId="96" fillId="0" borderId="76" xfId="798" applyNumberFormat="1" applyFont="1" applyFill="1" applyBorder="1" applyAlignment="1" applyProtection="1">
      <alignment horizontal="center" vertical="center" wrapText="1"/>
    </xf>
    <xf numFmtId="4" fontId="96" fillId="0" borderId="33" xfId="798" applyNumberFormat="1" applyFont="1" applyFill="1" applyBorder="1" applyAlignment="1" applyProtection="1">
      <alignment horizontal="center" vertical="center" wrapText="1"/>
    </xf>
    <xf numFmtId="4" fontId="96" fillId="0" borderId="35" xfId="798" applyNumberFormat="1" applyFont="1" applyFill="1" applyBorder="1" applyAlignment="1" applyProtection="1">
      <alignment horizontal="center" vertical="center" wrapText="1"/>
    </xf>
    <xf numFmtId="3" fontId="98" fillId="0" borderId="40" xfId="798" applyNumberFormat="1" applyFont="1" applyFill="1" applyBorder="1" applyAlignment="1" applyProtection="1">
      <alignment horizontal="center" vertical="center"/>
    </xf>
    <xf numFmtId="3" fontId="98" fillId="0" borderId="13" xfId="798" applyNumberFormat="1" applyFont="1" applyFill="1" applyBorder="1" applyAlignment="1" applyProtection="1">
      <alignment horizontal="center" vertical="center"/>
    </xf>
    <xf numFmtId="3" fontId="98" fillId="0" borderId="76" xfId="798" applyNumberFormat="1" applyFont="1" applyFill="1" applyBorder="1" applyAlignment="1" applyProtection="1">
      <alignment horizontal="center" vertic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93" fillId="0" borderId="61" xfId="798" applyNumberFormat="1" applyFont="1" applyFill="1" applyBorder="1" applyAlignment="1" applyProtection="1">
      <alignment horizontal="center" vertical="center" wrapText="1"/>
    </xf>
    <xf numFmtId="0" fontId="93" fillId="0" borderId="32" xfId="798" applyNumberFormat="1" applyFont="1" applyFill="1" applyBorder="1" applyAlignment="1" applyProtection="1">
      <alignment horizontal="center" vertical="center" wrapText="1"/>
    </xf>
    <xf numFmtId="0" fontId="93" fillId="0" borderId="77" xfId="798" applyNumberFormat="1" applyFont="1" applyFill="1" applyBorder="1" applyAlignment="1" applyProtection="1">
      <alignment horizontal="center" vertical="center" wrapText="1"/>
    </xf>
    <xf numFmtId="4" fontId="96" fillId="0" borderId="40" xfId="798" applyNumberFormat="1" applyFont="1" applyFill="1" applyBorder="1" applyAlignment="1" applyProtection="1">
      <alignment horizontal="center" vertical="center"/>
    </xf>
    <xf numFmtId="4" fontId="96" fillId="0" borderId="13" xfId="798" applyNumberFormat="1" applyFont="1" applyFill="1" applyBorder="1" applyAlignment="1" applyProtection="1">
      <alignment horizontal="center" vertical="center"/>
    </xf>
    <xf numFmtId="4" fontId="96" fillId="0" borderId="76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right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horizontal="center" vertical="center" wrapText="1"/>
    </xf>
    <xf numFmtId="4" fontId="96" fillId="0" borderId="34" xfId="798" applyNumberFormat="1" applyFont="1" applyFill="1" applyBorder="1" applyAlignment="1" applyProtection="1">
      <alignment horizontal="center" vertical="center" wrapText="1"/>
    </xf>
    <xf numFmtId="4" fontId="96" fillId="0" borderId="36" xfId="798" applyNumberFormat="1" applyFont="1" applyFill="1" applyBorder="1" applyAlignment="1" applyProtection="1">
      <alignment horizontal="center" vertical="center" wrapText="1"/>
    </xf>
    <xf numFmtId="0" fontId="96" fillId="0" borderId="33" xfId="798" applyNumberFormat="1" applyFont="1" applyFill="1" applyBorder="1" applyAlignment="1" applyProtection="1">
      <alignment horizontal="center" vertical="center" wrapText="1"/>
    </xf>
    <xf numFmtId="0" fontId="96" fillId="0" borderId="35" xfId="798" applyNumberFormat="1" applyFont="1" applyFill="1" applyBorder="1" applyAlignment="1" applyProtection="1">
      <alignment horizontal="center" vertical="center" wrapText="1"/>
    </xf>
    <xf numFmtId="4" fontId="96" fillId="0" borderId="58" xfId="798" applyNumberFormat="1" applyFont="1" applyFill="1" applyBorder="1" applyAlignment="1" applyProtection="1">
      <alignment horizontal="center" vertical="center" wrapText="1"/>
    </xf>
    <xf numFmtId="4" fontId="96" fillId="0" borderId="60" xfId="798" applyNumberFormat="1" applyFont="1" applyFill="1" applyBorder="1" applyAlignment="1" applyProtection="1">
      <alignment horizontal="center" vertical="center" wrapText="1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6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3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8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W35" sqref="W35"/>
    </sheetView>
  </sheetViews>
  <sheetFormatPr defaultColWidth="8.85546875" defaultRowHeight="12.75" x14ac:dyDescent="0.2"/>
  <cols>
    <col min="1" max="1" width="14.85546875" style="45" customWidth="1"/>
    <col min="2" max="2" width="49" style="45" customWidth="1"/>
    <col min="3" max="3" width="10.5703125" style="45" customWidth="1"/>
    <col min="4" max="4" width="11.140625" style="45" customWidth="1"/>
    <col min="5" max="5" width="11" style="45" customWidth="1"/>
    <col min="6" max="6" width="13.42578125" style="45" customWidth="1"/>
    <col min="7" max="7" width="11.7109375" style="45" customWidth="1"/>
    <col min="8" max="8" width="11.28515625" style="45" customWidth="1"/>
    <col min="9" max="9" width="10.85546875" style="45" customWidth="1"/>
    <col min="10" max="10" width="11.28515625" style="45" customWidth="1"/>
    <col min="11" max="11" width="14.42578125" style="45" customWidth="1"/>
    <col min="12" max="12" width="14.7109375" style="45" customWidth="1"/>
    <col min="13" max="13" width="12.42578125" style="45" customWidth="1"/>
    <col min="14" max="14" width="14" style="7" customWidth="1"/>
    <col min="15" max="15" width="12.7109375" style="7" customWidth="1"/>
    <col min="16" max="17" width="13.5703125" style="7" customWidth="1"/>
    <col min="18" max="18" width="11.140625" style="7" customWidth="1"/>
    <col min="19" max="19" width="13" style="7" customWidth="1"/>
    <col min="20" max="20" width="13.7109375" style="45" customWidth="1"/>
    <col min="21" max="21" width="10.7109375" style="7" customWidth="1"/>
    <col min="22" max="22" width="11.28515625" style="45" customWidth="1"/>
    <col min="23" max="23" width="18.85546875" style="45" customWidth="1"/>
    <col min="24" max="24" width="17.85546875" style="45" customWidth="1"/>
    <col min="25" max="25" width="10.140625" style="45" bestFit="1" customWidth="1"/>
    <col min="26" max="16384" width="8.85546875" style="1"/>
  </cols>
  <sheetData>
    <row r="1" spans="1:25" ht="13.5" x14ac:dyDescent="0.2">
      <c r="B1" s="46" t="s">
        <v>25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  <c r="U1" s="48"/>
      <c r="V1" s="47"/>
      <c r="W1" s="49" t="s">
        <v>68</v>
      </c>
    </row>
    <row r="2" spans="1:25" ht="13.5" customHeight="1" x14ac:dyDescent="0.2">
      <c r="B2" s="2" t="s">
        <v>16</v>
      </c>
      <c r="C2" s="382" t="s">
        <v>183</v>
      </c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196"/>
    </row>
    <row r="3" spans="1:25" x14ac:dyDescent="0.2">
      <c r="B3" s="2" t="s">
        <v>17</v>
      </c>
      <c r="C3" s="444" t="s">
        <v>184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197"/>
    </row>
    <row r="4" spans="1:25" x14ac:dyDescent="0.2">
      <c r="B4" s="2" t="s">
        <v>106</v>
      </c>
      <c r="C4" s="243"/>
      <c r="D4" s="197"/>
      <c r="E4" s="197"/>
      <c r="F4" s="197"/>
      <c r="G4" s="197"/>
      <c r="H4" s="197"/>
      <c r="I4" s="197" t="s">
        <v>118</v>
      </c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</row>
    <row r="5" spans="1:25" ht="13.5" thickBot="1" x14ac:dyDescent="0.25">
      <c r="B5" s="2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</row>
    <row r="6" spans="1:25" ht="12.75" customHeight="1" thickBot="1" x14ac:dyDescent="0.25">
      <c r="A6" s="441" t="s">
        <v>1</v>
      </c>
      <c r="B6" s="441" t="s">
        <v>26</v>
      </c>
      <c r="C6" s="465" t="s">
        <v>27</v>
      </c>
      <c r="D6" s="466"/>
      <c r="E6" s="466"/>
      <c r="F6" s="466"/>
      <c r="G6" s="466"/>
      <c r="H6" s="466"/>
      <c r="I6" s="466"/>
      <c r="J6" s="466"/>
      <c r="K6" s="466"/>
      <c r="L6" s="467"/>
      <c r="M6" s="457" t="s">
        <v>2</v>
      </c>
      <c r="N6" s="458"/>
      <c r="O6" s="458"/>
      <c r="P6" s="458"/>
      <c r="Q6" s="458"/>
      <c r="R6" s="458"/>
      <c r="S6" s="458"/>
      <c r="T6" s="458"/>
      <c r="U6" s="458"/>
      <c r="V6" s="458"/>
      <c r="W6" s="459"/>
      <c r="Y6" s="1"/>
    </row>
    <row r="7" spans="1:25" ht="12.75" customHeight="1" x14ac:dyDescent="0.2">
      <c r="A7" s="442"/>
      <c r="B7" s="442"/>
      <c r="C7" s="423" t="s">
        <v>81</v>
      </c>
      <c r="D7" s="463" t="s">
        <v>3</v>
      </c>
      <c r="E7" s="464"/>
      <c r="F7" s="464"/>
      <c r="G7" s="464"/>
      <c r="H7" s="464"/>
      <c r="I7" s="464"/>
      <c r="J7" s="464"/>
      <c r="K7" s="460" t="s">
        <v>83</v>
      </c>
      <c r="L7" s="448" t="s">
        <v>85</v>
      </c>
      <c r="M7" s="446" t="s">
        <v>82</v>
      </c>
      <c r="N7" s="434" t="s">
        <v>3</v>
      </c>
      <c r="O7" s="435"/>
      <c r="P7" s="435"/>
      <c r="Q7" s="436"/>
      <c r="R7" s="437" t="s">
        <v>63</v>
      </c>
      <c r="S7" s="451" t="s">
        <v>91</v>
      </c>
      <c r="T7" s="451" t="s">
        <v>84</v>
      </c>
      <c r="U7" s="451" t="s">
        <v>64</v>
      </c>
      <c r="V7" s="455" t="s">
        <v>65</v>
      </c>
      <c r="W7" s="453" t="s">
        <v>86</v>
      </c>
      <c r="Y7" s="1"/>
    </row>
    <row r="8" spans="1:25" ht="44.25" customHeight="1" x14ac:dyDescent="0.2">
      <c r="A8" s="442"/>
      <c r="B8" s="442"/>
      <c r="C8" s="424"/>
      <c r="D8" s="426" t="s">
        <v>66</v>
      </c>
      <c r="E8" s="439" t="s">
        <v>87</v>
      </c>
      <c r="F8" s="439" t="s">
        <v>88</v>
      </c>
      <c r="G8" s="439" t="s">
        <v>92</v>
      </c>
      <c r="H8" s="439" t="s">
        <v>28</v>
      </c>
      <c r="I8" s="439" t="s">
        <v>64</v>
      </c>
      <c r="J8" s="439" t="s">
        <v>65</v>
      </c>
      <c r="K8" s="461"/>
      <c r="L8" s="449"/>
      <c r="M8" s="447"/>
      <c r="N8" s="431" t="s">
        <v>29</v>
      </c>
      <c r="O8" s="432"/>
      <c r="P8" s="432" t="s">
        <v>30</v>
      </c>
      <c r="Q8" s="433"/>
      <c r="R8" s="438"/>
      <c r="S8" s="452"/>
      <c r="T8" s="452"/>
      <c r="U8" s="452"/>
      <c r="V8" s="456"/>
      <c r="W8" s="454"/>
      <c r="Y8" s="1"/>
    </row>
    <row r="9" spans="1:25" ht="83.25" customHeight="1" thickBot="1" x14ac:dyDescent="0.25">
      <c r="A9" s="443"/>
      <c r="B9" s="443"/>
      <c r="C9" s="425"/>
      <c r="D9" s="427"/>
      <c r="E9" s="440"/>
      <c r="F9" s="440"/>
      <c r="G9" s="440"/>
      <c r="H9" s="440"/>
      <c r="I9" s="440"/>
      <c r="J9" s="440"/>
      <c r="K9" s="462"/>
      <c r="L9" s="450"/>
      <c r="M9" s="447"/>
      <c r="N9" s="204" t="s">
        <v>89</v>
      </c>
      <c r="O9" s="205" t="s">
        <v>90</v>
      </c>
      <c r="P9" s="205" t="s">
        <v>89</v>
      </c>
      <c r="Q9" s="206" t="s">
        <v>90</v>
      </c>
      <c r="R9" s="438"/>
      <c r="S9" s="452"/>
      <c r="T9" s="452"/>
      <c r="U9" s="452"/>
      <c r="V9" s="456"/>
      <c r="W9" s="454"/>
      <c r="Y9" s="1"/>
    </row>
    <row r="10" spans="1:25" ht="13.5" thickBot="1" x14ac:dyDescent="0.25">
      <c r="A10" s="207">
        <v>1</v>
      </c>
      <c r="B10" s="208">
        <v>2</v>
      </c>
      <c r="C10" s="207">
        <v>5</v>
      </c>
      <c r="D10" s="209">
        <v>6</v>
      </c>
      <c r="E10" s="210">
        <v>7</v>
      </c>
      <c r="F10" s="211">
        <v>8</v>
      </c>
      <c r="G10" s="210">
        <v>9</v>
      </c>
      <c r="H10" s="211">
        <v>10</v>
      </c>
      <c r="I10" s="210">
        <v>11</v>
      </c>
      <c r="J10" s="211">
        <v>12</v>
      </c>
      <c r="K10" s="210">
        <v>13</v>
      </c>
      <c r="L10" s="212">
        <v>14</v>
      </c>
      <c r="M10" s="207">
        <v>15</v>
      </c>
      <c r="N10" s="209">
        <v>16</v>
      </c>
      <c r="O10" s="210">
        <v>17</v>
      </c>
      <c r="P10" s="211">
        <v>18</v>
      </c>
      <c r="Q10" s="213">
        <v>19</v>
      </c>
      <c r="R10" s="209">
        <v>20</v>
      </c>
      <c r="S10" s="210">
        <v>21</v>
      </c>
      <c r="T10" s="211">
        <v>22</v>
      </c>
      <c r="U10" s="210">
        <v>23</v>
      </c>
      <c r="V10" s="214">
        <v>24</v>
      </c>
      <c r="W10" s="215">
        <v>25</v>
      </c>
      <c r="Y10" s="1"/>
    </row>
    <row r="11" spans="1:25" ht="13.5" thickBot="1" x14ac:dyDescent="0.25">
      <c r="A11" s="428" t="s">
        <v>100</v>
      </c>
      <c r="B11" s="429"/>
      <c r="C11" s="429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30"/>
      <c r="Y11" s="1"/>
    </row>
    <row r="12" spans="1:25" ht="28.5" customHeight="1" x14ac:dyDescent="0.2">
      <c r="A12" s="203" t="s">
        <v>186</v>
      </c>
      <c r="B12" s="375" t="s">
        <v>185</v>
      </c>
      <c r="C12" s="199">
        <f>D12+E12+G12+I12+J12</f>
        <v>626921</v>
      </c>
      <c r="D12" s="158">
        <v>96000</v>
      </c>
      <c r="E12" s="104">
        <v>83015</v>
      </c>
      <c r="F12" s="105">
        <v>12514</v>
      </c>
      <c r="G12" s="105">
        <v>260181</v>
      </c>
      <c r="H12" s="104">
        <v>0</v>
      </c>
      <c r="I12" s="104">
        <v>121531</v>
      </c>
      <c r="J12" s="123">
        <v>66194</v>
      </c>
      <c r="K12" s="107">
        <v>3456.42</v>
      </c>
      <c r="L12" s="138">
        <v>355.73</v>
      </c>
      <c r="M12" s="199"/>
      <c r="N12" s="153"/>
      <c r="O12" s="106"/>
      <c r="P12" s="106"/>
      <c r="Q12" s="146"/>
      <c r="R12" s="194"/>
      <c r="S12" s="160"/>
      <c r="T12" s="160"/>
      <c r="U12" s="160"/>
      <c r="V12" s="161"/>
      <c r="W12" s="236"/>
      <c r="Y12" s="1"/>
    </row>
    <row r="13" spans="1:25" ht="28.5" customHeight="1" x14ac:dyDescent="0.2">
      <c r="A13" s="203" t="s">
        <v>188</v>
      </c>
      <c r="B13" s="375" t="s">
        <v>187</v>
      </c>
      <c r="C13" s="199">
        <f t="shared" ref="C13:C15" si="0">D13+E13+G13+I13+J13</f>
        <v>61813</v>
      </c>
      <c r="D13" s="158">
        <v>7664</v>
      </c>
      <c r="E13" s="104">
        <v>7785</v>
      </c>
      <c r="F13" s="105">
        <v>973</v>
      </c>
      <c r="G13" s="105">
        <v>32336</v>
      </c>
      <c r="H13" s="104">
        <v>0</v>
      </c>
      <c r="I13" s="104">
        <v>8232</v>
      </c>
      <c r="J13" s="123">
        <v>5796</v>
      </c>
      <c r="K13" s="107">
        <v>254.63</v>
      </c>
      <c r="L13" s="138">
        <v>24.66</v>
      </c>
      <c r="M13" s="199"/>
      <c r="N13" s="153"/>
      <c r="O13" s="106"/>
      <c r="P13" s="106"/>
      <c r="Q13" s="146"/>
      <c r="R13" s="194"/>
      <c r="S13" s="160"/>
      <c r="T13" s="160"/>
      <c r="U13" s="160"/>
      <c r="V13" s="161"/>
      <c r="W13" s="236"/>
      <c r="Y13" s="1"/>
    </row>
    <row r="14" spans="1:25" ht="28.5" customHeight="1" x14ac:dyDescent="0.2">
      <c r="A14" s="203" t="s">
        <v>190</v>
      </c>
      <c r="B14" s="375" t="s">
        <v>189</v>
      </c>
      <c r="C14" s="199">
        <f t="shared" si="0"/>
        <v>254841</v>
      </c>
      <c r="D14" s="158">
        <v>15270</v>
      </c>
      <c r="E14" s="104">
        <v>26059</v>
      </c>
      <c r="F14" s="105">
        <v>3338</v>
      </c>
      <c r="G14" s="105">
        <v>182982</v>
      </c>
      <c r="H14" s="104">
        <v>0</v>
      </c>
      <c r="I14" s="104">
        <v>18476</v>
      </c>
      <c r="J14" s="123">
        <v>12054</v>
      </c>
      <c r="K14" s="107">
        <v>503.9</v>
      </c>
      <c r="L14" s="138">
        <v>94.43</v>
      </c>
      <c r="M14" s="199"/>
      <c r="N14" s="153"/>
      <c r="O14" s="106"/>
      <c r="P14" s="106"/>
      <c r="Q14" s="146"/>
      <c r="R14" s="194"/>
      <c r="S14" s="160"/>
      <c r="T14" s="160"/>
      <c r="U14" s="160"/>
      <c r="V14" s="161"/>
      <c r="W14" s="236"/>
      <c r="Y14" s="1"/>
    </row>
    <row r="15" spans="1:25" ht="28.5" customHeight="1" x14ac:dyDescent="0.2">
      <c r="A15" s="203" t="s">
        <v>192</v>
      </c>
      <c r="B15" s="375" t="s">
        <v>191</v>
      </c>
      <c r="C15" s="199">
        <f t="shared" si="0"/>
        <v>155124</v>
      </c>
      <c r="D15" s="158">
        <v>11826</v>
      </c>
      <c r="E15" s="104">
        <v>15258</v>
      </c>
      <c r="F15" s="105">
        <v>1864</v>
      </c>
      <c r="G15" s="105">
        <v>105765</v>
      </c>
      <c r="H15" s="104">
        <v>0</v>
      </c>
      <c r="I15" s="104">
        <v>13551</v>
      </c>
      <c r="J15" s="123">
        <v>8724</v>
      </c>
      <c r="K15" s="107">
        <v>399.77</v>
      </c>
      <c r="L15" s="138">
        <v>52.51</v>
      </c>
      <c r="M15" s="199"/>
      <c r="N15" s="153"/>
      <c r="O15" s="106"/>
      <c r="P15" s="106"/>
      <c r="Q15" s="146"/>
      <c r="R15" s="194"/>
      <c r="S15" s="160"/>
      <c r="T15" s="160"/>
      <c r="U15" s="160"/>
      <c r="V15" s="161"/>
      <c r="W15" s="236"/>
      <c r="Y15" s="1"/>
    </row>
    <row r="16" spans="1:25" ht="30" customHeight="1" thickBot="1" x14ac:dyDescent="0.25">
      <c r="A16" s="203" t="s">
        <v>194</v>
      </c>
      <c r="B16" s="375" t="s">
        <v>193</v>
      </c>
      <c r="C16" s="200">
        <f t="shared" ref="C16" si="1">G16+D16+E16+I16+J16</f>
        <v>56819</v>
      </c>
      <c r="D16" s="159">
        <v>948</v>
      </c>
      <c r="E16" s="4">
        <v>1051</v>
      </c>
      <c r="F16" s="4">
        <v>155</v>
      </c>
      <c r="G16" s="4">
        <v>53007</v>
      </c>
      <c r="H16" s="4">
        <v>0</v>
      </c>
      <c r="I16" s="4">
        <v>1096</v>
      </c>
      <c r="J16" s="124">
        <v>717</v>
      </c>
      <c r="K16" s="6">
        <v>31.76</v>
      </c>
      <c r="L16" s="139">
        <v>4.05</v>
      </c>
      <c r="M16" s="200"/>
      <c r="N16" s="154"/>
      <c r="O16" s="5"/>
      <c r="P16" s="5"/>
      <c r="Q16" s="147"/>
      <c r="R16" s="195"/>
      <c r="S16" s="162"/>
      <c r="T16" s="162"/>
      <c r="U16" s="162"/>
      <c r="V16" s="163"/>
      <c r="W16" s="237"/>
      <c r="Y16" s="1"/>
    </row>
    <row r="17" spans="1:25" ht="21" customHeight="1" thickBot="1" x14ac:dyDescent="0.25">
      <c r="A17" s="227"/>
      <c r="B17" s="228" t="s">
        <v>98</v>
      </c>
      <c r="C17" s="229">
        <f t="shared" ref="C17:L17" si="2">SUM(C12:C16)</f>
        <v>1155518</v>
      </c>
      <c r="D17" s="230">
        <f t="shared" si="2"/>
        <v>131708</v>
      </c>
      <c r="E17" s="231">
        <f t="shared" si="2"/>
        <v>133168</v>
      </c>
      <c r="F17" s="231">
        <f t="shared" si="2"/>
        <v>18844</v>
      </c>
      <c r="G17" s="231">
        <f t="shared" si="2"/>
        <v>634271</v>
      </c>
      <c r="H17" s="231">
        <f t="shared" si="2"/>
        <v>0</v>
      </c>
      <c r="I17" s="231">
        <f t="shared" si="2"/>
        <v>162886</v>
      </c>
      <c r="J17" s="232">
        <f t="shared" si="2"/>
        <v>93485</v>
      </c>
      <c r="K17" s="233">
        <f t="shared" si="2"/>
        <v>4646.4799999999996</v>
      </c>
      <c r="L17" s="234">
        <f t="shared" si="2"/>
        <v>531.38</v>
      </c>
      <c r="M17" s="260">
        <v>3770732</v>
      </c>
      <c r="N17" s="261">
        <v>0</v>
      </c>
      <c r="O17" s="262">
        <v>1515246</v>
      </c>
      <c r="P17" s="262">
        <v>40000</v>
      </c>
      <c r="Q17" s="263">
        <v>2215486</v>
      </c>
      <c r="R17" s="230"/>
      <c r="S17" s="231"/>
      <c r="T17" s="231"/>
      <c r="U17" s="231"/>
      <c r="V17" s="232"/>
      <c r="W17" s="235"/>
      <c r="Y17" s="1"/>
    </row>
    <row r="18" spans="1:25" ht="38.25" x14ac:dyDescent="0.2">
      <c r="A18" s="114"/>
      <c r="B18" s="125" t="s">
        <v>154</v>
      </c>
      <c r="C18" s="216"/>
      <c r="D18" s="116"/>
      <c r="E18" s="111"/>
      <c r="F18" s="111"/>
      <c r="G18" s="111"/>
      <c r="H18" s="111"/>
      <c r="I18" s="111"/>
      <c r="J18" s="111"/>
      <c r="K18" s="111"/>
      <c r="L18" s="140"/>
      <c r="M18" s="125"/>
      <c r="N18" s="155"/>
      <c r="O18" s="112"/>
      <c r="P18" s="113"/>
      <c r="Q18" s="148"/>
      <c r="R18" s="143"/>
      <c r="S18" s="113"/>
      <c r="T18" s="109"/>
      <c r="U18" s="113"/>
      <c r="V18" s="109"/>
      <c r="W18" s="236"/>
    </row>
    <row r="19" spans="1:25" ht="15" x14ac:dyDescent="0.2">
      <c r="A19" s="115"/>
      <c r="B19" s="118" t="s">
        <v>4</v>
      </c>
      <c r="C19" s="200"/>
      <c r="D19" s="117"/>
      <c r="E19" s="50"/>
      <c r="F19" s="50"/>
      <c r="G19" s="50"/>
      <c r="H19" s="50"/>
      <c r="I19" s="50"/>
      <c r="J19" s="50"/>
      <c r="K19" s="50"/>
      <c r="L19" s="141"/>
      <c r="M19" s="119"/>
      <c r="N19" s="156"/>
      <c r="O19" s="51"/>
      <c r="P19" s="52"/>
      <c r="Q19" s="149"/>
      <c r="R19" s="144"/>
      <c r="S19" s="52"/>
      <c r="T19" s="108"/>
      <c r="U19" s="52"/>
      <c r="V19" s="108"/>
      <c r="W19" s="238"/>
    </row>
    <row r="20" spans="1:25" ht="14.25" x14ac:dyDescent="0.2">
      <c r="A20" s="115"/>
      <c r="B20" s="119" t="s">
        <v>103</v>
      </c>
      <c r="C20" s="200"/>
      <c r="D20" s="117"/>
      <c r="E20" s="50"/>
      <c r="F20" s="50"/>
      <c r="G20" s="50"/>
      <c r="H20" s="50"/>
      <c r="I20" s="50"/>
      <c r="J20" s="50"/>
      <c r="K20" s="50"/>
      <c r="L20" s="141"/>
      <c r="M20" s="119"/>
      <c r="N20" s="156"/>
      <c r="O20" s="51"/>
      <c r="P20" s="52"/>
      <c r="Q20" s="149"/>
      <c r="R20" s="144"/>
      <c r="S20" s="52"/>
      <c r="T20" s="108"/>
      <c r="U20" s="52"/>
      <c r="V20" s="108"/>
      <c r="W20" s="239"/>
    </row>
    <row r="21" spans="1:25" ht="14.25" x14ac:dyDescent="0.2">
      <c r="A21" s="115"/>
      <c r="B21" s="120" t="s">
        <v>93</v>
      </c>
      <c r="C21" s="200"/>
      <c r="D21" s="117"/>
      <c r="E21" s="50"/>
      <c r="F21" s="50"/>
      <c r="G21" s="50"/>
      <c r="H21" s="50"/>
      <c r="I21" s="50"/>
      <c r="J21" s="50"/>
      <c r="K21" s="50"/>
      <c r="L21" s="141"/>
      <c r="M21" s="119"/>
      <c r="N21" s="156"/>
      <c r="O21" s="53"/>
      <c r="P21" s="52"/>
      <c r="Q21" s="150"/>
      <c r="R21" s="144"/>
      <c r="S21" s="52"/>
      <c r="T21" s="108"/>
      <c r="U21" s="52"/>
      <c r="V21" s="108"/>
      <c r="W21" s="237"/>
    </row>
    <row r="22" spans="1:25" ht="15" x14ac:dyDescent="0.2">
      <c r="A22" s="115"/>
      <c r="B22" s="118" t="s">
        <v>94</v>
      </c>
      <c r="C22" s="217">
        <f>C17*D44</f>
        <v>58700</v>
      </c>
      <c r="D22" s="117"/>
      <c r="E22" s="50"/>
      <c r="F22" s="50"/>
      <c r="G22" s="50"/>
      <c r="H22" s="50"/>
      <c r="I22" s="50"/>
      <c r="J22" s="50"/>
      <c r="K22" s="50"/>
      <c r="L22" s="141"/>
      <c r="M22" s="119"/>
      <c r="N22" s="156"/>
      <c r="O22" s="54"/>
      <c r="P22" s="52"/>
      <c r="Q22" s="151"/>
      <c r="R22" s="144"/>
      <c r="S22" s="52"/>
      <c r="T22" s="108"/>
      <c r="U22" s="52"/>
      <c r="V22" s="108"/>
      <c r="W22" s="238"/>
    </row>
    <row r="23" spans="1:25" ht="28.5" customHeight="1" x14ac:dyDescent="0.2">
      <c r="A23" s="115"/>
      <c r="B23" s="121" t="s">
        <v>95</v>
      </c>
      <c r="C23" s="200"/>
      <c r="D23" s="117"/>
      <c r="E23" s="50"/>
      <c r="F23" s="50"/>
      <c r="G23" s="50"/>
      <c r="H23" s="50"/>
      <c r="I23" s="50"/>
      <c r="J23" s="50"/>
      <c r="K23" s="50"/>
      <c r="L23" s="141"/>
      <c r="M23" s="119"/>
      <c r="N23" s="156"/>
      <c r="O23" s="54"/>
      <c r="P23" s="52"/>
      <c r="Q23" s="151"/>
      <c r="R23" s="144"/>
      <c r="S23" s="52"/>
      <c r="T23" s="108"/>
      <c r="U23" s="52"/>
      <c r="V23" s="108"/>
      <c r="W23" s="238"/>
    </row>
    <row r="24" spans="1:25" ht="15" x14ac:dyDescent="0.2">
      <c r="A24" s="115"/>
      <c r="B24" s="121" t="s">
        <v>96</v>
      </c>
      <c r="C24" s="200"/>
      <c r="D24" s="117"/>
      <c r="E24" s="50"/>
      <c r="F24" s="50"/>
      <c r="G24" s="50"/>
      <c r="H24" s="50"/>
      <c r="I24" s="50"/>
      <c r="J24" s="50"/>
      <c r="K24" s="50"/>
      <c r="L24" s="141"/>
      <c r="M24" s="119"/>
      <c r="N24" s="156"/>
      <c r="O24" s="54"/>
      <c r="P24" s="52"/>
      <c r="Q24" s="151"/>
      <c r="R24" s="144"/>
      <c r="S24" s="52"/>
      <c r="T24" s="108"/>
      <c r="U24" s="52"/>
      <c r="V24" s="108"/>
      <c r="W24" s="240"/>
    </row>
    <row r="25" spans="1:25" ht="15" x14ac:dyDescent="0.2">
      <c r="A25" s="115"/>
      <c r="B25" s="122" t="s">
        <v>97</v>
      </c>
      <c r="C25" s="200"/>
      <c r="D25" s="117"/>
      <c r="E25" s="50"/>
      <c r="F25" s="50"/>
      <c r="G25" s="50"/>
      <c r="H25" s="50"/>
      <c r="I25" s="50"/>
      <c r="J25" s="50"/>
      <c r="K25" s="50"/>
      <c r="L25" s="141"/>
      <c r="M25" s="119"/>
      <c r="N25" s="156"/>
      <c r="O25" s="54"/>
      <c r="P25" s="52"/>
      <c r="Q25" s="151"/>
      <c r="R25" s="144"/>
      <c r="S25" s="52"/>
      <c r="T25" s="108"/>
      <c r="U25" s="52"/>
      <c r="V25" s="108"/>
      <c r="W25" s="240"/>
    </row>
    <row r="26" spans="1:25" ht="51" hidden="1" x14ac:dyDescent="0.2">
      <c r="A26" s="115"/>
      <c r="B26" s="122" t="s">
        <v>102</v>
      </c>
      <c r="C26" s="200"/>
      <c r="D26" s="117"/>
      <c r="E26" s="50"/>
      <c r="F26" s="50"/>
      <c r="G26" s="50"/>
      <c r="H26" s="50"/>
      <c r="I26" s="50"/>
      <c r="J26" s="50"/>
      <c r="K26" s="50"/>
      <c r="L26" s="141"/>
      <c r="M26" s="119"/>
      <c r="N26" s="156"/>
      <c r="O26" s="54"/>
      <c r="P26" s="52"/>
      <c r="Q26" s="151"/>
      <c r="R26" s="144"/>
      <c r="S26" s="52"/>
      <c r="T26" s="108"/>
      <c r="U26" s="52"/>
      <c r="V26" s="108"/>
      <c r="W26" s="240"/>
    </row>
    <row r="27" spans="1:25" ht="15" hidden="1" x14ac:dyDescent="0.2">
      <c r="A27" s="115"/>
      <c r="B27" s="122" t="s">
        <v>104</v>
      </c>
      <c r="C27" s="200"/>
      <c r="D27" s="117"/>
      <c r="E27" s="50"/>
      <c r="F27" s="50"/>
      <c r="G27" s="50"/>
      <c r="H27" s="50"/>
      <c r="I27" s="50"/>
      <c r="J27" s="50"/>
      <c r="K27" s="50"/>
      <c r="L27" s="141"/>
      <c r="M27" s="119"/>
      <c r="N27" s="156"/>
      <c r="O27" s="54"/>
      <c r="P27" s="52"/>
      <c r="Q27" s="151"/>
      <c r="R27" s="144"/>
      <c r="S27" s="52"/>
      <c r="T27" s="108"/>
      <c r="U27" s="52"/>
      <c r="V27" s="108"/>
      <c r="W27" s="240"/>
    </row>
    <row r="28" spans="1:25" ht="14.25" x14ac:dyDescent="0.2">
      <c r="A28" s="115"/>
      <c r="B28" s="119" t="s">
        <v>6</v>
      </c>
      <c r="C28" s="200">
        <f>C17+C22</f>
        <v>1214218</v>
      </c>
      <c r="D28" s="117"/>
      <c r="E28" s="50"/>
      <c r="F28" s="50"/>
      <c r="G28" s="50"/>
      <c r="H28" s="50"/>
      <c r="I28" s="50"/>
      <c r="J28" s="50"/>
      <c r="K28" s="50"/>
      <c r="L28" s="141"/>
      <c r="M28" s="119"/>
      <c r="N28" s="156"/>
      <c r="O28" s="51"/>
      <c r="P28" s="52"/>
      <c r="Q28" s="149"/>
      <c r="R28" s="144"/>
      <c r="S28" s="52"/>
      <c r="T28" s="108"/>
      <c r="U28" s="52"/>
      <c r="V28" s="108"/>
      <c r="W28" s="237"/>
    </row>
    <row r="29" spans="1:25" ht="15.75" thickBot="1" x14ac:dyDescent="0.25">
      <c r="A29" s="126"/>
      <c r="B29" s="137" t="s">
        <v>7</v>
      </c>
      <c r="C29" s="188"/>
      <c r="D29" s="132"/>
      <c r="E29" s="128"/>
      <c r="F29" s="128"/>
      <c r="G29" s="128"/>
      <c r="H29" s="128"/>
      <c r="I29" s="128"/>
      <c r="J29" s="128"/>
      <c r="K29" s="128"/>
      <c r="L29" s="142"/>
      <c r="M29" s="127"/>
      <c r="N29" s="157"/>
      <c r="O29" s="129"/>
      <c r="P29" s="130"/>
      <c r="Q29" s="152"/>
      <c r="R29" s="145"/>
      <c r="S29" s="130"/>
      <c r="T29" s="131"/>
      <c r="U29" s="130"/>
      <c r="V29" s="131"/>
      <c r="W29" s="241"/>
    </row>
    <row r="30" spans="1:25" ht="14.25" x14ac:dyDescent="0.2">
      <c r="A30" s="164"/>
      <c r="B30" s="201" t="s">
        <v>8</v>
      </c>
      <c r="C30" s="166"/>
      <c r="D30" s="167"/>
      <c r="E30" s="168"/>
      <c r="F30" s="168"/>
      <c r="G30" s="168"/>
      <c r="H30" s="168"/>
      <c r="I30" s="168"/>
      <c r="J30" s="168"/>
      <c r="K30" s="168"/>
      <c r="L30" s="169"/>
      <c r="M30" s="165"/>
      <c r="N30" s="170"/>
      <c r="O30" s="171"/>
      <c r="P30" s="172"/>
      <c r="Q30" s="173"/>
      <c r="R30" s="174"/>
      <c r="S30" s="172"/>
      <c r="T30" s="175"/>
      <c r="U30" s="172"/>
      <c r="V30" s="175"/>
      <c r="W30" s="242"/>
    </row>
    <row r="31" spans="1:25" ht="14.25" x14ac:dyDescent="0.2">
      <c r="A31" s="176"/>
      <c r="B31" s="202" t="s">
        <v>9</v>
      </c>
      <c r="C31" s="177"/>
      <c r="D31" s="178"/>
      <c r="E31" s="179"/>
      <c r="F31" s="179"/>
      <c r="G31" s="179"/>
      <c r="H31" s="179"/>
      <c r="I31" s="179"/>
      <c r="J31" s="179"/>
      <c r="K31" s="179"/>
      <c r="L31" s="180"/>
      <c r="M31" s="181"/>
      <c r="N31" s="182"/>
      <c r="O31" s="183"/>
      <c r="P31" s="183"/>
      <c r="Q31" s="184"/>
      <c r="R31" s="185"/>
      <c r="S31" s="183"/>
      <c r="T31" s="186"/>
      <c r="U31" s="183"/>
      <c r="V31" s="187">
        <v>0.18</v>
      </c>
      <c r="W31" s="237"/>
    </row>
    <row r="32" spans="1:25" ht="15" thickBot="1" x14ac:dyDescent="0.25">
      <c r="A32" s="246"/>
      <c r="B32" s="247" t="s">
        <v>10</v>
      </c>
      <c r="C32" s="248"/>
      <c r="D32" s="249"/>
      <c r="E32" s="250"/>
      <c r="F32" s="250"/>
      <c r="G32" s="250"/>
      <c r="H32" s="250"/>
      <c r="I32" s="250"/>
      <c r="J32" s="250"/>
      <c r="K32" s="250"/>
      <c r="L32" s="251"/>
      <c r="M32" s="252"/>
      <c r="N32" s="253"/>
      <c r="O32" s="254"/>
      <c r="P32" s="255"/>
      <c r="Q32" s="256"/>
      <c r="R32" s="257"/>
      <c r="S32" s="255"/>
      <c r="T32" s="258"/>
      <c r="U32" s="255"/>
      <c r="V32" s="258"/>
      <c r="W32" s="259"/>
    </row>
    <row r="33" spans="1:25" x14ac:dyDescent="0.2">
      <c r="A33" s="55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5"/>
    </row>
    <row r="34" spans="1:25" ht="12.75" customHeight="1" x14ac:dyDescent="0.2">
      <c r="B34" s="413"/>
      <c r="C34" s="414"/>
      <c r="D34" s="417" t="s">
        <v>31</v>
      </c>
      <c r="E34" s="419" t="s">
        <v>18</v>
      </c>
      <c r="F34" s="420"/>
      <c r="G34" s="420"/>
      <c r="H34" s="57"/>
      <c r="I34" s="57"/>
      <c r="M34" s="7"/>
      <c r="T34" s="7"/>
      <c r="V34" s="7"/>
      <c r="W34" s="7"/>
      <c r="X34" s="8"/>
    </row>
    <row r="35" spans="1:25" ht="12.75" customHeight="1" x14ac:dyDescent="0.2">
      <c r="B35" s="415"/>
      <c r="C35" s="416"/>
      <c r="D35" s="418"/>
      <c r="E35" s="406">
        <v>2016</v>
      </c>
      <c r="F35" s="407"/>
      <c r="G35" s="408"/>
      <c r="H35" s="110"/>
      <c r="I35" s="110"/>
      <c r="J35" s="110"/>
      <c r="K35" s="110"/>
      <c r="L35" s="110"/>
      <c r="M35" s="7"/>
      <c r="T35" s="7"/>
      <c r="V35" s="7"/>
      <c r="W35" s="7"/>
      <c r="X35" s="7"/>
    </row>
    <row r="36" spans="1:25" ht="13.5" customHeight="1" x14ac:dyDescent="0.2">
      <c r="B36" s="421" t="s">
        <v>32</v>
      </c>
      <c r="C36" s="422"/>
      <c r="D36" s="58"/>
      <c r="E36" s="409"/>
      <c r="F36" s="410"/>
      <c r="G36" s="411"/>
      <c r="H36" s="59"/>
      <c r="I36" s="59"/>
      <c r="J36" s="59"/>
      <c r="K36" s="59"/>
      <c r="L36" s="59"/>
      <c r="M36" s="59"/>
      <c r="N36" s="61"/>
      <c r="O36" s="61"/>
      <c r="P36" s="62"/>
      <c r="Q36" s="61"/>
      <c r="R36" s="61"/>
    </row>
    <row r="37" spans="1:25" ht="13.5" x14ac:dyDescent="0.2">
      <c r="A37" s="55"/>
      <c r="B37" s="63"/>
      <c r="C37" s="64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65"/>
      <c r="O37" s="65"/>
      <c r="P37" s="65"/>
      <c r="Q37" s="65"/>
      <c r="R37" s="66"/>
      <c r="S37" s="62"/>
      <c r="T37" s="67"/>
      <c r="U37" s="62"/>
      <c r="V37" s="60"/>
      <c r="W37" s="68"/>
    </row>
    <row r="38" spans="1:25" ht="13.5" x14ac:dyDescent="0.2">
      <c r="A38" s="69" t="s">
        <v>19</v>
      </c>
      <c r="B38" s="69"/>
      <c r="C38" s="69"/>
      <c r="D38" s="55"/>
      <c r="E38" s="55"/>
      <c r="F38" s="55"/>
      <c r="G38" s="55"/>
      <c r="H38" s="55"/>
      <c r="I38" s="55"/>
      <c r="J38" s="55"/>
      <c r="K38" s="55"/>
      <c r="L38" s="55"/>
      <c r="M38" s="70"/>
      <c r="N38" s="71"/>
      <c r="O38" s="71"/>
      <c r="P38" s="65"/>
      <c r="Q38" s="65"/>
      <c r="R38" s="66"/>
      <c r="S38" s="62"/>
      <c r="T38" s="67"/>
      <c r="U38" s="62"/>
      <c r="V38" s="60"/>
      <c r="W38" s="68"/>
    </row>
    <row r="39" spans="1:25" ht="14.25" thickBot="1" x14ac:dyDescent="0.25">
      <c r="A39" s="69"/>
      <c r="B39" s="69"/>
      <c r="C39" s="69"/>
      <c r="D39" s="98" t="s">
        <v>99</v>
      </c>
      <c r="E39" s="55"/>
      <c r="F39" s="55"/>
      <c r="G39" s="55"/>
      <c r="H39" s="55"/>
      <c r="I39" s="55"/>
      <c r="J39" s="55"/>
      <c r="K39" s="55"/>
      <c r="L39" s="70"/>
      <c r="M39" s="71"/>
      <c r="N39" s="71"/>
      <c r="O39" s="65"/>
      <c r="P39" s="65"/>
      <c r="Q39" s="66"/>
      <c r="R39" s="62"/>
      <c r="S39" s="67"/>
      <c r="T39" s="62"/>
      <c r="U39" s="60"/>
      <c r="V39" s="68"/>
      <c r="Y39" s="1"/>
    </row>
    <row r="40" spans="1:25" ht="13.5" thickBot="1" x14ac:dyDescent="0.25">
      <c r="A40" s="218" t="s">
        <v>15</v>
      </c>
      <c r="B40" s="219" t="s">
        <v>67</v>
      </c>
      <c r="C40" s="219" t="s">
        <v>101</v>
      </c>
      <c r="D40" s="189" t="s">
        <v>11</v>
      </c>
      <c r="E40" s="133"/>
      <c r="F40" s="133"/>
      <c r="G40" s="133"/>
      <c r="H40" s="133"/>
      <c r="I40" s="412" t="s">
        <v>195</v>
      </c>
      <c r="J40" s="412"/>
      <c r="K40" s="412"/>
      <c r="L40" s="412"/>
      <c r="M40" s="412"/>
      <c r="N40" s="412"/>
      <c r="O40" s="412"/>
      <c r="P40" s="412"/>
      <c r="Q40" s="412"/>
      <c r="R40" s="412"/>
      <c r="S40" s="412"/>
      <c r="T40" s="412"/>
      <c r="U40" s="45"/>
      <c r="Y40" s="1"/>
    </row>
    <row r="41" spans="1:25" x14ac:dyDescent="0.2">
      <c r="A41" s="220">
        <v>1</v>
      </c>
      <c r="B41" s="221" t="s">
        <v>12</v>
      </c>
      <c r="C41" s="222"/>
      <c r="D41" s="135"/>
      <c r="E41" s="134"/>
      <c r="F41" s="134"/>
      <c r="G41" s="134"/>
      <c r="H41" s="134"/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12"/>
      <c r="U41" s="45"/>
      <c r="Y41" s="1"/>
    </row>
    <row r="42" spans="1:25" x14ac:dyDescent="0.2">
      <c r="A42" s="220">
        <v>2</v>
      </c>
      <c r="B42" s="221" t="s">
        <v>33</v>
      </c>
      <c r="C42" s="222"/>
      <c r="D42" s="136"/>
      <c r="E42" s="134"/>
      <c r="F42" s="134"/>
      <c r="G42" s="134"/>
      <c r="H42" s="134"/>
      <c r="I42" s="412"/>
      <c r="J42" s="412"/>
      <c r="K42" s="412"/>
      <c r="L42" s="412"/>
      <c r="M42" s="412"/>
      <c r="N42" s="412"/>
      <c r="O42" s="412"/>
      <c r="P42" s="412"/>
      <c r="Q42" s="412"/>
      <c r="R42" s="412"/>
      <c r="S42" s="412"/>
      <c r="T42" s="412"/>
      <c r="U42" s="45"/>
      <c r="Y42" s="1"/>
    </row>
    <row r="43" spans="1:25" x14ac:dyDescent="0.2">
      <c r="A43" s="220">
        <v>3</v>
      </c>
      <c r="B43" s="221" t="s">
        <v>4</v>
      </c>
      <c r="C43" s="222" t="s">
        <v>0</v>
      </c>
      <c r="D43" s="190">
        <f>3.5%*0.8</f>
        <v>2.8000000000000001E-2</v>
      </c>
      <c r="E43" s="67"/>
      <c r="F43" s="67"/>
      <c r="G43" s="67"/>
      <c r="I43" s="412"/>
      <c r="J43" s="412"/>
      <c r="K43" s="412"/>
      <c r="L43" s="412"/>
      <c r="M43" s="412"/>
      <c r="N43" s="412"/>
      <c r="O43" s="412"/>
      <c r="P43" s="412"/>
      <c r="Q43" s="412"/>
      <c r="R43" s="412"/>
      <c r="S43" s="412"/>
      <c r="T43" s="412"/>
      <c r="U43" s="45"/>
      <c r="Y43" s="1"/>
    </row>
    <row r="44" spans="1:25" x14ac:dyDescent="0.2">
      <c r="A44" s="220">
        <v>4</v>
      </c>
      <c r="B44" s="221" t="s">
        <v>5</v>
      </c>
      <c r="C44" s="222" t="s">
        <v>0</v>
      </c>
      <c r="D44" s="191">
        <f>6.35%*0.8</f>
        <v>5.0799999999999998E-2</v>
      </c>
      <c r="E44" s="67"/>
      <c r="F44" s="67"/>
      <c r="G44" s="67"/>
      <c r="I44" s="412"/>
      <c r="J44" s="412"/>
      <c r="K44" s="412"/>
      <c r="L44" s="412"/>
      <c r="M44" s="412"/>
      <c r="N44" s="412"/>
      <c r="O44" s="412"/>
      <c r="P44" s="412"/>
      <c r="Q44" s="412"/>
      <c r="R44" s="412"/>
      <c r="S44" s="412"/>
      <c r="T44" s="412"/>
      <c r="U44" s="45"/>
      <c r="Y44" s="1"/>
    </row>
    <row r="45" spans="1:25" ht="25.5" x14ac:dyDescent="0.2">
      <c r="A45" s="220">
        <v>5</v>
      </c>
      <c r="B45" s="223" t="s">
        <v>34</v>
      </c>
      <c r="C45" s="222" t="s">
        <v>0</v>
      </c>
      <c r="D45" s="190">
        <v>1.4999999999999999E-2</v>
      </c>
      <c r="E45" s="67"/>
      <c r="F45" s="67"/>
      <c r="G45" s="67"/>
      <c r="I45" s="412"/>
      <c r="J45" s="412"/>
      <c r="K45" s="412"/>
      <c r="L45" s="412"/>
      <c r="M45" s="412"/>
      <c r="N45" s="412"/>
      <c r="O45" s="412"/>
      <c r="P45" s="412"/>
      <c r="Q45" s="412"/>
      <c r="R45" s="412"/>
      <c r="S45" s="412"/>
      <c r="T45" s="412"/>
      <c r="U45" s="45"/>
      <c r="Y45" s="1"/>
    </row>
    <row r="46" spans="1:25" x14ac:dyDescent="0.2">
      <c r="A46" s="220">
        <v>6</v>
      </c>
      <c r="B46" s="221" t="s">
        <v>7</v>
      </c>
      <c r="C46" s="222" t="s">
        <v>0</v>
      </c>
      <c r="D46" s="190">
        <v>1.4999999999999999E-2</v>
      </c>
      <c r="E46" s="134"/>
      <c r="F46" s="134"/>
      <c r="G46" s="134"/>
      <c r="H46" s="134"/>
      <c r="I46" s="412"/>
      <c r="J46" s="412"/>
      <c r="K46" s="412"/>
      <c r="L46" s="412"/>
      <c r="M46" s="412"/>
      <c r="N46" s="412"/>
      <c r="O46" s="412"/>
      <c r="P46" s="412"/>
      <c r="Q46" s="412"/>
      <c r="R46" s="412"/>
      <c r="S46" s="412"/>
      <c r="T46" s="412"/>
      <c r="U46" s="45"/>
      <c r="Y46" s="1"/>
    </row>
    <row r="47" spans="1:25" x14ac:dyDescent="0.2">
      <c r="A47" s="220">
        <v>7</v>
      </c>
      <c r="B47" s="221" t="s">
        <v>13</v>
      </c>
      <c r="C47" s="222" t="s">
        <v>0</v>
      </c>
      <c r="D47" s="192">
        <f>(I17/(D17+F17))*0.85</f>
        <v>0.91959999999999997</v>
      </c>
      <c r="E47" s="134"/>
      <c r="F47" s="134"/>
      <c r="G47" s="134"/>
      <c r="H47" s="134"/>
      <c r="I47" s="412"/>
      <c r="J47" s="412"/>
      <c r="K47" s="412"/>
      <c r="L47" s="412"/>
      <c r="M47" s="412"/>
      <c r="N47" s="412"/>
      <c r="O47" s="412"/>
      <c r="P47" s="412"/>
      <c r="Q47" s="412"/>
      <c r="R47" s="412"/>
      <c r="S47" s="412"/>
      <c r="T47" s="412"/>
      <c r="U47" s="45"/>
      <c r="Y47" s="1"/>
    </row>
    <row r="48" spans="1:25" ht="13.5" thickBot="1" x14ac:dyDescent="0.25">
      <c r="A48" s="224">
        <v>8</v>
      </c>
      <c r="B48" s="225" t="s">
        <v>14</v>
      </c>
      <c r="C48" s="226" t="s">
        <v>0</v>
      </c>
      <c r="D48" s="193">
        <f>IF(J17*0.8/(D17+F17)&gt;=0.5,0.5,J17*0.8/(D17+F17))</f>
        <v>0.49680000000000002</v>
      </c>
      <c r="I48" s="412"/>
      <c r="J48" s="412"/>
      <c r="K48" s="412"/>
      <c r="L48" s="412"/>
      <c r="M48" s="412"/>
      <c r="N48" s="412"/>
      <c r="O48" s="412"/>
      <c r="P48" s="412"/>
      <c r="Q48" s="412"/>
      <c r="R48" s="412"/>
      <c r="S48" s="412"/>
      <c r="T48" s="412"/>
      <c r="U48" s="67"/>
      <c r="V48" s="67"/>
      <c r="W48" s="60"/>
      <c r="Y48" s="1"/>
    </row>
  </sheetData>
  <sheetProtection insertRows="0" deleteRows="0"/>
  <protectedRanges>
    <protectedRange sqref="A55:X59" name="Диапазон1"/>
    <protectedRange sqref="K17:L17 N17:V17 W33 A2:S5 H46:H48 W24:W27 D41:D42 E46:G48 U46:W48 E39:W39 F33:G33 F37:G38 H33:V38 A49:X54 W34:X38 N12:Q16 E41:H42 U41:W42 U40:W40 E40:H40 U43:W45 E43:G45" name="Диапазон1_1"/>
    <protectedRange sqref="I46:J48 K46:T48 I41:T42 I40:T40 K43:T45" name="Диапазон1_1_1"/>
  </protectedRanges>
  <mergeCells count="34"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E35:G35"/>
    <mergeCell ref="E36:G36"/>
    <mergeCell ref="I40:T48"/>
    <mergeCell ref="B34:C35"/>
    <mergeCell ref="D34:D35"/>
    <mergeCell ref="E34:G34"/>
    <mergeCell ref="B36:C3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342" customWidth="1"/>
    <col min="2" max="2" width="25.140625" style="342" customWidth="1"/>
    <col min="3" max="3" width="7.140625" style="342" customWidth="1"/>
    <col min="4" max="4" width="10.7109375" style="342" customWidth="1"/>
    <col min="5" max="5" width="9.7109375" style="342" customWidth="1"/>
    <col min="6" max="6" width="8.28515625" style="342" customWidth="1"/>
    <col min="7" max="7" width="8.42578125" style="342" customWidth="1"/>
    <col min="8" max="9" width="9.42578125" style="342" customWidth="1"/>
    <col min="10" max="10" width="11.7109375" style="342" customWidth="1"/>
    <col min="11" max="16384" width="9.140625" style="342"/>
  </cols>
  <sheetData>
    <row r="1" spans="1:16" s="339" customFormat="1" ht="12" x14ac:dyDescent="0.2">
      <c r="A1" s="338" t="s">
        <v>138</v>
      </c>
      <c r="B1" s="338"/>
      <c r="C1" s="338"/>
      <c r="D1" s="338"/>
      <c r="E1" s="338"/>
      <c r="I1" s="498" t="s">
        <v>139</v>
      </c>
      <c r="J1" s="498"/>
    </row>
    <row r="2" spans="1:16" s="341" customFormat="1" x14ac:dyDescent="0.2">
      <c r="A2" s="340" t="s">
        <v>140</v>
      </c>
    </row>
    <row r="3" spans="1:16" x14ac:dyDescent="0.2">
      <c r="A3" s="499" t="s">
        <v>141</v>
      </c>
      <c r="B3" s="499"/>
      <c r="C3" s="499"/>
      <c r="D3" s="499"/>
      <c r="E3" s="499"/>
      <c r="F3" s="499"/>
      <c r="G3" s="499"/>
      <c r="H3" s="499"/>
      <c r="I3" s="499"/>
      <c r="J3" s="499"/>
    </row>
    <row r="4" spans="1:16" ht="15" customHeight="1" x14ac:dyDescent="0.2">
      <c r="A4" s="500" t="s">
        <v>217</v>
      </c>
      <c r="B4" s="500"/>
      <c r="C4" s="500"/>
      <c r="D4" s="500"/>
      <c r="E4" s="500"/>
      <c r="F4" s="500"/>
      <c r="G4" s="500"/>
      <c r="H4" s="500"/>
      <c r="I4" s="500"/>
      <c r="J4" s="500"/>
      <c r="K4" s="343"/>
      <c r="L4" s="343"/>
      <c r="M4" s="343"/>
      <c r="N4" s="344"/>
      <c r="O4" s="344"/>
      <c r="P4" s="344"/>
    </row>
    <row r="5" spans="1:16" ht="15" customHeight="1" thickBot="1" x14ac:dyDescent="0.25">
      <c r="A5" s="500" t="s">
        <v>218</v>
      </c>
      <c r="B5" s="500"/>
      <c r="C5" s="500"/>
      <c r="D5" s="500"/>
      <c r="E5" s="500"/>
      <c r="F5" s="500"/>
      <c r="G5" s="500"/>
      <c r="H5" s="500"/>
      <c r="I5" s="500"/>
      <c r="J5" s="500"/>
      <c r="K5" s="343"/>
      <c r="L5" s="343"/>
      <c r="M5" s="343"/>
    </row>
    <row r="6" spans="1:16" ht="20.25" customHeight="1" x14ac:dyDescent="0.2">
      <c r="A6" s="501" t="s">
        <v>142</v>
      </c>
      <c r="B6" s="501" t="s">
        <v>143</v>
      </c>
      <c r="C6" s="501" t="s">
        <v>144</v>
      </c>
      <c r="D6" s="501" t="s">
        <v>145</v>
      </c>
      <c r="E6" s="501" t="s">
        <v>146</v>
      </c>
      <c r="F6" s="501" t="s">
        <v>147</v>
      </c>
      <c r="G6" s="504" t="s">
        <v>148</v>
      </c>
      <c r="H6" s="501" t="s">
        <v>42</v>
      </c>
      <c r="I6" s="501" t="s">
        <v>149</v>
      </c>
      <c r="J6" s="501" t="s">
        <v>86</v>
      </c>
    </row>
    <row r="7" spans="1:16" ht="68.25" customHeight="1" thickBot="1" x14ac:dyDescent="0.25">
      <c r="A7" s="502"/>
      <c r="B7" s="502"/>
      <c r="C7" s="502"/>
      <c r="D7" s="502"/>
      <c r="E7" s="502"/>
      <c r="F7" s="502"/>
      <c r="G7" s="505"/>
      <c r="H7" s="502"/>
      <c r="I7" s="502"/>
      <c r="J7" s="502"/>
    </row>
    <row r="8" spans="1:16" x14ac:dyDescent="0.2">
      <c r="A8" s="345"/>
      <c r="B8" s="346"/>
      <c r="C8" s="347"/>
      <c r="D8" s="347"/>
      <c r="E8" s="347"/>
      <c r="F8" s="348"/>
      <c r="G8" s="347"/>
      <c r="H8" s="348"/>
      <c r="I8" s="347"/>
      <c r="J8" s="349"/>
    </row>
    <row r="9" spans="1:16" s="339" customFormat="1" x14ac:dyDescent="0.2">
      <c r="A9" s="345"/>
      <c r="B9" s="346"/>
      <c r="C9" s="347"/>
      <c r="D9" s="347"/>
      <c r="E9" s="347"/>
      <c r="F9" s="348"/>
      <c r="G9" s="347"/>
      <c r="H9" s="348"/>
      <c r="I9" s="347"/>
      <c r="J9" s="349"/>
    </row>
    <row r="10" spans="1:16" s="339" customFormat="1" ht="26.25" customHeight="1" x14ac:dyDescent="0.2">
      <c r="A10" s="350"/>
      <c r="B10" s="351"/>
      <c r="C10" s="347"/>
      <c r="D10" s="347"/>
      <c r="E10" s="347"/>
      <c r="F10" s="348"/>
      <c r="G10" s="352"/>
      <c r="H10" s="348"/>
      <c r="I10" s="347"/>
      <c r="J10" s="349"/>
    </row>
    <row r="11" spans="1:16" s="339" customFormat="1" ht="26.25" customHeight="1" thickBot="1" x14ac:dyDescent="0.25">
      <c r="A11" s="353"/>
      <c r="B11" s="354"/>
      <c r="C11" s="355"/>
      <c r="D11" s="355"/>
      <c r="E11" s="355"/>
      <c r="F11" s="356"/>
      <c r="G11" s="357"/>
      <c r="H11" s="356"/>
      <c r="I11" s="355"/>
      <c r="J11" s="358"/>
    </row>
    <row r="12" spans="1:16" ht="13.5" thickBot="1" x14ac:dyDescent="0.25">
      <c r="A12" s="506" t="s">
        <v>150</v>
      </c>
      <c r="B12" s="507"/>
      <c r="C12" s="507"/>
      <c r="D12" s="507"/>
      <c r="E12" s="507"/>
      <c r="F12" s="507"/>
      <c r="G12" s="507"/>
      <c r="H12" s="507"/>
      <c r="I12" s="508"/>
      <c r="J12" s="359">
        <f>SUM(J8:J11)</f>
        <v>0</v>
      </c>
    </row>
    <row r="15" spans="1:16" ht="12.75" customHeight="1" x14ac:dyDescent="0.2">
      <c r="A15" s="360" t="s">
        <v>137</v>
      </c>
      <c r="B15" s="361"/>
      <c r="C15" s="509" t="s">
        <v>151</v>
      </c>
      <c r="D15" s="509"/>
      <c r="E15" s="361"/>
      <c r="F15" s="509" t="s">
        <v>152</v>
      </c>
      <c r="G15" s="509"/>
      <c r="H15" s="509"/>
    </row>
    <row r="16" spans="1:16" x14ac:dyDescent="0.2">
      <c r="A16" s="361"/>
      <c r="B16" s="361"/>
      <c r="C16" s="361"/>
      <c r="D16" s="361"/>
      <c r="E16" s="361"/>
      <c r="F16" s="503" t="s">
        <v>153</v>
      </c>
      <c r="G16" s="503"/>
      <c r="H16" s="503"/>
    </row>
    <row r="17" spans="7:7" x14ac:dyDescent="0.2">
      <c r="G17" s="362"/>
    </row>
    <row r="18" spans="7:7" x14ac:dyDescent="0.2">
      <c r="G18" s="362"/>
    </row>
    <row r="19" spans="7:7" x14ac:dyDescent="0.2">
      <c r="G19" s="362"/>
    </row>
    <row r="20" spans="7:7" x14ac:dyDescent="0.2">
      <c r="G20" s="362"/>
    </row>
    <row r="21" spans="7:7" x14ac:dyDescent="0.2">
      <c r="G21" s="362"/>
    </row>
    <row r="22" spans="7:7" x14ac:dyDescent="0.2">
      <c r="G22" s="362"/>
    </row>
    <row r="23" spans="7:7" x14ac:dyDescent="0.2">
      <c r="G23" s="362"/>
    </row>
    <row r="24" spans="7:7" x14ac:dyDescent="0.2">
      <c r="G24" s="363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workbookViewId="0">
      <selection activeCell="L18" sqref="L18"/>
    </sheetView>
  </sheetViews>
  <sheetFormatPr defaultColWidth="17.140625" defaultRowHeight="12.75" x14ac:dyDescent="0.2"/>
  <cols>
    <col min="1" max="1" width="4.140625" style="280" customWidth="1"/>
    <col min="2" max="2" width="25.140625" style="280" customWidth="1"/>
    <col min="3" max="3" width="7.140625" style="281" customWidth="1"/>
    <col min="4" max="4" width="8" style="281" customWidth="1"/>
    <col min="5" max="5" width="11.5703125" style="281" customWidth="1"/>
    <col min="6" max="6" width="10.28515625" style="280" customWidth="1"/>
    <col min="7" max="7" width="14.28515625" style="280" customWidth="1"/>
    <col min="8" max="9" width="14.42578125" style="280" customWidth="1"/>
    <col min="10" max="10" width="16.5703125" style="280" customWidth="1"/>
    <col min="11" max="255" width="9.140625" style="283" customWidth="1"/>
    <col min="256" max="256" width="17.140625" style="283"/>
    <col min="257" max="257" width="4.140625" style="283" customWidth="1"/>
    <col min="258" max="258" width="25.140625" style="283" customWidth="1"/>
    <col min="259" max="259" width="7.140625" style="283" customWidth="1"/>
    <col min="260" max="260" width="8" style="283" customWidth="1"/>
    <col min="261" max="261" width="11.5703125" style="283" customWidth="1"/>
    <col min="262" max="262" width="10.28515625" style="283" customWidth="1"/>
    <col min="263" max="263" width="14.28515625" style="283" customWidth="1"/>
    <col min="264" max="265" width="14.42578125" style="283" customWidth="1"/>
    <col min="266" max="266" width="16.5703125" style="283" customWidth="1"/>
    <col min="267" max="511" width="9.140625" style="283" customWidth="1"/>
    <col min="512" max="512" width="17.140625" style="283"/>
    <col min="513" max="513" width="4.140625" style="283" customWidth="1"/>
    <col min="514" max="514" width="25.140625" style="283" customWidth="1"/>
    <col min="515" max="515" width="7.140625" style="283" customWidth="1"/>
    <col min="516" max="516" width="8" style="283" customWidth="1"/>
    <col min="517" max="517" width="11.5703125" style="283" customWidth="1"/>
    <col min="518" max="518" width="10.28515625" style="283" customWidth="1"/>
    <col min="519" max="519" width="14.28515625" style="283" customWidth="1"/>
    <col min="520" max="521" width="14.42578125" style="283" customWidth="1"/>
    <col min="522" max="522" width="16.5703125" style="283" customWidth="1"/>
    <col min="523" max="767" width="9.140625" style="283" customWidth="1"/>
    <col min="768" max="768" width="17.140625" style="283"/>
    <col min="769" max="769" width="4.140625" style="283" customWidth="1"/>
    <col min="770" max="770" width="25.140625" style="283" customWidth="1"/>
    <col min="771" max="771" width="7.140625" style="283" customWidth="1"/>
    <col min="772" max="772" width="8" style="283" customWidth="1"/>
    <col min="773" max="773" width="11.5703125" style="283" customWidth="1"/>
    <col min="774" max="774" width="10.28515625" style="283" customWidth="1"/>
    <col min="775" max="775" width="14.28515625" style="283" customWidth="1"/>
    <col min="776" max="777" width="14.42578125" style="283" customWidth="1"/>
    <col min="778" max="778" width="16.5703125" style="283" customWidth="1"/>
    <col min="779" max="1023" width="9.140625" style="283" customWidth="1"/>
    <col min="1024" max="1024" width="17.140625" style="283"/>
    <col min="1025" max="1025" width="4.140625" style="283" customWidth="1"/>
    <col min="1026" max="1026" width="25.140625" style="283" customWidth="1"/>
    <col min="1027" max="1027" width="7.140625" style="283" customWidth="1"/>
    <col min="1028" max="1028" width="8" style="283" customWidth="1"/>
    <col min="1029" max="1029" width="11.5703125" style="283" customWidth="1"/>
    <col min="1030" max="1030" width="10.28515625" style="283" customWidth="1"/>
    <col min="1031" max="1031" width="14.28515625" style="283" customWidth="1"/>
    <col min="1032" max="1033" width="14.42578125" style="283" customWidth="1"/>
    <col min="1034" max="1034" width="16.5703125" style="283" customWidth="1"/>
    <col min="1035" max="1279" width="9.140625" style="283" customWidth="1"/>
    <col min="1280" max="1280" width="17.140625" style="283"/>
    <col min="1281" max="1281" width="4.140625" style="283" customWidth="1"/>
    <col min="1282" max="1282" width="25.140625" style="283" customWidth="1"/>
    <col min="1283" max="1283" width="7.140625" style="283" customWidth="1"/>
    <col min="1284" max="1284" width="8" style="283" customWidth="1"/>
    <col min="1285" max="1285" width="11.5703125" style="283" customWidth="1"/>
    <col min="1286" max="1286" width="10.28515625" style="283" customWidth="1"/>
    <col min="1287" max="1287" width="14.28515625" style="283" customWidth="1"/>
    <col min="1288" max="1289" width="14.42578125" style="283" customWidth="1"/>
    <col min="1290" max="1290" width="16.5703125" style="283" customWidth="1"/>
    <col min="1291" max="1535" width="9.140625" style="283" customWidth="1"/>
    <col min="1536" max="1536" width="17.140625" style="283"/>
    <col min="1537" max="1537" width="4.140625" style="283" customWidth="1"/>
    <col min="1538" max="1538" width="25.140625" style="283" customWidth="1"/>
    <col min="1539" max="1539" width="7.140625" style="283" customWidth="1"/>
    <col min="1540" max="1540" width="8" style="283" customWidth="1"/>
    <col min="1541" max="1541" width="11.5703125" style="283" customWidth="1"/>
    <col min="1542" max="1542" width="10.28515625" style="283" customWidth="1"/>
    <col min="1543" max="1543" width="14.28515625" style="283" customWidth="1"/>
    <col min="1544" max="1545" width="14.42578125" style="283" customWidth="1"/>
    <col min="1546" max="1546" width="16.5703125" style="283" customWidth="1"/>
    <col min="1547" max="1791" width="9.140625" style="283" customWidth="1"/>
    <col min="1792" max="1792" width="17.140625" style="283"/>
    <col min="1793" max="1793" width="4.140625" style="283" customWidth="1"/>
    <col min="1794" max="1794" width="25.140625" style="283" customWidth="1"/>
    <col min="1795" max="1795" width="7.140625" style="283" customWidth="1"/>
    <col min="1796" max="1796" width="8" style="283" customWidth="1"/>
    <col min="1797" max="1797" width="11.5703125" style="283" customWidth="1"/>
    <col min="1798" max="1798" width="10.28515625" style="283" customWidth="1"/>
    <col min="1799" max="1799" width="14.28515625" style="283" customWidth="1"/>
    <col min="1800" max="1801" width="14.42578125" style="283" customWidth="1"/>
    <col min="1802" max="1802" width="16.5703125" style="283" customWidth="1"/>
    <col min="1803" max="2047" width="9.140625" style="283" customWidth="1"/>
    <col min="2048" max="2048" width="17.140625" style="283"/>
    <col min="2049" max="2049" width="4.140625" style="283" customWidth="1"/>
    <col min="2050" max="2050" width="25.140625" style="283" customWidth="1"/>
    <col min="2051" max="2051" width="7.140625" style="283" customWidth="1"/>
    <col min="2052" max="2052" width="8" style="283" customWidth="1"/>
    <col min="2053" max="2053" width="11.5703125" style="283" customWidth="1"/>
    <col min="2054" max="2054" width="10.28515625" style="283" customWidth="1"/>
    <col min="2055" max="2055" width="14.28515625" style="283" customWidth="1"/>
    <col min="2056" max="2057" width="14.42578125" style="283" customWidth="1"/>
    <col min="2058" max="2058" width="16.5703125" style="283" customWidth="1"/>
    <col min="2059" max="2303" width="9.140625" style="283" customWidth="1"/>
    <col min="2304" max="2304" width="17.140625" style="283"/>
    <col min="2305" max="2305" width="4.140625" style="283" customWidth="1"/>
    <col min="2306" max="2306" width="25.140625" style="283" customWidth="1"/>
    <col min="2307" max="2307" width="7.140625" style="283" customWidth="1"/>
    <col min="2308" max="2308" width="8" style="283" customWidth="1"/>
    <col min="2309" max="2309" width="11.5703125" style="283" customWidth="1"/>
    <col min="2310" max="2310" width="10.28515625" style="283" customWidth="1"/>
    <col min="2311" max="2311" width="14.28515625" style="283" customWidth="1"/>
    <col min="2312" max="2313" width="14.42578125" style="283" customWidth="1"/>
    <col min="2314" max="2314" width="16.5703125" style="283" customWidth="1"/>
    <col min="2315" max="2559" width="9.140625" style="283" customWidth="1"/>
    <col min="2560" max="2560" width="17.140625" style="283"/>
    <col min="2561" max="2561" width="4.140625" style="283" customWidth="1"/>
    <col min="2562" max="2562" width="25.140625" style="283" customWidth="1"/>
    <col min="2563" max="2563" width="7.140625" style="283" customWidth="1"/>
    <col min="2564" max="2564" width="8" style="283" customWidth="1"/>
    <col min="2565" max="2565" width="11.5703125" style="283" customWidth="1"/>
    <col min="2566" max="2566" width="10.28515625" style="283" customWidth="1"/>
    <col min="2567" max="2567" width="14.28515625" style="283" customWidth="1"/>
    <col min="2568" max="2569" width="14.42578125" style="283" customWidth="1"/>
    <col min="2570" max="2570" width="16.5703125" style="283" customWidth="1"/>
    <col min="2571" max="2815" width="9.140625" style="283" customWidth="1"/>
    <col min="2816" max="2816" width="17.140625" style="283"/>
    <col min="2817" max="2817" width="4.140625" style="283" customWidth="1"/>
    <col min="2818" max="2818" width="25.140625" style="283" customWidth="1"/>
    <col min="2819" max="2819" width="7.140625" style="283" customWidth="1"/>
    <col min="2820" max="2820" width="8" style="283" customWidth="1"/>
    <col min="2821" max="2821" width="11.5703125" style="283" customWidth="1"/>
    <col min="2822" max="2822" width="10.28515625" style="283" customWidth="1"/>
    <col min="2823" max="2823" width="14.28515625" style="283" customWidth="1"/>
    <col min="2824" max="2825" width="14.42578125" style="283" customWidth="1"/>
    <col min="2826" max="2826" width="16.5703125" style="283" customWidth="1"/>
    <col min="2827" max="3071" width="9.140625" style="283" customWidth="1"/>
    <col min="3072" max="3072" width="17.140625" style="283"/>
    <col min="3073" max="3073" width="4.140625" style="283" customWidth="1"/>
    <col min="3074" max="3074" width="25.140625" style="283" customWidth="1"/>
    <col min="3075" max="3075" width="7.140625" style="283" customWidth="1"/>
    <col min="3076" max="3076" width="8" style="283" customWidth="1"/>
    <col min="3077" max="3077" width="11.5703125" style="283" customWidth="1"/>
    <col min="3078" max="3078" width="10.28515625" style="283" customWidth="1"/>
    <col min="3079" max="3079" width="14.28515625" style="283" customWidth="1"/>
    <col min="3080" max="3081" width="14.42578125" style="283" customWidth="1"/>
    <col min="3082" max="3082" width="16.5703125" style="283" customWidth="1"/>
    <col min="3083" max="3327" width="9.140625" style="283" customWidth="1"/>
    <col min="3328" max="3328" width="17.140625" style="283"/>
    <col min="3329" max="3329" width="4.140625" style="283" customWidth="1"/>
    <col min="3330" max="3330" width="25.140625" style="283" customWidth="1"/>
    <col min="3331" max="3331" width="7.140625" style="283" customWidth="1"/>
    <col min="3332" max="3332" width="8" style="283" customWidth="1"/>
    <col min="3333" max="3333" width="11.5703125" style="283" customWidth="1"/>
    <col min="3334" max="3334" width="10.28515625" style="283" customWidth="1"/>
    <col min="3335" max="3335" width="14.28515625" style="283" customWidth="1"/>
    <col min="3336" max="3337" width="14.42578125" style="283" customWidth="1"/>
    <col min="3338" max="3338" width="16.5703125" style="283" customWidth="1"/>
    <col min="3339" max="3583" width="9.140625" style="283" customWidth="1"/>
    <col min="3584" max="3584" width="17.140625" style="283"/>
    <col min="3585" max="3585" width="4.140625" style="283" customWidth="1"/>
    <col min="3586" max="3586" width="25.140625" style="283" customWidth="1"/>
    <col min="3587" max="3587" width="7.140625" style="283" customWidth="1"/>
    <col min="3588" max="3588" width="8" style="283" customWidth="1"/>
    <col min="3589" max="3589" width="11.5703125" style="283" customWidth="1"/>
    <col min="3590" max="3590" width="10.28515625" style="283" customWidth="1"/>
    <col min="3591" max="3591" width="14.28515625" style="283" customWidth="1"/>
    <col min="3592" max="3593" width="14.42578125" style="283" customWidth="1"/>
    <col min="3594" max="3594" width="16.5703125" style="283" customWidth="1"/>
    <col min="3595" max="3839" width="9.140625" style="283" customWidth="1"/>
    <col min="3840" max="3840" width="17.140625" style="283"/>
    <col min="3841" max="3841" width="4.140625" style="283" customWidth="1"/>
    <col min="3842" max="3842" width="25.140625" style="283" customWidth="1"/>
    <col min="3843" max="3843" width="7.140625" style="283" customWidth="1"/>
    <col min="3844" max="3844" width="8" style="283" customWidth="1"/>
    <col min="3845" max="3845" width="11.5703125" style="283" customWidth="1"/>
    <col min="3846" max="3846" width="10.28515625" style="283" customWidth="1"/>
    <col min="3847" max="3847" width="14.28515625" style="283" customWidth="1"/>
    <col min="3848" max="3849" width="14.42578125" style="283" customWidth="1"/>
    <col min="3850" max="3850" width="16.5703125" style="283" customWidth="1"/>
    <col min="3851" max="4095" width="9.140625" style="283" customWidth="1"/>
    <col min="4096" max="4096" width="17.140625" style="283"/>
    <col min="4097" max="4097" width="4.140625" style="283" customWidth="1"/>
    <col min="4098" max="4098" width="25.140625" style="283" customWidth="1"/>
    <col min="4099" max="4099" width="7.140625" style="283" customWidth="1"/>
    <col min="4100" max="4100" width="8" style="283" customWidth="1"/>
    <col min="4101" max="4101" width="11.5703125" style="283" customWidth="1"/>
    <col min="4102" max="4102" width="10.28515625" style="283" customWidth="1"/>
    <col min="4103" max="4103" width="14.28515625" style="283" customWidth="1"/>
    <col min="4104" max="4105" width="14.42578125" style="283" customWidth="1"/>
    <col min="4106" max="4106" width="16.5703125" style="283" customWidth="1"/>
    <col min="4107" max="4351" width="9.140625" style="283" customWidth="1"/>
    <col min="4352" max="4352" width="17.140625" style="283"/>
    <col min="4353" max="4353" width="4.140625" style="283" customWidth="1"/>
    <col min="4354" max="4354" width="25.140625" style="283" customWidth="1"/>
    <col min="4355" max="4355" width="7.140625" style="283" customWidth="1"/>
    <col min="4356" max="4356" width="8" style="283" customWidth="1"/>
    <col min="4357" max="4357" width="11.5703125" style="283" customWidth="1"/>
    <col min="4358" max="4358" width="10.28515625" style="283" customWidth="1"/>
    <col min="4359" max="4359" width="14.28515625" style="283" customWidth="1"/>
    <col min="4360" max="4361" width="14.42578125" style="283" customWidth="1"/>
    <col min="4362" max="4362" width="16.5703125" style="283" customWidth="1"/>
    <col min="4363" max="4607" width="9.140625" style="283" customWidth="1"/>
    <col min="4608" max="4608" width="17.140625" style="283"/>
    <col min="4609" max="4609" width="4.140625" style="283" customWidth="1"/>
    <col min="4610" max="4610" width="25.140625" style="283" customWidth="1"/>
    <col min="4611" max="4611" width="7.140625" style="283" customWidth="1"/>
    <col min="4612" max="4612" width="8" style="283" customWidth="1"/>
    <col min="4613" max="4613" width="11.5703125" style="283" customWidth="1"/>
    <col min="4614" max="4614" width="10.28515625" style="283" customWidth="1"/>
    <col min="4615" max="4615" width="14.28515625" style="283" customWidth="1"/>
    <col min="4616" max="4617" width="14.42578125" style="283" customWidth="1"/>
    <col min="4618" max="4618" width="16.5703125" style="283" customWidth="1"/>
    <col min="4619" max="4863" width="9.140625" style="283" customWidth="1"/>
    <col min="4864" max="4864" width="17.140625" style="283"/>
    <col min="4865" max="4865" width="4.140625" style="283" customWidth="1"/>
    <col min="4866" max="4866" width="25.140625" style="283" customWidth="1"/>
    <col min="4867" max="4867" width="7.140625" style="283" customWidth="1"/>
    <col min="4868" max="4868" width="8" style="283" customWidth="1"/>
    <col min="4869" max="4869" width="11.5703125" style="283" customWidth="1"/>
    <col min="4870" max="4870" width="10.28515625" style="283" customWidth="1"/>
    <col min="4871" max="4871" width="14.28515625" style="283" customWidth="1"/>
    <col min="4872" max="4873" width="14.42578125" style="283" customWidth="1"/>
    <col min="4874" max="4874" width="16.5703125" style="283" customWidth="1"/>
    <col min="4875" max="5119" width="9.140625" style="283" customWidth="1"/>
    <col min="5120" max="5120" width="17.140625" style="283"/>
    <col min="5121" max="5121" width="4.140625" style="283" customWidth="1"/>
    <col min="5122" max="5122" width="25.140625" style="283" customWidth="1"/>
    <col min="5123" max="5123" width="7.140625" style="283" customWidth="1"/>
    <col min="5124" max="5124" width="8" style="283" customWidth="1"/>
    <col min="5125" max="5125" width="11.5703125" style="283" customWidth="1"/>
    <col min="5126" max="5126" width="10.28515625" style="283" customWidth="1"/>
    <col min="5127" max="5127" width="14.28515625" style="283" customWidth="1"/>
    <col min="5128" max="5129" width="14.42578125" style="283" customWidth="1"/>
    <col min="5130" max="5130" width="16.5703125" style="283" customWidth="1"/>
    <col min="5131" max="5375" width="9.140625" style="283" customWidth="1"/>
    <col min="5376" max="5376" width="17.140625" style="283"/>
    <col min="5377" max="5377" width="4.140625" style="283" customWidth="1"/>
    <col min="5378" max="5378" width="25.140625" style="283" customWidth="1"/>
    <col min="5379" max="5379" width="7.140625" style="283" customWidth="1"/>
    <col min="5380" max="5380" width="8" style="283" customWidth="1"/>
    <col min="5381" max="5381" width="11.5703125" style="283" customWidth="1"/>
    <col min="5382" max="5382" width="10.28515625" style="283" customWidth="1"/>
    <col min="5383" max="5383" width="14.28515625" style="283" customWidth="1"/>
    <col min="5384" max="5385" width="14.42578125" style="283" customWidth="1"/>
    <col min="5386" max="5386" width="16.5703125" style="283" customWidth="1"/>
    <col min="5387" max="5631" width="9.140625" style="283" customWidth="1"/>
    <col min="5632" max="5632" width="17.140625" style="283"/>
    <col min="5633" max="5633" width="4.140625" style="283" customWidth="1"/>
    <col min="5634" max="5634" width="25.140625" style="283" customWidth="1"/>
    <col min="5635" max="5635" width="7.140625" style="283" customWidth="1"/>
    <col min="5636" max="5636" width="8" style="283" customWidth="1"/>
    <col min="5637" max="5637" width="11.5703125" style="283" customWidth="1"/>
    <col min="5638" max="5638" width="10.28515625" style="283" customWidth="1"/>
    <col min="5639" max="5639" width="14.28515625" style="283" customWidth="1"/>
    <col min="5640" max="5641" width="14.42578125" style="283" customWidth="1"/>
    <col min="5642" max="5642" width="16.5703125" style="283" customWidth="1"/>
    <col min="5643" max="5887" width="9.140625" style="283" customWidth="1"/>
    <col min="5888" max="5888" width="17.140625" style="283"/>
    <col min="5889" max="5889" width="4.140625" style="283" customWidth="1"/>
    <col min="5890" max="5890" width="25.140625" style="283" customWidth="1"/>
    <col min="5891" max="5891" width="7.140625" style="283" customWidth="1"/>
    <col min="5892" max="5892" width="8" style="283" customWidth="1"/>
    <col min="5893" max="5893" width="11.5703125" style="283" customWidth="1"/>
    <col min="5894" max="5894" width="10.28515625" style="283" customWidth="1"/>
    <col min="5895" max="5895" width="14.28515625" style="283" customWidth="1"/>
    <col min="5896" max="5897" width="14.42578125" style="283" customWidth="1"/>
    <col min="5898" max="5898" width="16.5703125" style="283" customWidth="1"/>
    <col min="5899" max="6143" width="9.140625" style="283" customWidth="1"/>
    <col min="6144" max="6144" width="17.140625" style="283"/>
    <col min="6145" max="6145" width="4.140625" style="283" customWidth="1"/>
    <col min="6146" max="6146" width="25.140625" style="283" customWidth="1"/>
    <col min="6147" max="6147" width="7.140625" style="283" customWidth="1"/>
    <col min="6148" max="6148" width="8" style="283" customWidth="1"/>
    <col min="6149" max="6149" width="11.5703125" style="283" customWidth="1"/>
    <col min="6150" max="6150" width="10.28515625" style="283" customWidth="1"/>
    <col min="6151" max="6151" width="14.28515625" style="283" customWidth="1"/>
    <col min="6152" max="6153" width="14.42578125" style="283" customWidth="1"/>
    <col min="6154" max="6154" width="16.5703125" style="283" customWidth="1"/>
    <col min="6155" max="6399" width="9.140625" style="283" customWidth="1"/>
    <col min="6400" max="6400" width="17.140625" style="283"/>
    <col min="6401" max="6401" width="4.140625" style="283" customWidth="1"/>
    <col min="6402" max="6402" width="25.140625" style="283" customWidth="1"/>
    <col min="6403" max="6403" width="7.140625" style="283" customWidth="1"/>
    <col min="6404" max="6404" width="8" style="283" customWidth="1"/>
    <col min="6405" max="6405" width="11.5703125" style="283" customWidth="1"/>
    <col min="6406" max="6406" width="10.28515625" style="283" customWidth="1"/>
    <col min="6407" max="6407" width="14.28515625" style="283" customWidth="1"/>
    <col min="6408" max="6409" width="14.42578125" style="283" customWidth="1"/>
    <col min="6410" max="6410" width="16.5703125" style="283" customWidth="1"/>
    <col min="6411" max="6655" width="9.140625" style="283" customWidth="1"/>
    <col min="6656" max="6656" width="17.140625" style="283"/>
    <col min="6657" max="6657" width="4.140625" style="283" customWidth="1"/>
    <col min="6658" max="6658" width="25.140625" style="283" customWidth="1"/>
    <col min="6659" max="6659" width="7.140625" style="283" customWidth="1"/>
    <col min="6660" max="6660" width="8" style="283" customWidth="1"/>
    <col min="6661" max="6661" width="11.5703125" style="283" customWidth="1"/>
    <col min="6662" max="6662" width="10.28515625" style="283" customWidth="1"/>
    <col min="6663" max="6663" width="14.28515625" style="283" customWidth="1"/>
    <col min="6664" max="6665" width="14.42578125" style="283" customWidth="1"/>
    <col min="6666" max="6666" width="16.5703125" style="283" customWidth="1"/>
    <col min="6667" max="6911" width="9.140625" style="283" customWidth="1"/>
    <col min="6912" max="6912" width="17.140625" style="283"/>
    <col min="6913" max="6913" width="4.140625" style="283" customWidth="1"/>
    <col min="6914" max="6914" width="25.140625" style="283" customWidth="1"/>
    <col min="6915" max="6915" width="7.140625" style="283" customWidth="1"/>
    <col min="6916" max="6916" width="8" style="283" customWidth="1"/>
    <col min="6917" max="6917" width="11.5703125" style="283" customWidth="1"/>
    <col min="6918" max="6918" width="10.28515625" style="283" customWidth="1"/>
    <col min="6919" max="6919" width="14.28515625" style="283" customWidth="1"/>
    <col min="6920" max="6921" width="14.42578125" style="283" customWidth="1"/>
    <col min="6922" max="6922" width="16.5703125" style="283" customWidth="1"/>
    <col min="6923" max="7167" width="9.140625" style="283" customWidth="1"/>
    <col min="7168" max="7168" width="17.140625" style="283"/>
    <col min="7169" max="7169" width="4.140625" style="283" customWidth="1"/>
    <col min="7170" max="7170" width="25.140625" style="283" customWidth="1"/>
    <col min="7171" max="7171" width="7.140625" style="283" customWidth="1"/>
    <col min="7172" max="7172" width="8" style="283" customWidth="1"/>
    <col min="7173" max="7173" width="11.5703125" style="283" customWidth="1"/>
    <col min="7174" max="7174" width="10.28515625" style="283" customWidth="1"/>
    <col min="7175" max="7175" width="14.28515625" style="283" customWidth="1"/>
    <col min="7176" max="7177" width="14.42578125" style="283" customWidth="1"/>
    <col min="7178" max="7178" width="16.5703125" style="283" customWidth="1"/>
    <col min="7179" max="7423" width="9.140625" style="283" customWidth="1"/>
    <col min="7424" max="7424" width="17.140625" style="283"/>
    <col min="7425" max="7425" width="4.140625" style="283" customWidth="1"/>
    <col min="7426" max="7426" width="25.140625" style="283" customWidth="1"/>
    <col min="7427" max="7427" width="7.140625" style="283" customWidth="1"/>
    <col min="7428" max="7428" width="8" style="283" customWidth="1"/>
    <col min="7429" max="7429" width="11.5703125" style="283" customWidth="1"/>
    <col min="7430" max="7430" width="10.28515625" style="283" customWidth="1"/>
    <col min="7431" max="7431" width="14.28515625" style="283" customWidth="1"/>
    <col min="7432" max="7433" width="14.42578125" style="283" customWidth="1"/>
    <col min="7434" max="7434" width="16.5703125" style="283" customWidth="1"/>
    <col min="7435" max="7679" width="9.140625" style="283" customWidth="1"/>
    <col min="7680" max="7680" width="17.140625" style="283"/>
    <col min="7681" max="7681" width="4.140625" style="283" customWidth="1"/>
    <col min="7682" max="7682" width="25.140625" style="283" customWidth="1"/>
    <col min="7683" max="7683" width="7.140625" style="283" customWidth="1"/>
    <col min="7684" max="7684" width="8" style="283" customWidth="1"/>
    <col min="7685" max="7685" width="11.5703125" style="283" customWidth="1"/>
    <col min="7686" max="7686" width="10.28515625" style="283" customWidth="1"/>
    <col min="7687" max="7687" width="14.28515625" style="283" customWidth="1"/>
    <col min="7688" max="7689" width="14.42578125" style="283" customWidth="1"/>
    <col min="7690" max="7690" width="16.5703125" style="283" customWidth="1"/>
    <col min="7691" max="7935" width="9.140625" style="283" customWidth="1"/>
    <col min="7936" max="7936" width="17.140625" style="283"/>
    <col min="7937" max="7937" width="4.140625" style="283" customWidth="1"/>
    <col min="7938" max="7938" width="25.140625" style="283" customWidth="1"/>
    <col min="7939" max="7939" width="7.140625" style="283" customWidth="1"/>
    <col min="7940" max="7940" width="8" style="283" customWidth="1"/>
    <col min="7941" max="7941" width="11.5703125" style="283" customWidth="1"/>
    <col min="7942" max="7942" width="10.28515625" style="283" customWidth="1"/>
    <col min="7943" max="7943" width="14.28515625" style="283" customWidth="1"/>
    <col min="7944" max="7945" width="14.42578125" style="283" customWidth="1"/>
    <col min="7946" max="7946" width="16.5703125" style="283" customWidth="1"/>
    <col min="7947" max="8191" width="9.140625" style="283" customWidth="1"/>
    <col min="8192" max="8192" width="17.140625" style="283"/>
    <col min="8193" max="8193" width="4.140625" style="283" customWidth="1"/>
    <col min="8194" max="8194" width="25.140625" style="283" customWidth="1"/>
    <col min="8195" max="8195" width="7.140625" style="283" customWidth="1"/>
    <col min="8196" max="8196" width="8" style="283" customWidth="1"/>
    <col min="8197" max="8197" width="11.5703125" style="283" customWidth="1"/>
    <col min="8198" max="8198" width="10.28515625" style="283" customWidth="1"/>
    <col min="8199" max="8199" width="14.28515625" style="283" customWidth="1"/>
    <col min="8200" max="8201" width="14.42578125" style="283" customWidth="1"/>
    <col min="8202" max="8202" width="16.5703125" style="283" customWidth="1"/>
    <col min="8203" max="8447" width="9.140625" style="283" customWidth="1"/>
    <col min="8448" max="8448" width="17.140625" style="283"/>
    <col min="8449" max="8449" width="4.140625" style="283" customWidth="1"/>
    <col min="8450" max="8450" width="25.140625" style="283" customWidth="1"/>
    <col min="8451" max="8451" width="7.140625" style="283" customWidth="1"/>
    <col min="8452" max="8452" width="8" style="283" customWidth="1"/>
    <col min="8453" max="8453" width="11.5703125" style="283" customWidth="1"/>
    <col min="8454" max="8454" width="10.28515625" style="283" customWidth="1"/>
    <col min="8455" max="8455" width="14.28515625" style="283" customWidth="1"/>
    <col min="8456" max="8457" width="14.42578125" style="283" customWidth="1"/>
    <col min="8458" max="8458" width="16.5703125" style="283" customWidth="1"/>
    <col min="8459" max="8703" width="9.140625" style="283" customWidth="1"/>
    <col min="8704" max="8704" width="17.140625" style="283"/>
    <col min="8705" max="8705" width="4.140625" style="283" customWidth="1"/>
    <col min="8706" max="8706" width="25.140625" style="283" customWidth="1"/>
    <col min="8707" max="8707" width="7.140625" style="283" customWidth="1"/>
    <col min="8708" max="8708" width="8" style="283" customWidth="1"/>
    <col min="8709" max="8709" width="11.5703125" style="283" customWidth="1"/>
    <col min="8710" max="8710" width="10.28515625" style="283" customWidth="1"/>
    <col min="8711" max="8711" width="14.28515625" style="283" customWidth="1"/>
    <col min="8712" max="8713" width="14.42578125" style="283" customWidth="1"/>
    <col min="8714" max="8714" width="16.5703125" style="283" customWidth="1"/>
    <col min="8715" max="8959" width="9.140625" style="283" customWidth="1"/>
    <col min="8960" max="8960" width="17.140625" style="283"/>
    <col min="8961" max="8961" width="4.140625" style="283" customWidth="1"/>
    <col min="8962" max="8962" width="25.140625" style="283" customWidth="1"/>
    <col min="8963" max="8963" width="7.140625" style="283" customWidth="1"/>
    <col min="8964" max="8964" width="8" style="283" customWidth="1"/>
    <col min="8965" max="8965" width="11.5703125" style="283" customWidth="1"/>
    <col min="8966" max="8966" width="10.28515625" style="283" customWidth="1"/>
    <col min="8967" max="8967" width="14.28515625" style="283" customWidth="1"/>
    <col min="8968" max="8969" width="14.42578125" style="283" customWidth="1"/>
    <col min="8970" max="8970" width="16.5703125" style="283" customWidth="1"/>
    <col min="8971" max="9215" width="9.140625" style="283" customWidth="1"/>
    <col min="9216" max="9216" width="17.140625" style="283"/>
    <col min="9217" max="9217" width="4.140625" style="283" customWidth="1"/>
    <col min="9218" max="9218" width="25.140625" style="283" customWidth="1"/>
    <col min="9219" max="9219" width="7.140625" style="283" customWidth="1"/>
    <col min="9220" max="9220" width="8" style="283" customWidth="1"/>
    <col min="9221" max="9221" width="11.5703125" style="283" customWidth="1"/>
    <col min="9222" max="9222" width="10.28515625" style="283" customWidth="1"/>
    <col min="9223" max="9223" width="14.28515625" style="283" customWidth="1"/>
    <col min="9224" max="9225" width="14.42578125" style="283" customWidth="1"/>
    <col min="9226" max="9226" width="16.5703125" style="283" customWidth="1"/>
    <col min="9227" max="9471" width="9.140625" style="283" customWidth="1"/>
    <col min="9472" max="9472" width="17.140625" style="283"/>
    <col min="9473" max="9473" width="4.140625" style="283" customWidth="1"/>
    <col min="9474" max="9474" width="25.140625" style="283" customWidth="1"/>
    <col min="9475" max="9475" width="7.140625" style="283" customWidth="1"/>
    <col min="9476" max="9476" width="8" style="283" customWidth="1"/>
    <col min="9477" max="9477" width="11.5703125" style="283" customWidth="1"/>
    <col min="9478" max="9478" width="10.28515625" style="283" customWidth="1"/>
    <col min="9479" max="9479" width="14.28515625" style="283" customWidth="1"/>
    <col min="9480" max="9481" width="14.42578125" style="283" customWidth="1"/>
    <col min="9482" max="9482" width="16.5703125" style="283" customWidth="1"/>
    <col min="9483" max="9727" width="9.140625" style="283" customWidth="1"/>
    <col min="9728" max="9728" width="17.140625" style="283"/>
    <col min="9729" max="9729" width="4.140625" style="283" customWidth="1"/>
    <col min="9730" max="9730" width="25.140625" style="283" customWidth="1"/>
    <col min="9731" max="9731" width="7.140625" style="283" customWidth="1"/>
    <col min="9732" max="9732" width="8" style="283" customWidth="1"/>
    <col min="9733" max="9733" width="11.5703125" style="283" customWidth="1"/>
    <col min="9734" max="9734" width="10.28515625" style="283" customWidth="1"/>
    <col min="9735" max="9735" width="14.28515625" style="283" customWidth="1"/>
    <col min="9736" max="9737" width="14.42578125" style="283" customWidth="1"/>
    <col min="9738" max="9738" width="16.5703125" style="283" customWidth="1"/>
    <col min="9739" max="9983" width="9.140625" style="283" customWidth="1"/>
    <col min="9984" max="9984" width="17.140625" style="283"/>
    <col min="9985" max="9985" width="4.140625" style="283" customWidth="1"/>
    <col min="9986" max="9986" width="25.140625" style="283" customWidth="1"/>
    <col min="9987" max="9987" width="7.140625" style="283" customWidth="1"/>
    <col min="9988" max="9988" width="8" style="283" customWidth="1"/>
    <col min="9989" max="9989" width="11.5703125" style="283" customWidth="1"/>
    <col min="9990" max="9990" width="10.28515625" style="283" customWidth="1"/>
    <col min="9991" max="9991" width="14.28515625" style="283" customWidth="1"/>
    <col min="9992" max="9993" width="14.42578125" style="283" customWidth="1"/>
    <col min="9994" max="9994" width="16.5703125" style="283" customWidth="1"/>
    <col min="9995" max="10239" width="9.140625" style="283" customWidth="1"/>
    <col min="10240" max="10240" width="17.140625" style="283"/>
    <col min="10241" max="10241" width="4.140625" style="283" customWidth="1"/>
    <col min="10242" max="10242" width="25.140625" style="283" customWidth="1"/>
    <col min="10243" max="10243" width="7.140625" style="283" customWidth="1"/>
    <col min="10244" max="10244" width="8" style="283" customWidth="1"/>
    <col min="10245" max="10245" width="11.5703125" style="283" customWidth="1"/>
    <col min="10246" max="10246" width="10.28515625" style="283" customWidth="1"/>
    <col min="10247" max="10247" width="14.28515625" style="283" customWidth="1"/>
    <col min="10248" max="10249" width="14.42578125" style="283" customWidth="1"/>
    <col min="10250" max="10250" width="16.5703125" style="283" customWidth="1"/>
    <col min="10251" max="10495" width="9.140625" style="283" customWidth="1"/>
    <col min="10496" max="10496" width="17.140625" style="283"/>
    <col min="10497" max="10497" width="4.140625" style="283" customWidth="1"/>
    <col min="10498" max="10498" width="25.140625" style="283" customWidth="1"/>
    <col min="10499" max="10499" width="7.140625" style="283" customWidth="1"/>
    <col min="10500" max="10500" width="8" style="283" customWidth="1"/>
    <col min="10501" max="10501" width="11.5703125" style="283" customWidth="1"/>
    <col min="10502" max="10502" width="10.28515625" style="283" customWidth="1"/>
    <col min="10503" max="10503" width="14.28515625" style="283" customWidth="1"/>
    <col min="10504" max="10505" width="14.42578125" style="283" customWidth="1"/>
    <col min="10506" max="10506" width="16.5703125" style="283" customWidth="1"/>
    <col min="10507" max="10751" width="9.140625" style="283" customWidth="1"/>
    <col min="10752" max="10752" width="17.140625" style="283"/>
    <col min="10753" max="10753" width="4.140625" style="283" customWidth="1"/>
    <col min="10754" max="10754" width="25.140625" style="283" customWidth="1"/>
    <col min="10755" max="10755" width="7.140625" style="283" customWidth="1"/>
    <col min="10756" max="10756" width="8" style="283" customWidth="1"/>
    <col min="10757" max="10757" width="11.5703125" style="283" customWidth="1"/>
    <col min="10758" max="10758" width="10.28515625" style="283" customWidth="1"/>
    <col min="10759" max="10759" width="14.28515625" style="283" customWidth="1"/>
    <col min="10760" max="10761" width="14.42578125" style="283" customWidth="1"/>
    <col min="10762" max="10762" width="16.5703125" style="283" customWidth="1"/>
    <col min="10763" max="11007" width="9.140625" style="283" customWidth="1"/>
    <col min="11008" max="11008" width="17.140625" style="283"/>
    <col min="11009" max="11009" width="4.140625" style="283" customWidth="1"/>
    <col min="11010" max="11010" width="25.140625" style="283" customWidth="1"/>
    <col min="11011" max="11011" width="7.140625" style="283" customWidth="1"/>
    <col min="11012" max="11012" width="8" style="283" customWidth="1"/>
    <col min="11013" max="11013" width="11.5703125" style="283" customWidth="1"/>
    <col min="11014" max="11014" width="10.28515625" style="283" customWidth="1"/>
    <col min="11015" max="11015" width="14.28515625" style="283" customWidth="1"/>
    <col min="11016" max="11017" width="14.42578125" style="283" customWidth="1"/>
    <col min="11018" max="11018" width="16.5703125" style="283" customWidth="1"/>
    <col min="11019" max="11263" width="9.140625" style="283" customWidth="1"/>
    <col min="11264" max="11264" width="17.140625" style="283"/>
    <col min="11265" max="11265" width="4.140625" style="283" customWidth="1"/>
    <col min="11266" max="11266" width="25.140625" style="283" customWidth="1"/>
    <col min="11267" max="11267" width="7.140625" style="283" customWidth="1"/>
    <col min="11268" max="11268" width="8" style="283" customWidth="1"/>
    <col min="11269" max="11269" width="11.5703125" style="283" customWidth="1"/>
    <col min="11270" max="11270" width="10.28515625" style="283" customWidth="1"/>
    <col min="11271" max="11271" width="14.28515625" style="283" customWidth="1"/>
    <col min="11272" max="11273" width="14.42578125" style="283" customWidth="1"/>
    <col min="11274" max="11274" width="16.5703125" style="283" customWidth="1"/>
    <col min="11275" max="11519" width="9.140625" style="283" customWidth="1"/>
    <col min="11520" max="11520" width="17.140625" style="283"/>
    <col min="11521" max="11521" width="4.140625" style="283" customWidth="1"/>
    <col min="11522" max="11522" width="25.140625" style="283" customWidth="1"/>
    <col min="11523" max="11523" width="7.140625" style="283" customWidth="1"/>
    <col min="11524" max="11524" width="8" style="283" customWidth="1"/>
    <col min="11525" max="11525" width="11.5703125" style="283" customWidth="1"/>
    <col min="11526" max="11526" width="10.28515625" style="283" customWidth="1"/>
    <col min="11527" max="11527" width="14.28515625" style="283" customWidth="1"/>
    <col min="11528" max="11529" width="14.42578125" style="283" customWidth="1"/>
    <col min="11530" max="11530" width="16.5703125" style="283" customWidth="1"/>
    <col min="11531" max="11775" width="9.140625" style="283" customWidth="1"/>
    <col min="11776" max="11776" width="17.140625" style="283"/>
    <col min="11777" max="11777" width="4.140625" style="283" customWidth="1"/>
    <col min="11778" max="11778" width="25.140625" style="283" customWidth="1"/>
    <col min="11779" max="11779" width="7.140625" style="283" customWidth="1"/>
    <col min="11780" max="11780" width="8" style="283" customWidth="1"/>
    <col min="11781" max="11781" width="11.5703125" style="283" customWidth="1"/>
    <col min="11782" max="11782" width="10.28515625" style="283" customWidth="1"/>
    <col min="11783" max="11783" width="14.28515625" style="283" customWidth="1"/>
    <col min="11784" max="11785" width="14.42578125" style="283" customWidth="1"/>
    <col min="11786" max="11786" width="16.5703125" style="283" customWidth="1"/>
    <col min="11787" max="12031" width="9.140625" style="283" customWidth="1"/>
    <col min="12032" max="12032" width="17.140625" style="283"/>
    <col min="12033" max="12033" width="4.140625" style="283" customWidth="1"/>
    <col min="12034" max="12034" width="25.140625" style="283" customWidth="1"/>
    <col min="12035" max="12035" width="7.140625" style="283" customWidth="1"/>
    <col min="12036" max="12036" width="8" style="283" customWidth="1"/>
    <col min="12037" max="12037" width="11.5703125" style="283" customWidth="1"/>
    <col min="12038" max="12038" width="10.28515625" style="283" customWidth="1"/>
    <col min="12039" max="12039" width="14.28515625" style="283" customWidth="1"/>
    <col min="12040" max="12041" width="14.42578125" style="283" customWidth="1"/>
    <col min="12042" max="12042" width="16.5703125" style="283" customWidth="1"/>
    <col min="12043" max="12287" width="9.140625" style="283" customWidth="1"/>
    <col min="12288" max="12288" width="17.140625" style="283"/>
    <col min="12289" max="12289" width="4.140625" style="283" customWidth="1"/>
    <col min="12290" max="12290" width="25.140625" style="283" customWidth="1"/>
    <col min="12291" max="12291" width="7.140625" style="283" customWidth="1"/>
    <col min="12292" max="12292" width="8" style="283" customWidth="1"/>
    <col min="12293" max="12293" width="11.5703125" style="283" customWidth="1"/>
    <col min="12294" max="12294" width="10.28515625" style="283" customWidth="1"/>
    <col min="12295" max="12295" width="14.28515625" style="283" customWidth="1"/>
    <col min="12296" max="12297" width="14.42578125" style="283" customWidth="1"/>
    <col min="12298" max="12298" width="16.5703125" style="283" customWidth="1"/>
    <col min="12299" max="12543" width="9.140625" style="283" customWidth="1"/>
    <col min="12544" max="12544" width="17.140625" style="283"/>
    <col min="12545" max="12545" width="4.140625" style="283" customWidth="1"/>
    <col min="12546" max="12546" width="25.140625" style="283" customWidth="1"/>
    <col min="12547" max="12547" width="7.140625" style="283" customWidth="1"/>
    <col min="12548" max="12548" width="8" style="283" customWidth="1"/>
    <col min="12549" max="12549" width="11.5703125" style="283" customWidth="1"/>
    <col min="12550" max="12550" width="10.28515625" style="283" customWidth="1"/>
    <col min="12551" max="12551" width="14.28515625" style="283" customWidth="1"/>
    <col min="12552" max="12553" width="14.42578125" style="283" customWidth="1"/>
    <col min="12554" max="12554" width="16.5703125" style="283" customWidth="1"/>
    <col min="12555" max="12799" width="9.140625" style="283" customWidth="1"/>
    <col min="12800" max="12800" width="17.140625" style="283"/>
    <col min="12801" max="12801" width="4.140625" style="283" customWidth="1"/>
    <col min="12802" max="12802" width="25.140625" style="283" customWidth="1"/>
    <col min="12803" max="12803" width="7.140625" style="283" customWidth="1"/>
    <col min="12804" max="12804" width="8" style="283" customWidth="1"/>
    <col min="12805" max="12805" width="11.5703125" style="283" customWidth="1"/>
    <col min="12806" max="12806" width="10.28515625" style="283" customWidth="1"/>
    <col min="12807" max="12807" width="14.28515625" style="283" customWidth="1"/>
    <col min="12808" max="12809" width="14.42578125" style="283" customWidth="1"/>
    <col min="12810" max="12810" width="16.5703125" style="283" customWidth="1"/>
    <col min="12811" max="13055" width="9.140625" style="283" customWidth="1"/>
    <col min="13056" max="13056" width="17.140625" style="283"/>
    <col min="13057" max="13057" width="4.140625" style="283" customWidth="1"/>
    <col min="13058" max="13058" width="25.140625" style="283" customWidth="1"/>
    <col min="13059" max="13059" width="7.140625" style="283" customWidth="1"/>
    <col min="13060" max="13060" width="8" style="283" customWidth="1"/>
    <col min="13061" max="13061" width="11.5703125" style="283" customWidth="1"/>
    <col min="13062" max="13062" width="10.28515625" style="283" customWidth="1"/>
    <col min="13063" max="13063" width="14.28515625" style="283" customWidth="1"/>
    <col min="13064" max="13065" width="14.42578125" style="283" customWidth="1"/>
    <col min="13066" max="13066" width="16.5703125" style="283" customWidth="1"/>
    <col min="13067" max="13311" width="9.140625" style="283" customWidth="1"/>
    <col min="13312" max="13312" width="17.140625" style="283"/>
    <col min="13313" max="13313" width="4.140625" style="283" customWidth="1"/>
    <col min="13314" max="13314" width="25.140625" style="283" customWidth="1"/>
    <col min="13315" max="13315" width="7.140625" style="283" customWidth="1"/>
    <col min="13316" max="13316" width="8" style="283" customWidth="1"/>
    <col min="13317" max="13317" width="11.5703125" style="283" customWidth="1"/>
    <col min="13318" max="13318" width="10.28515625" style="283" customWidth="1"/>
    <col min="13319" max="13319" width="14.28515625" style="283" customWidth="1"/>
    <col min="13320" max="13321" width="14.42578125" style="283" customWidth="1"/>
    <col min="13322" max="13322" width="16.5703125" style="283" customWidth="1"/>
    <col min="13323" max="13567" width="9.140625" style="283" customWidth="1"/>
    <col min="13568" max="13568" width="17.140625" style="283"/>
    <col min="13569" max="13569" width="4.140625" style="283" customWidth="1"/>
    <col min="13570" max="13570" width="25.140625" style="283" customWidth="1"/>
    <col min="13571" max="13571" width="7.140625" style="283" customWidth="1"/>
    <col min="13572" max="13572" width="8" style="283" customWidth="1"/>
    <col min="13573" max="13573" width="11.5703125" style="283" customWidth="1"/>
    <col min="13574" max="13574" width="10.28515625" style="283" customWidth="1"/>
    <col min="13575" max="13575" width="14.28515625" style="283" customWidth="1"/>
    <col min="13576" max="13577" width="14.42578125" style="283" customWidth="1"/>
    <col min="13578" max="13578" width="16.5703125" style="283" customWidth="1"/>
    <col min="13579" max="13823" width="9.140625" style="283" customWidth="1"/>
    <col min="13824" max="13824" width="17.140625" style="283"/>
    <col min="13825" max="13825" width="4.140625" style="283" customWidth="1"/>
    <col min="13826" max="13826" width="25.140625" style="283" customWidth="1"/>
    <col min="13827" max="13827" width="7.140625" style="283" customWidth="1"/>
    <col min="13828" max="13828" width="8" style="283" customWidth="1"/>
    <col min="13829" max="13829" width="11.5703125" style="283" customWidth="1"/>
    <col min="13830" max="13830" width="10.28515625" style="283" customWidth="1"/>
    <col min="13831" max="13831" width="14.28515625" style="283" customWidth="1"/>
    <col min="13832" max="13833" width="14.42578125" style="283" customWidth="1"/>
    <col min="13834" max="13834" width="16.5703125" style="283" customWidth="1"/>
    <col min="13835" max="14079" width="9.140625" style="283" customWidth="1"/>
    <col min="14080" max="14080" width="17.140625" style="283"/>
    <col min="14081" max="14081" width="4.140625" style="283" customWidth="1"/>
    <col min="14082" max="14082" width="25.140625" style="283" customWidth="1"/>
    <col min="14083" max="14083" width="7.140625" style="283" customWidth="1"/>
    <col min="14084" max="14084" width="8" style="283" customWidth="1"/>
    <col min="14085" max="14085" width="11.5703125" style="283" customWidth="1"/>
    <col min="14086" max="14086" width="10.28515625" style="283" customWidth="1"/>
    <col min="14087" max="14087" width="14.28515625" style="283" customWidth="1"/>
    <col min="14088" max="14089" width="14.42578125" style="283" customWidth="1"/>
    <col min="14090" max="14090" width="16.5703125" style="283" customWidth="1"/>
    <col min="14091" max="14335" width="9.140625" style="283" customWidth="1"/>
    <col min="14336" max="14336" width="17.140625" style="283"/>
    <col min="14337" max="14337" width="4.140625" style="283" customWidth="1"/>
    <col min="14338" max="14338" width="25.140625" style="283" customWidth="1"/>
    <col min="14339" max="14339" width="7.140625" style="283" customWidth="1"/>
    <col min="14340" max="14340" width="8" style="283" customWidth="1"/>
    <col min="14341" max="14341" width="11.5703125" style="283" customWidth="1"/>
    <col min="14342" max="14342" width="10.28515625" style="283" customWidth="1"/>
    <col min="14343" max="14343" width="14.28515625" style="283" customWidth="1"/>
    <col min="14344" max="14345" width="14.42578125" style="283" customWidth="1"/>
    <col min="14346" max="14346" width="16.5703125" style="283" customWidth="1"/>
    <col min="14347" max="14591" width="9.140625" style="283" customWidth="1"/>
    <col min="14592" max="14592" width="17.140625" style="283"/>
    <col min="14593" max="14593" width="4.140625" style="283" customWidth="1"/>
    <col min="14594" max="14594" width="25.140625" style="283" customWidth="1"/>
    <col min="14595" max="14595" width="7.140625" style="283" customWidth="1"/>
    <col min="14596" max="14596" width="8" style="283" customWidth="1"/>
    <col min="14597" max="14597" width="11.5703125" style="283" customWidth="1"/>
    <col min="14598" max="14598" width="10.28515625" style="283" customWidth="1"/>
    <col min="14599" max="14599" width="14.28515625" style="283" customWidth="1"/>
    <col min="14600" max="14601" width="14.42578125" style="283" customWidth="1"/>
    <col min="14602" max="14602" width="16.5703125" style="283" customWidth="1"/>
    <col min="14603" max="14847" width="9.140625" style="283" customWidth="1"/>
    <col min="14848" max="14848" width="17.140625" style="283"/>
    <col min="14849" max="14849" width="4.140625" style="283" customWidth="1"/>
    <col min="14850" max="14850" width="25.140625" style="283" customWidth="1"/>
    <col min="14851" max="14851" width="7.140625" style="283" customWidth="1"/>
    <col min="14852" max="14852" width="8" style="283" customWidth="1"/>
    <col min="14853" max="14853" width="11.5703125" style="283" customWidth="1"/>
    <col min="14854" max="14854" width="10.28515625" style="283" customWidth="1"/>
    <col min="14855" max="14855" width="14.28515625" style="283" customWidth="1"/>
    <col min="14856" max="14857" width="14.42578125" style="283" customWidth="1"/>
    <col min="14858" max="14858" width="16.5703125" style="283" customWidth="1"/>
    <col min="14859" max="15103" width="9.140625" style="283" customWidth="1"/>
    <col min="15104" max="15104" width="17.140625" style="283"/>
    <col min="15105" max="15105" width="4.140625" style="283" customWidth="1"/>
    <col min="15106" max="15106" width="25.140625" style="283" customWidth="1"/>
    <col min="15107" max="15107" width="7.140625" style="283" customWidth="1"/>
    <col min="15108" max="15108" width="8" style="283" customWidth="1"/>
    <col min="15109" max="15109" width="11.5703125" style="283" customWidth="1"/>
    <col min="15110" max="15110" width="10.28515625" style="283" customWidth="1"/>
    <col min="15111" max="15111" width="14.28515625" style="283" customWidth="1"/>
    <col min="15112" max="15113" width="14.42578125" style="283" customWidth="1"/>
    <col min="15114" max="15114" width="16.5703125" style="283" customWidth="1"/>
    <col min="15115" max="15359" width="9.140625" style="283" customWidth="1"/>
    <col min="15360" max="15360" width="17.140625" style="283"/>
    <col min="15361" max="15361" width="4.140625" style="283" customWidth="1"/>
    <col min="15362" max="15362" width="25.140625" style="283" customWidth="1"/>
    <col min="15363" max="15363" width="7.140625" style="283" customWidth="1"/>
    <col min="15364" max="15364" width="8" style="283" customWidth="1"/>
    <col min="15365" max="15365" width="11.5703125" style="283" customWidth="1"/>
    <col min="15366" max="15366" width="10.28515625" style="283" customWidth="1"/>
    <col min="15367" max="15367" width="14.28515625" style="283" customWidth="1"/>
    <col min="15368" max="15369" width="14.42578125" style="283" customWidth="1"/>
    <col min="15370" max="15370" width="16.5703125" style="283" customWidth="1"/>
    <col min="15371" max="15615" width="9.140625" style="283" customWidth="1"/>
    <col min="15616" max="15616" width="17.140625" style="283"/>
    <col min="15617" max="15617" width="4.140625" style="283" customWidth="1"/>
    <col min="15618" max="15618" width="25.140625" style="283" customWidth="1"/>
    <col min="15619" max="15619" width="7.140625" style="283" customWidth="1"/>
    <col min="15620" max="15620" width="8" style="283" customWidth="1"/>
    <col min="15621" max="15621" width="11.5703125" style="283" customWidth="1"/>
    <col min="15622" max="15622" width="10.28515625" style="283" customWidth="1"/>
    <col min="15623" max="15623" width="14.28515625" style="283" customWidth="1"/>
    <col min="15624" max="15625" width="14.42578125" style="283" customWidth="1"/>
    <col min="15626" max="15626" width="16.5703125" style="283" customWidth="1"/>
    <col min="15627" max="15871" width="9.140625" style="283" customWidth="1"/>
    <col min="15872" max="15872" width="17.140625" style="283"/>
    <col min="15873" max="15873" width="4.140625" style="283" customWidth="1"/>
    <col min="15874" max="15874" width="25.140625" style="283" customWidth="1"/>
    <col min="15875" max="15875" width="7.140625" style="283" customWidth="1"/>
    <col min="15876" max="15876" width="8" style="283" customWidth="1"/>
    <col min="15877" max="15877" width="11.5703125" style="283" customWidth="1"/>
    <col min="15878" max="15878" width="10.28515625" style="283" customWidth="1"/>
    <col min="15879" max="15879" width="14.28515625" style="283" customWidth="1"/>
    <col min="15880" max="15881" width="14.42578125" style="283" customWidth="1"/>
    <col min="15882" max="15882" width="16.5703125" style="283" customWidth="1"/>
    <col min="15883" max="16127" width="9.140625" style="283" customWidth="1"/>
    <col min="16128" max="16128" width="17.140625" style="283"/>
    <col min="16129" max="16129" width="4.140625" style="283" customWidth="1"/>
    <col min="16130" max="16130" width="25.140625" style="283" customWidth="1"/>
    <col min="16131" max="16131" width="7.140625" style="283" customWidth="1"/>
    <col min="16132" max="16132" width="8" style="283" customWidth="1"/>
    <col min="16133" max="16133" width="11.5703125" style="283" customWidth="1"/>
    <col min="16134" max="16134" width="10.28515625" style="283" customWidth="1"/>
    <col min="16135" max="16135" width="14.28515625" style="283" customWidth="1"/>
    <col min="16136" max="16137" width="14.42578125" style="283" customWidth="1"/>
    <col min="16138" max="16138" width="16.5703125" style="283" customWidth="1"/>
    <col min="16139" max="16383" width="9.140625" style="283" customWidth="1"/>
    <col min="16384" max="16384" width="17.140625" style="283"/>
  </cols>
  <sheetData>
    <row r="1" spans="1:256" x14ac:dyDescent="0.2">
      <c r="G1" s="489" t="s">
        <v>196</v>
      </c>
      <c r="H1" s="489"/>
      <c r="I1" s="489"/>
      <c r="J1" s="489"/>
    </row>
    <row r="2" spans="1:256" x14ac:dyDescent="0.2">
      <c r="G2" s="489"/>
      <c r="H2" s="489"/>
      <c r="I2" s="489"/>
      <c r="J2" s="489"/>
    </row>
    <row r="3" spans="1:256" x14ac:dyDescent="0.2">
      <c r="J3" s="282"/>
    </row>
    <row r="4" spans="1:256" ht="15.75" x14ac:dyDescent="0.2">
      <c r="A4" s="490" t="s">
        <v>125</v>
      </c>
      <c r="B4" s="490"/>
      <c r="C4" s="490"/>
      <c r="D4" s="490"/>
      <c r="E4" s="490"/>
      <c r="F4" s="490"/>
      <c r="G4" s="490"/>
      <c r="H4" s="490"/>
      <c r="I4" s="490"/>
      <c r="J4" s="490"/>
    </row>
    <row r="5" spans="1:256" ht="15" x14ac:dyDescent="0.2">
      <c r="A5" s="491" t="s">
        <v>217</v>
      </c>
      <c r="B5" s="491"/>
      <c r="C5" s="491"/>
      <c r="D5" s="491"/>
      <c r="E5" s="491"/>
      <c r="F5" s="491"/>
      <c r="G5" s="491"/>
      <c r="H5" s="491"/>
      <c r="I5" s="491"/>
      <c r="J5" s="491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4"/>
      <c r="BA5" s="284"/>
      <c r="BB5" s="284"/>
      <c r="BC5" s="284"/>
      <c r="BD5" s="284"/>
      <c r="BE5" s="284"/>
      <c r="BF5" s="284"/>
      <c r="BG5" s="284"/>
      <c r="BH5" s="284"/>
      <c r="BI5" s="284"/>
      <c r="BJ5" s="284"/>
      <c r="BK5" s="284"/>
      <c r="BL5" s="284"/>
      <c r="BM5" s="284"/>
      <c r="BN5" s="284"/>
      <c r="BO5" s="284"/>
      <c r="BP5" s="284"/>
      <c r="BQ5" s="284"/>
      <c r="BR5" s="284"/>
      <c r="BS5" s="284"/>
      <c r="BT5" s="284"/>
      <c r="BU5" s="284"/>
      <c r="BV5" s="284"/>
      <c r="BW5" s="284"/>
      <c r="BX5" s="284"/>
      <c r="BY5" s="284"/>
      <c r="BZ5" s="284"/>
      <c r="CA5" s="284"/>
      <c r="CB5" s="284"/>
      <c r="CC5" s="284"/>
      <c r="CD5" s="284"/>
      <c r="CE5" s="284"/>
      <c r="CF5" s="284"/>
      <c r="CG5" s="284"/>
      <c r="CH5" s="284"/>
      <c r="CI5" s="284"/>
      <c r="CJ5" s="284"/>
      <c r="CK5" s="284"/>
      <c r="CL5" s="284"/>
      <c r="CM5" s="284"/>
      <c r="CN5" s="284"/>
      <c r="CO5" s="284"/>
      <c r="CP5" s="284"/>
      <c r="CQ5" s="284"/>
      <c r="CR5" s="284"/>
      <c r="CS5" s="284"/>
      <c r="CT5" s="284"/>
      <c r="CU5" s="284"/>
      <c r="CV5" s="284"/>
      <c r="CW5" s="284"/>
      <c r="CX5" s="284"/>
      <c r="CY5" s="284"/>
      <c r="CZ5" s="284"/>
      <c r="DA5" s="284"/>
      <c r="DB5" s="284"/>
      <c r="DC5" s="284"/>
      <c r="DD5" s="284"/>
      <c r="DE5" s="284"/>
      <c r="DF5" s="284"/>
      <c r="DG5" s="284"/>
      <c r="DH5" s="284"/>
      <c r="DI5" s="284"/>
      <c r="DJ5" s="284"/>
      <c r="DK5" s="284"/>
      <c r="DL5" s="284"/>
      <c r="DM5" s="284"/>
      <c r="DN5" s="284"/>
      <c r="DO5" s="284"/>
      <c r="DP5" s="284"/>
      <c r="DQ5" s="284"/>
      <c r="DR5" s="284"/>
      <c r="DS5" s="284"/>
      <c r="DT5" s="284"/>
      <c r="DU5" s="284"/>
      <c r="DV5" s="284"/>
      <c r="DW5" s="284"/>
      <c r="DX5" s="284"/>
      <c r="DY5" s="284"/>
      <c r="DZ5" s="284"/>
      <c r="EA5" s="284"/>
      <c r="EB5" s="284"/>
      <c r="EC5" s="284"/>
      <c r="ED5" s="284"/>
      <c r="EE5" s="284"/>
      <c r="EF5" s="284"/>
      <c r="EG5" s="284"/>
      <c r="EH5" s="284"/>
      <c r="EI5" s="284"/>
      <c r="EJ5" s="284"/>
      <c r="EK5" s="284"/>
      <c r="EL5" s="284"/>
      <c r="EM5" s="284"/>
      <c r="EN5" s="284"/>
      <c r="EO5" s="284"/>
      <c r="EP5" s="284"/>
      <c r="EQ5" s="284"/>
      <c r="ER5" s="284"/>
      <c r="ES5" s="284"/>
      <c r="ET5" s="284"/>
      <c r="EU5" s="284"/>
      <c r="EV5" s="284"/>
      <c r="EW5" s="284"/>
      <c r="EX5" s="284"/>
      <c r="EY5" s="284"/>
      <c r="EZ5" s="284"/>
      <c r="FA5" s="284"/>
      <c r="FB5" s="284"/>
      <c r="FC5" s="284"/>
      <c r="FD5" s="284"/>
      <c r="FE5" s="284"/>
      <c r="FF5" s="284"/>
      <c r="FG5" s="284"/>
      <c r="FH5" s="284"/>
      <c r="FI5" s="284"/>
      <c r="FJ5" s="284"/>
      <c r="FK5" s="284"/>
      <c r="FL5" s="284"/>
      <c r="FM5" s="284"/>
      <c r="FN5" s="284"/>
      <c r="FO5" s="284"/>
      <c r="FP5" s="284"/>
      <c r="FQ5" s="284"/>
      <c r="FR5" s="284"/>
      <c r="FS5" s="284"/>
      <c r="FT5" s="284"/>
      <c r="FU5" s="284"/>
      <c r="FV5" s="284"/>
      <c r="FW5" s="284"/>
      <c r="FX5" s="284"/>
      <c r="FY5" s="284"/>
      <c r="FZ5" s="284"/>
      <c r="GA5" s="284"/>
      <c r="GB5" s="284"/>
      <c r="GC5" s="284"/>
      <c r="GD5" s="284"/>
      <c r="GE5" s="284"/>
      <c r="GF5" s="284"/>
      <c r="GG5" s="284"/>
      <c r="GH5" s="284"/>
      <c r="GI5" s="284"/>
      <c r="GJ5" s="284"/>
      <c r="GK5" s="284"/>
      <c r="GL5" s="284"/>
      <c r="GM5" s="284"/>
      <c r="GN5" s="284"/>
      <c r="GO5" s="284"/>
      <c r="GP5" s="284"/>
      <c r="GQ5" s="284"/>
      <c r="GR5" s="284"/>
      <c r="GS5" s="284"/>
      <c r="GT5" s="284"/>
      <c r="GU5" s="284"/>
      <c r="GV5" s="284"/>
      <c r="GW5" s="284"/>
      <c r="GX5" s="284"/>
      <c r="GY5" s="284"/>
      <c r="GZ5" s="284"/>
      <c r="HA5" s="284"/>
      <c r="HB5" s="284"/>
      <c r="HC5" s="284"/>
      <c r="HD5" s="284"/>
      <c r="HE5" s="284"/>
      <c r="HF5" s="284"/>
      <c r="HG5" s="284"/>
      <c r="HH5" s="284"/>
      <c r="HI5" s="284"/>
      <c r="HJ5" s="284"/>
      <c r="HK5" s="284"/>
      <c r="HL5" s="284"/>
      <c r="HM5" s="284"/>
      <c r="HN5" s="284"/>
      <c r="HO5" s="284"/>
      <c r="HP5" s="284"/>
      <c r="HQ5" s="284"/>
      <c r="HR5" s="284"/>
      <c r="HS5" s="284"/>
      <c r="HT5" s="284"/>
      <c r="HU5" s="284"/>
      <c r="HV5" s="284"/>
      <c r="HW5" s="284"/>
      <c r="HX5" s="284"/>
      <c r="HY5" s="284"/>
      <c r="HZ5" s="284"/>
      <c r="IA5" s="284"/>
      <c r="IB5" s="284"/>
      <c r="IC5" s="284"/>
      <c r="ID5" s="284"/>
      <c r="IE5" s="284"/>
      <c r="IF5" s="284"/>
      <c r="IG5" s="284"/>
      <c r="IH5" s="284"/>
      <c r="II5" s="284"/>
      <c r="IJ5" s="284"/>
      <c r="IK5" s="284"/>
      <c r="IL5" s="284"/>
      <c r="IM5" s="284"/>
      <c r="IN5" s="284"/>
      <c r="IO5" s="284"/>
      <c r="IP5" s="284"/>
      <c r="IQ5" s="284"/>
      <c r="IR5" s="284"/>
      <c r="IS5" s="284"/>
      <c r="IT5" s="284"/>
      <c r="IU5" s="284"/>
      <c r="IV5" s="284"/>
    </row>
    <row r="6" spans="1:256" ht="15" x14ac:dyDescent="0.2">
      <c r="A6" s="491" t="s">
        <v>218</v>
      </c>
      <c r="B6" s="491"/>
      <c r="C6" s="491"/>
      <c r="D6" s="491"/>
      <c r="E6" s="491"/>
      <c r="F6" s="491"/>
      <c r="G6" s="491"/>
      <c r="H6" s="491"/>
      <c r="I6" s="491"/>
      <c r="J6" s="491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  <c r="BB6" s="284"/>
      <c r="BC6" s="284"/>
      <c r="BD6" s="284"/>
      <c r="BE6" s="284"/>
      <c r="BF6" s="284"/>
      <c r="BG6" s="284"/>
      <c r="BH6" s="284"/>
      <c r="BI6" s="284"/>
      <c r="BJ6" s="284"/>
      <c r="BK6" s="284"/>
      <c r="BL6" s="284"/>
      <c r="BM6" s="284"/>
      <c r="BN6" s="284"/>
      <c r="BO6" s="284"/>
      <c r="BP6" s="284"/>
      <c r="BQ6" s="284"/>
      <c r="BR6" s="284"/>
      <c r="BS6" s="284"/>
      <c r="BT6" s="284"/>
      <c r="BU6" s="284"/>
      <c r="BV6" s="284"/>
      <c r="BW6" s="284"/>
      <c r="BX6" s="284"/>
      <c r="BY6" s="284"/>
      <c r="BZ6" s="284"/>
      <c r="CA6" s="284"/>
      <c r="CB6" s="284"/>
      <c r="CC6" s="284"/>
      <c r="CD6" s="284"/>
      <c r="CE6" s="284"/>
      <c r="CF6" s="284"/>
      <c r="CG6" s="284"/>
      <c r="CH6" s="284"/>
      <c r="CI6" s="284"/>
      <c r="CJ6" s="284"/>
      <c r="CK6" s="284"/>
      <c r="CL6" s="284"/>
      <c r="CM6" s="284"/>
      <c r="CN6" s="284"/>
      <c r="CO6" s="284"/>
      <c r="CP6" s="284"/>
      <c r="CQ6" s="284"/>
      <c r="CR6" s="284"/>
      <c r="CS6" s="284"/>
      <c r="CT6" s="284"/>
      <c r="CU6" s="284"/>
      <c r="CV6" s="284"/>
      <c r="CW6" s="284"/>
      <c r="CX6" s="284"/>
      <c r="CY6" s="284"/>
      <c r="CZ6" s="284"/>
      <c r="DA6" s="284"/>
      <c r="DB6" s="284"/>
      <c r="DC6" s="284"/>
      <c r="DD6" s="284"/>
      <c r="DE6" s="284"/>
      <c r="DF6" s="284"/>
      <c r="DG6" s="284"/>
      <c r="DH6" s="284"/>
      <c r="DI6" s="284"/>
      <c r="DJ6" s="284"/>
      <c r="DK6" s="284"/>
      <c r="DL6" s="284"/>
      <c r="DM6" s="284"/>
      <c r="DN6" s="284"/>
      <c r="DO6" s="284"/>
      <c r="DP6" s="284"/>
      <c r="DQ6" s="284"/>
      <c r="DR6" s="284"/>
      <c r="DS6" s="284"/>
      <c r="DT6" s="284"/>
      <c r="DU6" s="284"/>
      <c r="DV6" s="284"/>
      <c r="DW6" s="284"/>
      <c r="DX6" s="284"/>
      <c r="DY6" s="284"/>
      <c r="DZ6" s="284"/>
      <c r="EA6" s="284"/>
      <c r="EB6" s="284"/>
      <c r="EC6" s="284"/>
      <c r="ED6" s="284"/>
      <c r="EE6" s="284"/>
      <c r="EF6" s="284"/>
      <c r="EG6" s="284"/>
      <c r="EH6" s="284"/>
      <c r="EI6" s="284"/>
      <c r="EJ6" s="284"/>
      <c r="EK6" s="284"/>
      <c r="EL6" s="284"/>
      <c r="EM6" s="284"/>
      <c r="EN6" s="284"/>
      <c r="EO6" s="284"/>
      <c r="EP6" s="284"/>
      <c r="EQ6" s="284"/>
      <c r="ER6" s="284"/>
      <c r="ES6" s="284"/>
      <c r="ET6" s="284"/>
      <c r="EU6" s="284"/>
      <c r="EV6" s="284"/>
      <c r="EW6" s="284"/>
      <c r="EX6" s="284"/>
      <c r="EY6" s="284"/>
      <c r="EZ6" s="284"/>
      <c r="FA6" s="284"/>
      <c r="FB6" s="284"/>
      <c r="FC6" s="284"/>
      <c r="FD6" s="284"/>
      <c r="FE6" s="284"/>
      <c r="FF6" s="284"/>
      <c r="FG6" s="284"/>
      <c r="FH6" s="284"/>
      <c r="FI6" s="284"/>
      <c r="FJ6" s="284"/>
      <c r="FK6" s="284"/>
      <c r="FL6" s="284"/>
      <c r="FM6" s="284"/>
      <c r="FN6" s="284"/>
      <c r="FO6" s="284"/>
      <c r="FP6" s="284"/>
      <c r="FQ6" s="284"/>
      <c r="FR6" s="284"/>
      <c r="FS6" s="284"/>
      <c r="FT6" s="284"/>
      <c r="FU6" s="284"/>
      <c r="FV6" s="284"/>
      <c r="FW6" s="284"/>
      <c r="FX6" s="284"/>
      <c r="FY6" s="284"/>
      <c r="FZ6" s="284"/>
      <c r="GA6" s="284"/>
      <c r="GB6" s="284"/>
      <c r="GC6" s="284"/>
      <c r="GD6" s="284"/>
      <c r="GE6" s="284"/>
      <c r="GF6" s="284"/>
      <c r="GG6" s="284"/>
      <c r="GH6" s="284"/>
      <c r="GI6" s="284"/>
      <c r="GJ6" s="284"/>
      <c r="GK6" s="284"/>
      <c r="GL6" s="284"/>
      <c r="GM6" s="284"/>
      <c r="GN6" s="284"/>
      <c r="GO6" s="284"/>
      <c r="GP6" s="284"/>
      <c r="GQ6" s="284"/>
      <c r="GR6" s="284"/>
      <c r="GS6" s="284"/>
      <c r="GT6" s="284"/>
      <c r="GU6" s="284"/>
      <c r="GV6" s="284"/>
      <c r="GW6" s="284"/>
      <c r="GX6" s="284"/>
      <c r="GY6" s="284"/>
      <c r="GZ6" s="284"/>
      <c r="HA6" s="284"/>
      <c r="HB6" s="284"/>
      <c r="HC6" s="284"/>
      <c r="HD6" s="284"/>
      <c r="HE6" s="284"/>
      <c r="HF6" s="284"/>
      <c r="HG6" s="284"/>
      <c r="HH6" s="284"/>
      <c r="HI6" s="284"/>
      <c r="HJ6" s="284"/>
      <c r="HK6" s="284"/>
      <c r="HL6" s="284"/>
      <c r="HM6" s="284"/>
      <c r="HN6" s="284"/>
      <c r="HO6" s="284"/>
      <c r="HP6" s="284"/>
      <c r="HQ6" s="284"/>
      <c r="HR6" s="284"/>
      <c r="HS6" s="284"/>
      <c r="HT6" s="284"/>
      <c r="HU6" s="284"/>
      <c r="HV6" s="284"/>
      <c r="HW6" s="284"/>
      <c r="HX6" s="284"/>
      <c r="HY6" s="284"/>
      <c r="HZ6" s="284"/>
      <c r="IA6" s="284"/>
      <c r="IB6" s="284"/>
      <c r="IC6" s="284"/>
      <c r="ID6" s="284"/>
      <c r="IE6" s="284"/>
      <c r="IF6" s="284"/>
      <c r="IG6" s="284"/>
      <c r="IH6" s="284"/>
      <c r="II6" s="284"/>
      <c r="IJ6" s="284"/>
      <c r="IK6" s="284"/>
      <c r="IL6" s="284"/>
      <c r="IM6" s="284"/>
      <c r="IN6" s="284"/>
      <c r="IO6" s="284"/>
      <c r="IP6" s="284"/>
      <c r="IQ6" s="284"/>
      <c r="IR6" s="284"/>
      <c r="IS6" s="284"/>
      <c r="IT6" s="284"/>
      <c r="IU6" s="284"/>
      <c r="IV6" s="284"/>
    </row>
    <row r="7" spans="1:256" ht="19.5" thickBot="1" x14ac:dyDescent="0.25">
      <c r="A7" s="384" t="s">
        <v>197</v>
      </c>
      <c r="C7" s="286"/>
      <c r="D7" s="286"/>
      <c r="E7" s="286"/>
      <c r="F7" s="285"/>
      <c r="G7" s="287"/>
      <c r="H7" s="287"/>
      <c r="I7" s="287"/>
      <c r="J7" s="288" t="s">
        <v>126</v>
      </c>
    </row>
    <row r="8" spans="1:256" ht="13.5" customHeight="1" thickBot="1" x14ac:dyDescent="0.25">
      <c r="A8" s="492" t="s">
        <v>15</v>
      </c>
      <c r="B8" s="476" t="s">
        <v>127</v>
      </c>
      <c r="C8" s="476" t="s">
        <v>128</v>
      </c>
      <c r="D8" s="476" t="s">
        <v>198</v>
      </c>
      <c r="E8" s="494" t="s">
        <v>129</v>
      </c>
      <c r="F8" s="496" t="s">
        <v>130</v>
      </c>
      <c r="G8" s="473" t="s">
        <v>199</v>
      </c>
      <c r="H8" s="474"/>
      <c r="I8" s="475"/>
      <c r="J8" s="476" t="s">
        <v>200</v>
      </c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89"/>
      <c r="BF8" s="289"/>
      <c r="BG8" s="289"/>
      <c r="BH8" s="289"/>
      <c r="BI8" s="289"/>
      <c r="BJ8" s="289"/>
      <c r="BK8" s="289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9"/>
      <c r="BX8" s="289"/>
      <c r="BY8" s="289"/>
      <c r="BZ8" s="289"/>
      <c r="CA8" s="289"/>
      <c r="CB8" s="289"/>
      <c r="CC8" s="289"/>
      <c r="CD8" s="289"/>
      <c r="CE8" s="289"/>
      <c r="CF8" s="289"/>
      <c r="CG8" s="289"/>
      <c r="CH8" s="289"/>
      <c r="CI8" s="289"/>
      <c r="CJ8" s="289"/>
      <c r="CK8" s="289"/>
      <c r="CL8" s="289"/>
      <c r="CM8" s="289"/>
      <c r="CN8" s="289"/>
      <c r="CO8" s="289"/>
      <c r="CP8" s="289"/>
      <c r="CQ8" s="289"/>
      <c r="CR8" s="289"/>
      <c r="CS8" s="289"/>
      <c r="CT8" s="289"/>
      <c r="CU8" s="289"/>
      <c r="CV8" s="289"/>
      <c r="CW8" s="289"/>
      <c r="CX8" s="289"/>
      <c r="CY8" s="289"/>
      <c r="CZ8" s="289"/>
      <c r="DA8" s="289"/>
      <c r="DB8" s="289"/>
      <c r="DC8" s="289"/>
      <c r="DD8" s="289"/>
      <c r="DE8" s="289"/>
      <c r="DF8" s="289"/>
      <c r="DG8" s="289"/>
      <c r="DH8" s="289"/>
      <c r="DI8" s="289"/>
      <c r="DJ8" s="289"/>
      <c r="DK8" s="289"/>
      <c r="DL8" s="289"/>
      <c r="DM8" s="289"/>
      <c r="DN8" s="289"/>
      <c r="DO8" s="289"/>
      <c r="DP8" s="289"/>
      <c r="DQ8" s="289"/>
      <c r="DR8" s="289"/>
      <c r="DS8" s="289"/>
      <c r="DT8" s="289"/>
      <c r="DU8" s="289"/>
      <c r="DV8" s="289"/>
      <c r="DW8" s="289"/>
      <c r="DX8" s="289"/>
      <c r="DY8" s="289"/>
      <c r="DZ8" s="289"/>
      <c r="EA8" s="289"/>
      <c r="EB8" s="289"/>
      <c r="EC8" s="289"/>
      <c r="ED8" s="289"/>
      <c r="EE8" s="289"/>
      <c r="EF8" s="289"/>
      <c r="EG8" s="289"/>
      <c r="EH8" s="289"/>
      <c r="EI8" s="289"/>
      <c r="EJ8" s="289"/>
      <c r="EK8" s="289"/>
      <c r="EL8" s="289"/>
      <c r="EM8" s="289"/>
      <c r="EN8" s="289"/>
      <c r="EO8" s="289"/>
      <c r="EP8" s="289"/>
      <c r="EQ8" s="289"/>
      <c r="ER8" s="289"/>
      <c r="ES8" s="289"/>
      <c r="ET8" s="289"/>
      <c r="EU8" s="289"/>
      <c r="EV8" s="289"/>
      <c r="EW8" s="289"/>
      <c r="EX8" s="289"/>
      <c r="EY8" s="289"/>
      <c r="EZ8" s="289"/>
      <c r="FA8" s="289"/>
      <c r="FB8" s="289"/>
      <c r="FC8" s="289"/>
      <c r="FD8" s="289"/>
      <c r="FE8" s="289"/>
      <c r="FF8" s="289"/>
      <c r="FG8" s="289"/>
      <c r="FH8" s="289"/>
      <c r="FI8" s="289"/>
      <c r="FJ8" s="289"/>
      <c r="FK8" s="289"/>
      <c r="FL8" s="289"/>
      <c r="FM8" s="289"/>
      <c r="FN8" s="289"/>
      <c r="FO8" s="289"/>
      <c r="FP8" s="289"/>
      <c r="FQ8" s="289"/>
      <c r="FR8" s="289"/>
      <c r="FS8" s="289"/>
      <c r="FT8" s="289"/>
      <c r="FU8" s="289"/>
      <c r="FV8" s="289"/>
      <c r="FW8" s="289"/>
      <c r="FX8" s="289"/>
      <c r="FY8" s="289"/>
      <c r="FZ8" s="289"/>
      <c r="GA8" s="289"/>
      <c r="GB8" s="289"/>
      <c r="GC8" s="289"/>
      <c r="GD8" s="289"/>
      <c r="GE8" s="289"/>
      <c r="GF8" s="289"/>
      <c r="GG8" s="289"/>
      <c r="GH8" s="289"/>
      <c r="GI8" s="289"/>
      <c r="GJ8" s="289"/>
      <c r="GK8" s="289"/>
      <c r="GL8" s="289"/>
      <c r="GM8" s="289"/>
      <c r="GN8" s="289"/>
      <c r="GO8" s="289"/>
      <c r="GP8" s="289"/>
      <c r="GQ8" s="289"/>
      <c r="GR8" s="289"/>
      <c r="GS8" s="289"/>
      <c r="GT8" s="289"/>
      <c r="GU8" s="289"/>
      <c r="GV8" s="289"/>
      <c r="GW8" s="289"/>
      <c r="GX8" s="289"/>
      <c r="GY8" s="289"/>
      <c r="GZ8" s="289"/>
      <c r="HA8" s="289"/>
      <c r="HB8" s="289"/>
      <c r="HC8" s="289"/>
      <c r="HD8" s="289"/>
      <c r="HE8" s="289"/>
      <c r="HF8" s="289"/>
      <c r="HG8" s="289"/>
      <c r="HH8" s="289"/>
      <c r="HI8" s="289"/>
      <c r="HJ8" s="289"/>
      <c r="HK8" s="289"/>
      <c r="HL8" s="289"/>
      <c r="HM8" s="289"/>
      <c r="HN8" s="289"/>
      <c r="HO8" s="289"/>
      <c r="HP8" s="289"/>
      <c r="HQ8" s="289"/>
      <c r="HR8" s="289"/>
      <c r="HS8" s="289"/>
      <c r="HT8" s="289"/>
      <c r="HU8" s="289"/>
      <c r="HV8" s="289"/>
      <c r="HW8" s="289"/>
      <c r="HX8" s="289"/>
      <c r="HY8" s="289"/>
      <c r="HZ8" s="289"/>
      <c r="IA8" s="289"/>
      <c r="IB8" s="289"/>
      <c r="IC8" s="289"/>
      <c r="ID8" s="289"/>
      <c r="IE8" s="289"/>
      <c r="IF8" s="289"/>
      <c r="IG8" s="289"/>
      <c r="IH8" s="289"/>
      <c r="II8" s="289"/>
      <c r="IJ8" s="289"/>
      <c r="IK8" s="289"/>
      <c r="IL8" s="289"/>
      <c r="IM8" s="289"/>
      <c r="IN8" s="289"/>
      <c r="IO8" s="289"/>
      <c r="IP8" s="289"/>
      <c r="IQ8" s="289"/>
      <c r="IR8" s="289"/>
      <c r="IS8" s="289"/>
      <c r="IT8" s="289"/>
      <c r="IU8" s="289"/>
      <c r="IV8" s="289"/>
    </row>
    <row r="9" spans="1:256" ht="66" customHeight="1" thickBot="1" x14ac:dyDescent="0.25">
      <c r="A9" s="493"/>
      <c r="B9" s="477"/>
      <c r="C9" s="477"/>
      <c r="D9" s="477"/>
      <c r="E9" s="495"/>
      <c r="F9" s="497"/>
      <c r="G9" s="290" t="s">
        <v>201</v>
      </c>
      <c r="H9" s="290" t="s">
        <v>202</v>
      </c>
      <c r="I9" s="290" t="s">
        <v>203</v>
      </c>
      <c r="J9" s="477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289"/>
      <c r="AK9" s="289"/>
      <c r="AL9" s="289"/>
      <c r="AM9" s="289"/>
      <c r="AN9" s="289"/>
      <c r="AO9" s="289"/>
      <c r="AP9" s="289"/>
      <c r="AQ9" s="289"/>
      <c r="AR9" s="289"/>
      <c r="AS9" s="289"/>
      <c r="AT9" s="289"/>
      <c r="AU9" s="289"/>
      <c r="AV9" s="289"/>
      <c r="AW9" s="289"/>
      <c r="AX9" s="289"/>
      <c r="AY9" s="289"/>
      <c r="AZ9" s="289"/>
      <c r="BA9" s="289"/>
      <c r="BB9" s="289"/>
      <c r="BC9" s="289"/>
      <c r="BD9" s="289"/>
      <c r="BE9" s="289"/>
      <c r="BF9" s="289"/>
      <c r="BG9" s="289"/>
      <c r="BH9" s="289"/>
      <c r="BI9" s="289"/>
      <c r="BJ9" s="289"/>
      <c r="BK9" s="289"/>
      <c r="BL9" s="289"/>
      <c r="BM9" s="289"/>
      <c r="BN9" s="289"/>
      <c r="BO9" s="289"/>
      <c r="BP9" s="289"/>
      <c r="BQ9" s="289"/>
      <c r="BR9" s="289"/>
      <c r="BS9" s="289"/>
      <c r="BT9" s="289"/>
      <c r="BU9" s="289"/>
      <c r="BV9" s="289"/>
      <c r="BW9" s="289"/>
      <c r="BX9" s="289"/>
      <c r="BY9" s="289"/>
      <c r="BZ9" s="289"/>
      <c r="CA9" s="289"/>
      <c r="CB9" s="289"/>
      <c r="CC9" s="289"/>
      <c r="CD9" s="289"/>
      <c r="CE9" s="289"/>
      <c r="CF9" s="289"/>
      <c r="CG9" s="289"/>
      <c r="CH9" s="289"/>
      <c r="CI9" s="289"/>
      <c r="CJ9" s="289"/>
      <c r="CK9" s="289"/>
      <c r="CL9" s="289"/>
      <c r="CM9" s="289"/>
      <c r="CN9" s="289"/>
      <c r="CO9" s="289"/>
      <c r="CP9" s="289"/>
      <c r="CQ9" s="289"/>
      <c r="CR9" s="289"/>
      <c r="CS9" s="289"/>
      <c r="CT9" s="289"/>
      <c r="CU9" s="289"/>
      <c r="CV9" s="289"/>
      <c r="CW9" s="289"/>
      <c r="CX9" s="289"/>
      <c r="CY9" s="289"/>
      <c r="CZ9" s="289"/>
      <c r="DA9" s="289"/>
      <c r="DB9" s="289"/>
      <c r="DC9" s="289"/>
      <c r="DD9" s="289"/>
      <c r="DE9" s="289"/>
      <c r="DF9" s="289"/>
      <c r="DG9" s="289"/>
      <c r="DH9" s="289"/>
      <c r="DI9" s="289"/>
      <c r="DJ9" s="289"/>
      <c r="DK9" s="289"/>
      <c r="DL9" s="289"/>
      <c r="DM9" s="289"/>
      <c r="DN9" s="289"/>
      <c r="DO9" s="289"/>
      <c r="DP9" s="289"/>
      <c r="DQ9" s="289"/>
      <c r="DR9" s="289"/>
      <c r="DS9" s="289"/>
      <c r="DT9" s="289"/>
      <c r="DU9" s="289"/>
      <c r="DV9" s="289"/>
      <c r="DW9" s="289"/>
      <c r="DX9" s="289"/>
      <c r="DY9" s="289"/>
      <c r="DZ9" s="289"/>
      <c r="EA9" s="289"/>
      <c r="EB9" s="289"/>
      <c r="EC9" s="289"/>
      <c r="ED9" s="289"/>
      <c r="EE9" s="289"/>
      <c r="EF9" s="289"/>
      <c r="EG9" s="289"/>
      <c r="EH9" s="289"/>
      <c r="EI9" s="289"/>
      <c r="EJ9" s="289"/>
      <c r="EK9" s="289"/>
      <c r="EL9" s="289"/>
      <c r="EM9" s="289"/>
      <c r="EN9" s="289"/>
      <c r="EO9" s="289"/>
      <c r="EP9" s="289"/>
      <c r="EQ9" s="289"/>
      <c r="ER9" s="289"/>
      <c r="ES9" s="289"/>
      <c r="ET9" s="289"/>
      <c r="EU9" s="289"/>
      <c r="EV9" s="289"/>
      <c r="EW9" s="289"/>
      <c r="EX9" s="289"/>
      <c r="EY9" s="289"/>
      <c r="EZ9" s="289"/>
      <c r="FA9" s="289"/>
      <c r="FB9" s="289"/>
      <c r="FC9" s="289"/>
      <c r="FD9" s="289"/>
      <c r="FE9" s="289"/>
      <c r="FF9" s="289"/>
      <c r="FG9" s="289"/>
      <c r="FH9" s="289"/>
      <c r="FI9" s="289"/>
      <c r="FJ9" s="289"/>
      <c r="FK9" s="289"/>
      <c r="FL9" s="289"/>
      <c r="FM9" s="289"/>
      <c r="FN9" s="289"/>
      <c r="FO9" s="289"/>
      <c r="FP9" s="289"/>
      <c r="FQ9" s="289"/>
      <c r="FR9" s="289"/>
      <c r="FS9" s="289"/>
      <c r="FT9" s="289"/>
      <c r="FU9" s="289"/>
      <c r="FV9" s="289"/>
      <c r="FW9" s="289"/>
      <c r="FX9" s="289"/>
      <c r="FY9" s="289"/>
      <c r="FZ9" s="289"/>
      <c r="GA9" s="289"/>
      <c r="GB9" s="289"/>
      <c r="GC9" s="289"/>
      <c r="GD9" s="289"/>
      <c r="GE9" s="289"/>
      <c r="GF9" s="289"/>
      <c r="GG9" s="289"/>
      <c r="GH9" s="289"/>
      <c r="GI9" s="289"/>
      <c r="GJ9" s="289"/>
      <c r="GK9" s="289"/>
      <c r="GL9" s="289"/>
      <c r="GM9" s="289"/>
      <c r="GN9" s="289"/>
      <c r="GO9" s="289"/>
      <c r="GP9" s="289"/>
      <c r="GQ9" s="289"/>
      <c r="GR9" s="289"/>
      <c r="GS9" s="289"/>
      <c r="GT9" s="289"/>
      <c r="GU9" s="289"/>
      <c r="GV9" s="289"/>
      <c r="GW9" s="289"/>
      <c r="GX9" s="289"/>
      <c r="GY9" s="289"/>
      <c r="GZ9" s="289"/>
      <c r="HA9" s="289"/>
      <c r="HB9" s="289"/>
      <c r="HC9" s="289"/>
      <c r="HD9" s="289"/>
      <c r="HE9" s="289"/>
      <c r="HF9" s="289"/>
      <c r="HG9" s="289"/>
      <c r="HH9" s="289"/>
      <c r="HI9" s="289"/>
      <c r="HJ9" s="289"/>
      <c r="HK9" s="289"/>
      <c r="HL9" s="289"/>
      <c r="HM9" s="289"/>
      <c r="HN9" s="289"/>
      <c r="HO9" s="289"/>
      <c r="HP9" s="289"/>
      <c r="HQ9" s="289"/>
      <c r="HR9" s="289"/>
      <c r="HS9" s="289"/>
      <c r="HT9" s="289"/>
      <c r="HU9" s="289"/>
      <c r="HV9" s="289"/>
      <c r="HW9" s="289"/>
      <c r="HX9" s="289"/>
      <c r="HY9" s="289"/>
      <c r="HZ9" s="289"/>
      <c r="IA9" s="289"/>
      <c r="IB9" s="289"/>
      <c r="IC9" s="289"/>
      <c r="ID9" s="289"/>
      <c r="IE9" s="289"/>
      <c r="IF9" s="289"/>
      <c r="IG9" s="289"/>
      <c r="IH9" s="289"/>
      <c r="II9" s="289"/>
      <c r="IJ9" s="289"/>
      <c r="IK9" s="289"/>
      <c r="IL9" s="289"/>
      <c r="IM9" s="289"/>
      <c r="IN9" s="289"/>
      <c r="IO9" s="289"/>
      <c r="IP9" s="289"/>
      <c r="IQ9" s="289"/>
      <c r="IR9" s="289"/>
      <c r="IS9" s="289"/>
      <c r="IT9" s="289"/>
      <c r="IU9" s="289"/>
      <c r="IV9" s="289"/>
    </row>
    <row r="10" spans="1:256" ht="11.25" customHeight="1" thickBot="1" x14ac:dyDescent="0.25">
      <c r="A10" s="385">
        <v>1</v>
      </c>
      <c r="B10" s="386">
        <v>2</v>
      </c>
      <c r="C10" s="387">
        <v>3</v>
      </c>
      <c r="D10" s="388">
        <v>4</v>
      </c>
      <c r="E10" s="386">
        <v>5</v>
      </c>
      <c r="F10" s="389">
        <v>6</v>
      </c>
      <c r="G10" s="386">
        <v>7</v>
      </c>
      <c r="H10" s="390">
        <v>8</v>
      </c>
      <c r="I10" s="390">
        <v>9</v>
      </c>
      <c r="J10" s="391">
        <v>10</v>
      </c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291"/>
      <c r="BE10" s="291"/>
      <c r="BF10" s="291"/>
      <c r="BG10" s="291"/>
      <c r="BH10" s="291"/>
      <c r="BI10" s="291"/>
      <c r="BJ10" s="291"/>
      <c r="BK10" s="291"/>
      <c r="BL10" s="291"/>
      <c r="BM10" s="291"/>
      <c r="BN10" s="291"/>
      <c r="BO10" s="291"/>
      <c r="BP10" s="291"/>
      <c r="BQ10" s="291"/>
      <c r="BR10" s="291"/>
      <c r="BS10" s="291"/>
      <c r="BT10" s="291"/>
      <c r="BU10" s="291"/>
      <c r="BV10" s="291"/>
      <c r="BW10" s="291"/>
      <c r="BX10" s="291"/>
      <c r="BY10" s="291"/>
      <c r="BZ10" s="291"/>
      <c r="CA10" s="291"/>
      <c r="CB10" s="291"/>
      <c r="CC10" s="291"/>
      <c r="CD10" s="291"/>
      <c r="CE10" s="291"/>
      <c r="CF10" s="291"/>
      <c r="CG10" s="291"/>
      <c r="CH10" s="291"/>
      <c r="CI10" s="291"/>
      <c r="CJ10" s="291"/>
      <c r="CK10" s="291"/>
      <c r="CL10" s="291"/>
      <c r="CM10" s="291"/>
      <c r="CN10" s="291"/>
      <c r="CO10" s="291"/>
      <c r="CP10" s="291"/>
      <c r="CQ10" s="291"/>
      <c r="CR10" s="291"/>
      <c r="CS10" s="291"/>
      <c r="CT10" s="291"/>
      <c r="CU10" s="291"/>
      <c r="CV10" s="291"/>
      <c r="CW10" s="291"/>
      <c r="CX10" s="291"/>
      <c r="CY10" s="291"/>
      <c r="CZ10" s="291"/>
      <c r="DA10" s="291"/>
      <c r="DB10" s="291"/>
      <c r="DC10" s="291"/>
      <c r="DD10" s="291"/>
      <c r="DE10" s="291"/>
      <c r="DF10" s="291"/>
      <c r="DG10" s="291"/>
      <c r="DH10" s="291"/>
      <c r="DI10" s="291"/>
      <c r="DJ10" s="291"/>
      <c r="DK10" s="291"/>
      <c r="DL10" s="291"/>
      <c r="DM10" s="291"/>
      <c r="DN10" s="291"/>
      <c r="DO10" s="291"/>
      <c r="DP10" s="291"/>
      <c r="DQ10" s="291"/>
      <c r="DR10" s="291"/>
      <c r="DS10" s="291"/>
      <c r="DT10" s="291"/>
      <c r="DU10" s="291"/>
      <c r="DV10" s="291"/>
      <c r="DW10" s="291"/>
      <c r="DX10" s="291"/>
      <c r="DY10" s="291"/>
      <c r="DZ10" s="291"/>
      <c r="EA10" s="291"/>
      <c r="EB10" s="291"/>
      <c r="EC10" s="291"/>
      <c r="ED10" s="291"/>
      <c r="EE10" s="291"/>
      <c r="EF10" s="291"/>
      <c r="EG10" s="291"/>
      <c r="EH10" s="291"/>
      <c r="EI10" s="291"/>
      <c r="EJ10" s="291"/>
      <c r="EK10" s="291"/>
      <c r="EL10" s="291"/>
      <c r="EM10" s="291"/>
      <c r="EN10" s="291"/>
      <c r="EO10" s="291"/>
      <c r="EP10" s="291"/>
      <c r="EQ10" s="291"/>
      <c r="ER10" s="291"/>
      <c r="ES10" s="291"/>
      <c r="ET10" s="291"/>
      <c r="EU10" s="291"/>
      <c r="EV10" s="291"/>
      <c r="EW10" s="291"/>
      <c r="EX10" s="291"/>
      <c r="EY10" s="291"/>
      <c r="EZ10" s="291"/>
      <c r="FA10" s="291"/>
      <c r="FB10" s="291"/>
      <c r="FC10" s="291"/>
      <c r="FD10" s="291"/>
      <c r="FE10" s="291"/>
      <c r="FF10" s="291"/>
      <c r="FG10" s="291"/>
      <c r="FH10" s="291"/>
      <c r="FI10" s="291"/>
      <c r="FJ10" s="291"/>
      <c r="FK10" s="291"/>
      <c r="FL10" s="291"/>
      <c r="FM10" s="291"/>
      <c r="FN10" s="291"/>
      <c r="FO10" s="291"/>
      <c r="FP10" s="291"/>
      <c r="FQ10" s="291"/>
      <c r="FR10" s="291"/>
      <c r="FS10" s="291"/>
      <c r="FT10" s="291"/>
      <c r="FU10" s="291"/>
      <c r="FV10" s="291"/>
      <c r="FW10" s="291"/>
      <c r="FX10" s="291"/>
      <c r="FY10" s="291"/>
      <c r="FZ10" s="291"/>
      <c r="GA10" s="291"/>
      <c r="GB10" s="291"/>
      <c r="GC10" s="291"/>
      <c r="GD10" s="291"/>
      <c r="GE10" s="291"/>
      <c r="GF10" s="291"/>
      <c r="GG10" s="291"/>
      <c r="GH10" s="291"/>
      <c r="GI10" s="291"/>
      <c r="GJ10" s="291"/>
      <c r="GK10" s="291"/>
      <c r="GL10" s="291"/>
      <c r="GM10" s="291"/>
      <c r="GN10" s="291"/>
      <c r="GO10" s="291"/>
      <c r="GP10" s="291"/>
      <c r="GQ10" s="291"/>
      <c r="GR10" s="291"/>
      <c r="GS10" s="291"/>
      <c r="GT10" s="291"/>
      <c r="GU10" s="291"/>
      <c r="GV10" s="291"/>
      <c r="GW10" s="291"/>
      <c r="GX10" s="291"/>
      <c r="GY10" s="291"/>
      <c r="GZ10" s="291"/>
      <c r="HA10" s="291"/>
      <c r="HB10" s="291"/>
      <c r="HC10" s="291"/>
      <c r="HD10" s="291"/>
      <c r="HE10" s="291"/>
      <c r="HF10" s="291"/>
      <c r="HG10" s="291"/>
      <c r="HH10" s="291"/>
      <c r="HI10" s="291"/>
      <c r="HJ10" s="291"/>
      <c r="HK10" s="291"/>
      <c r="HL10" s="291"/>
      <c r="HM10" s="291"/>
      <c r="HN10" s="291"/>
      <c r="HO10" s="291"/>
      <c r="HP10" s="291"/>
      <c r="HQ10" s="291"/>
      <c r="HR10" s="291"/>
      <c r="HS10" s="291"/>
      <c r="HT10" s="291"/>
      <c r="HU10" s="291"/>
      <c r="HV10" s="291"/>
      <c r="HW10" s="291"/>
      <c r="HX10" s="291"/>
      <c r="HY10" s="291"/>
      <c r="HZ10" s="291"/>
      <c r="IA10" s="291"/>
      <c r="IB10" s="291"/>
      <c r="IC10" s="291"/>
      <c r="ID10" s="291"/>
      <c r="IE10" s="291"/>
      <c r="IF10" s="291"/>
      <c r="IG10" s="291"/>
      <c r="IH10" s="291"/>
      <c r="II10" s="291"/>
      <c r="IJ10" s="291"/>
      <c r="IK10" s="291"/>
      <c r="IL10" s="291"/>
      <c r="IM10" s="291"/>
      <c r="IN10" s="291"/>
      <c r="IO10" s="291"/>
      <c r="IP10" s="291"/>
      <c r="IQ10" s="291"/>
      <c r="IR10" s="291"/>
      <c r="IS10" s="291"/>
      <c r="IT10" s="291"/>
      <c r="IU10" s="291"/>
      <c r="IV10" s="291"/>
    </row>
    <row r="11" spans="1:256" ht="18" customHeight="1" thickBot="1" x14ac:dyDescent="0.25">
      <c r="A11" s="478" t="s">
        <v>204</v>
      </c>
      <c r="B11" s="479"/>
      <c r="C11" s="479"/>
      <c r="D11" s="479"/>
      <c r="E11" s="479"/>
      <c r="F11" s="479"/>
      <c r="G11" s="479"/>
      <c r="H11" s="479"/>
      <c r="I11" s="479"/>
      <c r="J11" s="480"/>
      <c r="K11" s="292"/>
      <c r="L11" s="292"/>
      <c r="M11" s="292"/>
      <c r="N11" s="292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Y11" s="292"/>
      <c r="Z11" s="292"/>
      <c r="AA11" s="292"/>
      <c r="AB11" s="292"/>
      <c r="AC11" s="292"/>
      <c r="AD11" s="292"/>
      <c r="AE11" s="292"/>
      <c r="AF11" s="292"/>
      <c r="AG11" s="292"/>
      <c r="AH11" s="292"/>
      <c r="AI11" s="292"/>
      <c r="AJ11" s="292"/>
      <c r="AK11" s="292"/>
      <c r="AL11" s="292"/>
      <c r="AM11" s="292"/>
      <c r="AN11" s="292"/>
      <c r="AO11" s="292"/>
      <c r="AP11" s="292"/>
      <c r="AQ11" s="292"/>
      <c r="AR11" s="292"/>
      <c r="AS11" s="292"/>
      <c r="AT11" s="292"/>
      <c r="AU11" s="292"/>
      <c r="AV11" s="292"/>
      <c r="AW11" s="292"/>
      <c r="AX11" s="292"/>
      <c r="AY11" s="292"/>
      <c r="AZ11" s="292"/>
      <c r="BA11" s="292"/>
      <c r="BB11" s="292"/>
      <c r="BC11" s="292"/>
      <c r="BD11" s="292"/>
      <c r="BE11" s="292"/>
      <c r="BF11" s="292"/>
      <c r="BG11" s="292"/>
      <c r="BH11" s="292"/>
      <c r="BI11" s="292"/>
      <c r="BJ11" s="292"/>
      <c r="BK11" s="292"/>
      <c r="BL11" s="292"/>
      <c r="BM11" s="292"/>
      <c r="BN11" s="292"/>
      <c r="BO11" s="292"/>
      <c r="BP11" s="292"/>
      <c r="BQ11" s="292"/>
      <c r="BR11" s="292"/>
      <c r="BS11" s="292"/>
      <c r="BT11" s="292"/>
      <c r="BU11" s="292"/>
      <c r="BV11" s="292"/>
      <c r="BW11" s="292"/>
      <c r="BX11" s="292"/>
      <c r="BY11" s="292"/>
      <c r="BZ11" s="292"/>
      <c r="CA11" s="292"/>
      <c r="CB11" s="292"/>
      <c r="CC11" s="292"/>
      <c r="CD11" s="292"/>
      <c r="CE11" s="292"/>
      <c r="CF11" s="292"/>
      <c r="CG11" s="292"/>
      <c r="CH11" s="292"/>
      <c r="CI11" s="292"/>
      <c r="CJ11" s="292"/>
      <c r="CK11" s="292"/>
      <c r="CL11" s="292"/>
      <c r="CM11" s="292"/>
      <c r="CN11" s="292"/>
      <c r="CO11" s="292"/>
      <c r="CP11" s="292"/>
      <c r="CQ11" s="292"/>
      <c r="CR11" s="292"/>
      <c r="CS11" s="292"/>
      <c r="CT11" s="292"/>
      <c r="CU11" s="292"/>
      <c r="CV11" s="292"/>
      <c r="CW11" s="292"/>
      <c r="CX11" s="292"/>
      <c r="CY11" s="292"/>
      <c r="CZ11" s="292"/>
      <c r="DA11" s="292"/>
      <c r="DB11" s="292"/>
      <c r="DC11" s="292"/>
      <c r="DD11" s="292"/>
      <c r="DE11" s="292"/>
      <c r="DF11" s="292"/>
      <c r="DG11" s="292"/>
      <c r="DH11" s="292"/>
      <c r="DI11" s="292"/>
      <c r="DJ11" s="292"/>
      <c r="DK11" s="292"/>
      <c r="DL11" s="292"/>
      <c r="DM11" s="292"/>
      <c r="DN11" s="292"/>
      <c r="DO11" s="292"/>
      <c r="DP11" s="292"/>
      <c r="DQ11" s="292"/>
      <c r="DR11" s="292"/>
      <c r="DS11" s="292"/>
      <c r="DT11" s="292"/>
      <c r="DU11" s="292"/>
      <c r="DV11" s="292"/>
      <c r="DW11" s="292"/>
      <c r="DX11" s="292"/>
      <c r="DY11" s="292"/>
      <c r="DZ11" s="292"/>
      <c r="EA11" s="292"/>
      <c r="EB11" s="292"/>
      <c r="EC11" s="292"/>
      <c r="ED11" s="292"/>
      <c r="EE11" s="292"/>
      <c r="EF11" s="292"/>
      <c r="EG11" s="292"/>
      <c r="EH11" s="292"/>
      <c r="EI11" s="292"/>
      <c r="EJ11" s="292"/>
      <c r="EK11" s="292"/>
      <c r="EL11" s="292"/>
      <c r="EM11" s="292"/>
      <c r="EN11" s="292"/>
      <c r="EO11" s="292"/>
      <c r="EP11" s="292"/>
      <c r="EQ11" s="292"/>
      <c r="ER11" s="292"/>
      <c r="ES11" s="292"/>
      <c r="ET11" s="292"/>
      <c r="EU11" s="292"/>
      <c r="EV11" s="292"/>
      <c r="EW11" s="292"/>
      <c r="EX11" s="292"/>
      <c r="EY11" s="292"/>
      <c r="EZ11" s="292"/>
      <c r="FA11" s="292"/>
      <c r="FB11" s="292"/>
      <c r="FC11" s="292"/>
      <c r="FD11" s="292"/>
      <c r="FE11" s="292"/>
      <c r="FF11" s="292"/>
      <c r="FG11" s="292"/>
      <c r="FH11" s="292"/>
      <c r="FI11" s="292"/>
      <c r="FJ11" s="292"/>
      <c r="FK11" s="292"/>
      <c r="FL11" s="292"/>
      <c r="FM11" s="292"/>
      <c r="FN11" s="292"/>
      <c r="FO11" s="292"/>
      <c r="FP11" s="292"/>
      <c r="FQ11" s="292"/>
      <c r="FR11" s="292"/>
      <c r="FS11" s="292"/>
      <c r="FT11" s="292"/>
      <c r="FU11" s="292"/>
      <c r="FV11" s="292"/>
      <c r="FW11" s="292"/>
      <c r="FX11" s="292"/>
      <c r="FY11" s="292"/>
      <c r="FZ11" s="292"/>
      <c r="GA11" s="292"/>
      <c r="GB11" s="292"/>
      <c r="GC11" s="292"/>
      <c r="GD11" s="292"/>
      <c r="GE11" s="292"/>
      <c r="GF11" s="292"/>
      <c r="GG11" s="292"/>
      <c r="GH11" s="292"/>
      <c r="GI11" s="292"/>
      <c r="GJ11" s="292"/>
      <c r="GK11" s="292"/>
      <c r="GL11" s="292"/>
      <c r="GM11" s="292"/>
      <c r="GN11" s="292"/>
      <c r="GO11" s="292"/>
      <c r="GP11" s="292"/>
      <c r="GQ11" s="292"/>
      <c r="GR11" s="292"/>
      <c r="GS11" s="292"/>
      <c r="GT11" s="292"/>
      <c r="GU11" s="292"/>
      <c r="GV11" s="292"/>
      <c r="GW11" s="292"/>
      <c r="GX11" s="292"/>
      <c r="GY11" s="292"/>
      <c r="GZ11" s="292"/>
      <c r="HA11" s="292"/>
      <c r="HB11" s="292"/>
      <c r="HC11" s="292"/>
      <c r="HD11" s="292"/>
      <c r="HE11" s="292"/>
      <c r="HF11" s="292"/>
      <c r="HG11" s="292"/>
      <c r="HH11" s="292"/>
      <c r="HI11" s="292"/>
      <c r="HJ11" s="292"/>
      <c r="HK11" s="292"/>
      <c r="HL11" s="292"/>
      <c r="HM11" s="292"/>
      <c r="HN11" s="292"/>
      <c r="HO11" s="292"/>
      <c r="HP11" s="292"/>
      <c r="HQ11" s="292"/>
      <c r="HR11" s="292"/>
      <c r="HS11" s="292"/>
      <c r="HT11" s="292"/>
      <c r="HU11" s="292"/>
      <c r="HV11" s="292"/>
      <c r="HW11" s="292"/>
      <c r="HX11" s="292"/>
      <c r="HY11" s="292"/>
      <c r="HZ11" s="292"/>
      <c r="IA11" s="292"/>
      <c r="IB11" s="292"/>
      <c r="IC11" s="292"/>
      <c r="ID11" s="292"/>
      <c r="IE11" s="292"/>
      <c r="IF11" s="292"/>
      <c r="IG11" s="292"/>
      <c r="IH11" s="292"/>
      <c r="II11" s="292"/>
      <c r="IJ11" s="292"/>
      <c r="IK11" s="292"/>
      <c r="IL11" s="292"/>
      <c r="IM11" s="292"/>
      <c r="IN11" s="292"/>
      <c r="IO11" s="292"/>
      <c r="IP11" s="292"/>
      <c r="IQ11" s="292"/>
      <c r="IR11" s="292"/>
      <c r="IS11" s="292"/>
      <c r="IT11" s="292"/>
      <c r="IU11" s="292"/>
      <c r="IV11" s="292"/>
    </row>
    <row r="12" spans="1:256" ht="16.5" customHeight="1" x14ac:dyDescent="0.2">
      <c r="A12" s="481">
        <v>1</v>
      </c>
      <c r="B12" s="293" t="s">
        <v>155</v>
      </c>
      <c r="C12" s="294">
        <v>1</v>
      </c>
      <c r="D12" s="483">
        <v>1</v>
      </c>
      <c r="E12" s="295"/>
      <c r="F12" s="296"/>
      <c r="G12" s="297"/>
      <c r="H12" s="298"/>
      <c r="I12" s="298">
        <f>G12-H12</f>
        <v>0</v>
      </c>
      <c r="J12" s="299">
        <f>I12*F12</f>
        <v>0</v>
      </c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300"/>
      <c r="BH12" s="300"/>
      <c r="BI12" s="300"/>
      <c r="BJ12" s="300"/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/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/>
      <c r="CM12" s="300"/>
      <c r="CN12" s="300"/>
      <c r="CO12" s="300"/>
      <c r="CP12" s="300"/>
      <c r="CQ12" s="300"/>
      <c r="CR12" s="300"/>
      <c r="CS12" s="300"/>
      <c r="CT12" s="300"/>
      <c r="CU12" s="300"/>
      <c r="CV12" s="300"/>
      <c r="CW12" s="300"/>
      <c r="CX12" s="300"/>
      <c r="CY12" s="300"/>
      <c r="CZ12" s="300"/>
      <c r="DA12" s="300"/>
      <c r="DB12" s="300"/>
      <c r="DC12" s="300"/>
      <c r="DD12" s="300"/>
      <c r="DE12" s="300"/>
      <c r="DF12" s="300"/>
      <c r="DG12" s="300"/>
      <c r="DH12" s="300"/>
      <c r="DI12" s="300"/>
      <c r="DJ12" s="300"/>
      <c r="DK12" s="300"/>
      <c r="DL12" s="300"/>
      <c r="DM12" s="300"/>
      <c r="DN12" s="300"/>
      <c r="DO12" s="300"/>
      <c r="DP12" s="300"/>
      <c r="DQ12" s="300"/>
      <c r="DR12" s="300"/>
      <c r="DS12" s="300"/>
      <c r="DT12" s="300"/>
      <c r="DU12" s="300"/>
      <c r="DV12" s="300"/>
      <c r="DW12" s="300"/>
      <c r="DX12" s="300"/>
      <c r="DY12" s="300"/>
      <c r="DZ12" s="300"/>
      <c r="EA12" s="300"/>
      <c r="EB12" s="300"/>
      <c r="EC12" s="300"/>
      <c r="ED12" s="300"/>
      <c r="EE12" s="300"/>
      <c r="EF12" s="300"/>
      <c r="EG12" s="300"/>
      <c r="EH12" s="300"/>
      <c r="EI12" s="300"/>
      <c r="EJ12" s="300"/>
      <c r="EK12" s="300"/>
      <c r="EL12" s="300"/>
      <c r="EM12" s="300"/>
      <c r="EN12" s="300"/>
      <c r="EO12" s="300"/>
      <c r="EP12" s="300"/>
      <c r="EQ12" s="300"/>
      <c r="ER12" s="300"/>
      <c r="ES12" s="300"/>
      <c r="ET12" s="300"/>
      <c r="EU12" s="300"/>
      <c r="EV12" s="300"/>
      <c r="EW12" s="300"/>
      <c r="EX12" s="300"/>
      <c r="EY12" s="300"/>
      <c r="EZ12" s="300"/>
      <c r="FA12" s="300"/>
      <c r="FB12" s="300"/>
      <c r="FC12" s="300"/>
      <c r="FD12" s="300"/>
      <c r="FE12" s="300"/>
      <c r="FF12" s="300"/>
      <c r="FG12" s="300"/>
      <c r="FH12" s="300"/>
      <c r="FI12" s="300"/>
      <c r="FJ12" s="300"/>
      <c r="FK12" s="300"/>
      <c r="FL12" s="300"/>
      <c r="FM12" s="300"/>
      <c r="FN12" s="300"/>
      <c r="FO12" s="300"/>
      <c r="FP12" s="300"/>
      <c r="FQ12" s="300"/>
      <c r="FR12" s="300"/>
      <c r="FS12" s="300"/>
      <c r="FT12" s="300"/>
      <c r="FU12" s="300"/>
      <c r="FV12" s="300"/>
      <c r="FW12" s="300"/>
      <c r="FX12" s="300"/>
      <c r="FY12" s="300"/>
      <c r="FZ12" s="300"/>
      <c r="GA12" s="300"/>
      <c r="GB12" s="300"/>
      <c r="GC12" s="300"/>
      <c r="GD12" s="300"/>
      <c r="GE12" s="300"/>
      <c r="GF12" s="300"/>
      <c r="GG12" s="300"/>
      <c r="GH12" s="300"/>
      <c r="GI12" s="300"/>
      <c r="GJ12" s="300"/>
      <c r="GK12" s="300"/>
      <c r="GL12" s="300"/>
      <c r="GM12" s="300"/>
      <c r="GN12" s="300"/>
      <c r="GO12" s="300"/>
      <c r="GP12" s="300"/>
      <c r="GQ12" s="300"/>
      <c r="GR12" s="300"/>
      <c r="GS12" s="300"/>
      <c r="GT12" s="300"/>
      <c r="GU12" s="300"/>
      <c r="GV12" s="300"/>
      <c r="GW12" s="300"/>
      <c r="GX12" s="300"/>
      <c r="GY12" s="300"/>
      <c r="GZ12" s="300"/>
      <c r="HA12" s="300"/>
      <c r="HB12" s="300"/>
      <c r="HC12" s="300"/>
      <c r="HD12" s="300"/>
      <c r="HE12" s="300"/>
      <c r="HF12" s="300"/>
      <c r="HG12" s="300"/>
      <c r="HH12" s="300"/>
      <c r="HI12" s="300"/>
      <c r="HJ12" s="300"/>
      <c r="HK12" s="300"/>
      <c r="HL12" s="300"/>
      <c r="HM12" s="300"/>
      <c r="HN12" s="300"/>
      <c r="HO12" s="300"/>
      <c r="HP12" s="300"/>
      <c r="HQ12" s="300"/>
      <c r="HR12" s="300"/>
      <c r="HS12" s="300"/>
      <c r="HT12" s="300"/>
      <c r="HU12" s="300"/>
      <c r="HV12" s="300"/>
      <c r="HW12" s="300"/>
      <c r="HX12" s="300"/>
      <c r="HY12" s="300"/>
      <c r="HZ12" s="300"/>
      <c r="IA12" s="300"/>
      <c r="IB12" s="300"/>
      <c r="IC12" s="300"/>
      <c r="ID12" s="300"/>
      <c r="IE12" s="300"/>
      <c r="IF12" s="300"/>
      <c r="IG12" s="300"/>
      <c r="IH12" s="300"/>
      <c r="II12" s="300"/>
      <c r="IJ12" s="300"/>
      <c r="IK12" s="300"/>
      <c r="IL12" s="300"/>
      <c r="IM12" s="300"/>
      <c r="IN12" s="300"/>
      <c r="IO12" s="300"/>
      <c r="IP12" s="300"/>
      <c r="IQ12" s="300"/>
      <c r="IR12" s="300"/>
      <c r="IS12" s="300"/>
      <c r="IT12" s="300"/>
      <c r="IU12" s="300"/>
      <c r="IV12" s="300"/>
    </row>
    <row r="13" spans="1:256" ht="16.5" customHeight="1" x14ac:dyDescent="0.2">
      <c r="A13" s="481"/>
      <c r="B13" s="301" t="s">
        <v>155</v>
      </c>
      <c r="C13" s="302">
        <v>2</v>
      </c>
      <c r="D13" s="484"/>
      <c r="E13" s="303"/>
      <c r="F13" s="304"/>
      <c r="G13" s="368"/>
      <c r="H13" s="298">
        <v>0</v>
      </c>
      <c r="I13" s="298">
        <f>G13-H13</f>
        <v>0</v>
      </c>
      <c r="J13" s="299">
        <f>I13*F13</f>
        <v>0</v>
      </c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300"/>
      <c r="AM13" s="300"/>
      <c r="AN13" s="300"/>
      <c r="AO13" s="300"/>
      <c r="AP13" s="300"/>
      <c r="AQ13" s="300"/>
      <c r="AR13" s="300"/>
      <c r="AS13" s="300"/>
      <c r="AT13" s="300"/>
      <c r="AU13" s="300"/>
      <c r="AV13" s="300"/>
      <c r="AW13" s="300"/>
      <c r="AX13" s="300"/>
      <c r="AY13" s="300"/>
      <c r="AZ13" s="300"/>
      <c r="BA13" s="300"/>
      <c r="BB13" s="300"/>
      <c r="BC13" s="300"/>
      <c r="BD13" s="300"/>
      <c r="BE13" s="300"/>
      <c r="BF13" s="300"/>
      <c r="BG13" s="300"/>
      <c r="BH13" s="300"/>
      <c r="BI13" s="300"/>
      <c r="BJ13" s="300"/>
      <c r="BK13" s="300"/>
      <c r="BL13" s="300"/>
      <c r="BM13" s="300"/>
      <c r="BN13" s="300"/>
      <c r="BO13" s="300"/>
      <c r="BP13" s="300"/>
      <c r="BQ13" s="300"/>
      <c r="BR13" s="300"/>
      <c r="BS13" s="300"/>
      <c r="BT13" s="300"/>
      <c r="BU13" s="300"/>
      <c r="BV13" s="300"/>
      <c r="BW13" s="300"/>
      <c r="BX13" s="300"/>
      <c r="BY13" s="300"/>
      <c r="BZ13" s="300"/>
      <c r="CA13" s="300"/>
      <c r="CB13" s="300"/>
      <c r="CC13" s="300"/>
      <c r="CD13" s="300"/>
      <c r="CE13" s="300"/>
      <c r="CF13" s="300"/>
      <c r="CG13" s="300"/>
      <c r="CH13" s="300"/>
      <c r="CI13" s="300"/>
      <c r="CJ13" s="300"/>
      <c r="CK13" s="300"/>
      <c r="CL13" s="300"/>
      <c r="CM13" s="300"/>
      <c r="CN13" s="300"/>
      <c r="CO13" s="300"/>
      <c r="CP13" s="300"/>
      <c r="CQ13" s="300"/>
      <c r="CR13" s="300"/>
      <c r="CS13" s="300"/>
      <c r="CT13" s="300"/>
      <c r="CU13" s="300"/>
      <c r="CV13" s="300"/>
      <c r="CW13" s="300"/>
      <c r="CX13" s="300"/>
      <c r="CY13" s="300"/>
      <c r="CZ13" s="300"/>
      <c r="DA13" s="300"/>
      <c r="DB13" s="300"/>
      <c r="DC13" s="300"/>
      <c r="DD13" s="300"/>
      <c r="DE13" s="300"/>
      <c r="DF13" s="300"/>
      <c r="DG13" s="300"/>
      <c r="DH13" s="300"/>
      <c r="DI13" s="300"/>
      <c r="DJ13" s="300"/>
      <c r="DK13" s="300"/>
      <c r="DL13" s="300"/>
      <c r="DM13" s="300"/>
      <c r="DN13" s="300"/>
      <c r="DO13" s="300"/>
      <c r="DP13" s="300"/>
      <c r="DQ13" s="300"/>
      <c r="DR13" s="300"/>
      <c r="DS13" s="300"/>
      <c r="DT13" s="300"/>
      <c r="DU13" s="300"/>
      <c r="DV13" s="300"/>
      <c r="DW13" s="300"/>
      <c r="DX13" s="300"/>
      <c r="DY13" s="300"/>
      <c r="DZ13" s="300"/>
      <c r="EA13" s="300"/>
      <c r="EB13" s="300"/>
      <c r="EC13" s="300"/>
      <c r="ED13" s="300"/>
      <c r="EE13" s="300"/>
      <c r="EF13" s="300"/>
      <c r="EG13" s="300"/>
      <c r="EH13" s="300"/>
      <c r="EI13" s="300"/>
      <c r="EJ13" s="300"/>
      <c r="EK13" s="300"/>
      <c r="EL13" s="300"/>
      <c r="EM13" s="300"/>
      <c r="EN13" s="300"/>
      <c r="EO13" s="300"/>
      <c r="EP13" s="300"/>
      <c r="EQ13" s="300"/>
      <c r="ER13" s="300"/>
      <c r="ES13" s="300"/>
      <c r="ET13" s="300"/>
      <c r="EU13" s="300"/>
      <c r="EV13" s="300"/>
      <c r="EW13" s="300"/>
      <c r="EX13" s="300"/>
      <c r="EY13" s="300"/>
      <c r="EZ13" s="300"/>
      <c r="FA13" s="300"/>
      <c r="FB13" s="300"/>
      <c r="FC13" s="300"/>
      <c r="FD13" s="300"/>
      <c r="FE13" s="300"/>
      <c r="FF13" s="300"/>
      <c r="FG13" s="300"/>
      <c r="FH13" s="300"/>
      <c r="FI13" s="300"/>
      <c r="FJ13" s="300"/>
      <c r="FK13" s="300"/>
      <c r="FL13" s="300"/>
      <c r="FM13" s="300"/>
      <c r="FN13" s="300"/>
      <c r="FO13" s="300"/>
      <c r="FP13" s="300"/>
      <c r="FQ13" s="300"/>
      <c r="FR13" s="300"/>
      <c r="FS13" s="300"/>
      <c r="FT13" s="300"/>
      <c r="FU13" s="300"/>
      <c r="FV13" s="300"/>
      <c r="FW13" s="300"/>
      <c r="FX13" s="300"/>
      <c r="FY13" s="300"/>
      <c r="FZ13" s="300"/>
      <c r="GA13" s="300"/>
      <c r="GB13" s="300"/>
      <c r="GC13" s="300"/>
      <c r="GD13" s="300"/>
      <c r="GE13" s="300"/>
      <c r="GF13" s="300"/>
      <c r="GG13" s="300"/>
      <c r="GH13" s="300"/>
      <c r="GI13" s="300"/>
      <c r="GJ13" s="300"/>
      <c r="GK13" s="300"/>
      <c r="GL13" s="300"/>
      <c r="GM13" s="300"/>
      <c r="GN13" s="300"/>
      <c r="GO13" s="300"/>
      <c r="GP13" s="300"/>
      <c r="GQ13" s="300"/>
      <c r="GR13" s="300"/>
      <c r="GS13" s="300"/>
      <c r="GT13" s="300"/>
      <c r="GU13" s="300"/>
      <c r="GV13" s="300"/>
      <c r="GW13" s="300"/>
      <c r="GX13" s="300"/>
      <c r="GY13" s="300"/>
      <c r="GZ13" s="300"/>
      <c r="HA13" s="300"/>
      <c r="HB13" s="300"/>
      <c r="HC13" s="300"/>
      <c r="HD13" s="300"/>
      <c r="HE13" s="300"/>
      <c r="HF13" s="300"/>
      <c r="HG13" s="300"/>
      <c r="HH13" s="300"/>
      <c r="HI13" s="300"/>
      <c r="HJ13" s="300"/>
      <c r="HK13" s="300"/>
      <c r="HL13" s="300"/>
      <c r="HM13" s="300"/>
      <c r="HN13" s="300"/>
      <c r="HO13" s="300"/>
      <c r="HP13" s="300"/>
      <c r="HQ13" s="300"/>
      <c r="HR13" s="300"/>
      <c r="HS13" s="300"/>
      <c r="HT13" s="300"/>
      <c r="HU13" s="300"/>
      <c r="HV13" s="300"/>
      <c r="HW13" s="300"/>
      <c r="HX13" s="300"/>
      <c r="HY13" s="300"/>
      <c r="HZ13" s="300"/>
      <c r="IA13" s="300"/>
      <c r="IB13" s="300"/>
      <c r="IC13" s="300"/>
      <c r="ID13" s="300"/>
      <c r="IE13" s="300"/>
      <c r="IF13" s="300"/>
      <c r="IG13" s="300"/>
      <c r="IH13" s="300"/>
      <c r="II13" s="300"/>
      <c r="IJ13" s="300"/>
      <c r="IK13" s="300"/>
      <c r="IL13" s="300"/>
      <c r="IM13" s="300"/>
      <c r="IN13" s="300"/>
      <c r="IO13" s="300"/>
      <c r="IP13" s="300"/>
      <c r="IQ13" s="300"/>
      <c r="IR13" s="300"/>
      <c r="IS13" s="300"/>
      <c r="IT13" s="300"/>
      <c r="IU13" s="300"/>
      <c r="IV13" s="300"/>
    </row>
    <row r="14" spans="1:256" ht="18" customHeight="1" thickBot="1" x14ac:dyDescent="0.25">
      <c r="A14" s="482"/>
      <c r="B14" s="305" t="s">
        <v>155</v>
      </c>
      <c r="C14" s="306">
        <v>3</v>
      </c>
      <c r="D14" s="485"/>
      <c r="E14" s="307"/>
      <c r="F14" s="308"/>
      <c r="G14" s="369"/>
      <c r="H14" s="298"/>
      <c r="I14" s="298">
        <f>G14-H14</f>
        <v>0</v>
      </c>
      <c r="J14" s="299">
        <f>F14*G14</f>
        <v>0</v>
      </c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0"/>
      <c r="AL14" s="300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00"/>
      <c r="BF14" s="300"/>
      <c r="BG14" s="300"/>
      <c r="BH14" s="300"/>
      <c r="BI14" s="300"/>
      <c r="BJ14" s="300"/>
      <c r="BK14" s="300"/>
      <c r="BL14" s="300"/>
      <c r="BM14" s="300"/>
      <c r="BN14" s="300"/>
      <c r="BO14" s="300"/>
      <c r="BP14" s="300"/>
      <c r="BQ14" s="300"/>
      <c r="BR14" s="300"/>
      <c r="BS14" s="300"/>
      <c r="BT14" s="300"/>
      <c r="BU14" s="300"/>
      <c r="BV14" s="300"/>
      <c r="BW14" s="300"/>
      <c r="BX14" s="300"/>
      <c r="BY14" s="300"/>
      <c r="BZ14" s="300"/>
      <c r="CA14" s="300"/>
      <c r="CB14" s="300"/>
      <c r="CC14" s="300"/>
      <c r="CD14" s="300"/>
      <c r="CE14" s="300"/>
      <c r="CF14" s="300"/>
      <c r="CG14" s="300"/>
      <c r="CH14" s="300"/>
      <c r="CI14" s="300"/>
      <c r="CJ14" s="300"/>
      <c r="CK14" s="300"/>
      <c r="CL14" s="300"/>
      <c r="CM14" s="300"/>
      <c r="CN14" s="300"/>
      <c r="CO14" s="300"/>
      <c r="CP14" s="300"/>
      <c r="CQ14" s="300"/>
      <c r="CR14" s="300"/>
      <c r="CS14" s="300"/>
      <c r="CT14" s="300"/>
      <c r="CU14" s="300"/>
      <c r="CV14" s="300"/>
      <c r="CW14" s="300"/>
      <c r="CX14" s="300"/>
      <c r="CY14" s="300"/>
      <c r="CZ14" s="300"/>
      <c r="DA14" s="300"/>
      <c r="DB14" s="300"/>
      <c r="DC14" s="300"/>
      <c r="DD14" s="300"/>
      <c r="DE14" s="300"/>
      <c r="DF14" s="300"/>
      <c r="DG14" s="300"/>
      <c r="DH14" s="300"/>
      <c r="DI14" s="300"/>
      <c r="DJ14" s="300"/>
      <c r="DK14" s="300"/>
      <c r="DL14" s="300"/>
      <c r="DM14" s="300"/>
      <c r="DN14" s="300"/>
      <c r="DO14" s="300"/>
      <c r="DP14" s="300"/>
      <c r="DQ14" s="300"/>
      <c r="DR14" s="300"/>
      <c r="DS14" s="300"/>
      <c r="DT14" s="300"/>
      <c r="DU14" s="300"/>
      <c r="DV14" s="300"/>
      <c r="DW14" s="300"/>
      <c r="DX14" s="300"/>
      <c r="DY14" s="300"/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  <c r="FL14" s="300"/>
      <c r="FM14" s="300"/>
      <c r="FN14" s="300"/>
      <c r="FO14" s="300"/>
      <c r="FP14" s="300"/>
      <c r="FQ14" s="300"/>
      <c r="FR14" s="300"/>
      <c r="FS14" s="300"/>
      <c r="FT14" s="300"/>
      <c r="FU14" s="300"/>
      <c r="FV14" s="300"/>
      <c r="FW14" s="300"/>
      <c r="FX14" s="300"/>
      <c r="FY14" s="300"/>
      <c r="FZ14" s="300"/>
      <c r="GA14" s="300"/>
      <c r="GB14" s="300"/>
      <c r="GC14" s="300"/>
      <c r="GD14" s="300"/>
      <c r="GE14" s="300"/>
      <c r="GF14" s="300"/>
      <c r="GG14" s="300"/>
      <c r="GH14" s="300"/>
      <c r="GI14" s="300"/>
      <c r="GJ14" s="300"/>
      <c r="GK14" s="300"/>
      <c r="GL14" s="300"/>
      <c r="GM14" s="300"/>
      <c r="GN14" s="300"/>
      <c r="GO14" s="300"/>
      <c r="GP14" s="300"/>
      <c r="GQ14" s="300"/>
      <c r="GR14" s="300"/>
      <c r="GS14" s="300"/>
      <c r="GT14" s="300"/>
      <c r="GU14" s="300"/>
      <c r="GV14" s="300"/>
      <c r="GW14" s="300"/>
      <c r="GX14" s="300"/>
      <c r="GY14" s="300"/>
      <c r="GZ14" s="300"/>
      <c r="HA14" s="300"/>
      <c r="HB14" s="300"/>
      <c r="HC14" s="300"/>
      <c r="HD14" s="300"/>
      <c r="HE14" s="300"/>
      <c r="HF14" s="300"/>
      <c r="HG14" s="300"/>
      <c r="HH14" s="300"/>
      <c r="HI14" s="300"/>
      <c r="HJ14" s="300"/>
      <c r="HK14" s="300"/>
      <c r="HL14" s="300"/>
      <c r="HM14" s="300"/>
      <c r="HN14" s="300"/>
      <c r="HO14" s="300"/>
      <c r="HP14" s="300"/>
      <c r="HQ14" s="300"/>
      <c r="HR14" s="300"/>
      <c r="HS14" s="300"/>
      <c r="HT14" s="300"/>
      <c r="HU14" s="300"/>
      <c r="HV14" s="300"/>
      <c r="HW14" s="300"/>
      <c r="HX14" s="300"/>
      <c r="HY14" s="300"/>
      <c r="HZ14" s="300"/>
      <c r="IA14" s="300"/>
      <c r="IB14" s="300"/>
      <c r="IC14" s="300"/>
      <c r="ID14" s="300"/>
      <c r="IE14" s="300"/>
      <c r="IF14" s="300"/>
      <c r="IG14" s="300"/>
      <c r="IH14" s="300"/>
      <c r="II14" s="300"/>
      <c r="IJ14" s="300"/>
      <c r="IK14" s="300"/>
      <c r="IL14" s="300"/>
      <c r="IM14" s="300"/>
      <c r="IN14" s="300"/>
      <c r="IO14" s="300"/>
      <c r="IP14" s="300"/>
      <c r="IQ14" s="300"/>
      <c r="IR14" s="300"/>
      <c r="IS14" s="300"/>
      <c r="IT14" s="300"/>
      <c r="IU14" s="300"/>
      <c r="IV14" s="300"/>
    </row>
    <row r="15" spans="1:256" ht="13.5" thickBot="1" x14ac:dyDescent="0.25">
      <c r="A15" s="309"/>
      <c r="B15" s="392" t="s">
        <v>131</v>
      </c>
      <c r="C15" s="393"/>
      <c r="D15" s="393"/>
      <c r="E15" s="394"/>
      <c r="F15" s="395"/>
      <c r="G15" s="396"/>
      <c r="H15" s="397"/>
      <c r="I15" s="398"/>
      <c r="J15" s="399">
        <f>J12+J13</f>
        <v>0</v>
      </c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0"/>
      <c r="AE15" s="300"/>
      <c r="AF15" s="300"/>
      <c r="AG15" s="300"/>
      <c r="AH15" s="300"/>
      <c r="AI15" s="300"/>
      <c r="AJ15" s="300"/>
      <c r="AK15" s="300"/>
      <c r="AL15" s="300"/>
      <c r="AM15" s="300"/>
      <c r="AN15" s="300"/>
      <c r="AO15" s="300"/>
      <c r="AP15" s="300"/>
      <c r="AQ15" s="300"/>
      <c r="AR15" s="300"/>
      <c r="AS15" s="300"/>
      <c r="AT15" s="300"/>
      <c r="AU15" s="300"/>
      <c r="AV15" s="300"/>
      <c r="AW15" s="300"/>
      <c r="AX15" s="300"/>
      <c r="AY15" s="300"/>
      <c r="AZ15" s="300"/>
      <c r="BA15" s="300"/>
      <c r="BB15" s="300"/>
      <c r="BC15" s="300"/>
      <c r="BD15" s="300"/>
      <c r="BE15" s="300"/>
      <c r="BF15" s="300"/>
      <c r="BG15" s="300"/>
      <c r="BH15" s="300"/>
      <c r="BI15" s="300"/>
      <c r="BJ15" s="300"/>
      <c r="BK15" s="300"/>
      <c r="BL15" s="300"/>
      <c r="BM15" s="300"/>
      <c r="BN15" s="300"/>
      <c r="BO15" s="300"/>
      <c r="BP15" s="300"/>
      <c r="BQ15" s="300"/>
      <c r="BR15" s="300"/>
      <c r="BS15" s="300"/>
      <c r="BT15" s="300"/>
      <c r="BU15" s="300"/>
      <c r="BV15" s="300"/>
      <c r="BW15" s="300"/>
      <c r="BX15" s="300"/>
      <c r="BY15" s="300"/>
      <c r="BZ15" s="300"/>
      <c r="CA15" s="300"/>
      <c r="CB15" s="300"/>
      <c r="CC15" s="300"/>
      <c r="CD15" s="300"/>
      <c r="CE15" s="300"/>
      <c r="CF15" s="300"/>
      <c r="CG15" s="300"/>
      <c r="CH15" s="300"/>
      <c r="CI15" s="300"/>
      <c r="CJ15" s="300"/>
      <c r="CK15" s="300"/>
      <c r="CL15" s="300"/>
      <c r="CM15" s="300"/>
      <c r="CN15" s="300"/>
      <c r="CO15" s="300"/>
      <c r="CP15" s="300"/>
      <c r="CQ15" s="300"/>
      <c r="CR15" s="300"/>
      <c r="CS15" s="300"/>
      <c r="CT15" s="300"/>
      <c r="CU15" s="300"/>
      <c r="CV15" s="300"/>
      <c r="CW15" s="300"/>
      <c r="CX15" s="300"/>
      <c r="CY15" s="300"/>
      <c r="CZ15" s="300"/>
      <c r="DA15" s="300"/>
      <c r="DB15" s="300"/>
      <c r="DC15" s="300"/>
      <c r="DD15" s="300"/>
      <c r="DE15" s="300"/>
      <c r="DF15" s="300"/>
      <c r="DG15" s="300"/>
      <c r="DH15" s="300"/>
      <c r="DI15" s="300"/>
      <c r="DJ15" s="300"/>
      <c r="DK15" s="300"/>
      <c r="DL15" s="300"/>
      <c r="DM15" s="300"/>
      <c r="DN15" s="300"/>
      <c r="DO15" s="300"/>
      <c r="DP15" s="300"/>
      <c r="DQ15" s="300"/>
      <c r="DR15" s="300"/>
      <c r="DS15" s="300"/>
      <c r="DT15" s="300"/>
      <c r="DU15" s="300"/>
      <c r="DV15" s="300"/>
      <c r="DW15" s="300"/>
      <c r="DX15" s="300"/>
      <c r="DY15" s="300"/>
      <c r="DZ15" s="300"/>
      <c r="EA15" s="300"/>
      <c r="EB15" s="300"/>
      <c r="EC15" s="300"/>
      <c r="ED15" s="300"/>
      <c r="EE15" s="300"/>
      <c r="EF15" s="300"/>
      <c r="EG15" s="300"/>
      <c r="EH15" s="300"/>
      <c r="EI15" s="300"/>
      <c r="EJ15" s="300"/>
      <c r="EK15" s="300"/>
      <c r="EL15" s="300"/>
      <c r="EM15" s="300"/>
      <c r="EN15" s="300"/>
      <c r="EO15" s="300"/>
      <c r="EP15" s="300"/>
      <c r="EQ15" s="300"/>
      <c r="ER15" s="300"/>
      <c r="ES15" s="300"/>
      <c r="ET15" s="300"/>
      <c r="EU15" s="300"/>
      <c r="EV15" s="300"/>
      <c r="EW15" s="300"/>
      <c r="EX15" s="300"/>
      <c r="EY15" s="300"/>
      <c r="EZ15" s="300"/>
      <c r="FA15" s="300"/>
      <c r="FB15" s="300"/>
      <c r="FC15" s="300"/>
      <c r="FD15" s="300"/>
      <c r="FE15" s="300"/>
      <c r="FF15" s="300"/>
      <c r="FG15" s="300"/>
      <c r="FH15" s="300"/>
      <c r="FI15" s="300"/>
      <c r="FJ15" s="300"/>
      <c r="FK15" s="300"/>
      <c r="FL15" s="300"/>
      <c r="FM15" s="300"/>
      <c r="FN15" s="300"/>
      <c r="FO15" s="300"/>
      <c r="FP15" s="300"/>
      <c r="FQ15" s="300"/>
      <c r="FR15" s="300"/>
      <c r="FS15" s="300"/>
      <c r="FT15" s="300"/>
      <c r="FU15" s="300"/>
      <c r="FV15" s="300"/>
      <c r="FW15" s="300"/>
      <c r="FX15" s="300"/>
      <c r="FY15" s="300"/>
      <c r="FZ15" s="300"/>
      <c r="GA15" s="300"/>
      <c r="GB15" s="300"/>
      <c r="GC15" s="300"/>
      <c r="GD15" s="300"/>
      <c r="GE15" s="300"/>
      <c r="GF15" s="300"/>
      <c r="GG15" s="300"/>
      <c r="GH15" s="300"/>
      <c r="GI15" s="300"/>
      <c r="GJ15" s="300"/>
      <c r="GK15" s="300"/>
      <c r="GL15" s="300"/>
      <c r="GM15" s="300"/>
      <c r="GN15" s="300"/>
      <c r="GO15" s="300"/>
      <c r="GP15" s="300"/>
      <c r="GQ15" s="300"/>
      <c r="GR15" s="300"/>
      <c r="GS15" s="300"/>
      <c r="GT15" s="300"/>
      <c r="GU15" s="300"/>
      <c r="GV15" s="300"/>
      <c r="GW15" s="300"/>
      <c r="GX15" s="300"/>
      <c r="GY15" s="300"/>
      <c r="GZ15" s="300"/>
      <c r="HA15" s="300"/>
      <c r="HB15" s="300"/>
      <c r="HC15" s="300"/>
      <c r="HD15" s="300"/>
      <c r="HE15" s="300"/>
      <c r="HF15" s="300"/>
      <c r="HG15" s="300"/>
      <c r="HH15" s="300"/>
      <c r="HI15" s="300"/>
      <c r="HJ15" s="300"/>
      <c r="HK15" s="300"/>
      <c r="HL15" s="300"/>
      <c r="HM15" s="300"/>
      <c r="HN15" s="300"/>
      <c r="HO15" s="300"/>
      <c r="HP15" s="300"/>
      <c r="HQ15" s="300"/>
      <c r="HR15" s="300"/>
      <c r="HS15" s="300"/>
      <c r="HT15" s="300"/>
      <c r="HU15" s="300"/>
      <c r="HV15" s="300"/>
      <c r="HW15" s="300"/>
      <c r="HX15" s="300"/>
      <c r="HY15" s="300"/>
      <c r="HZ15" s="300"/>
      <c r="IA15" s="300"/>
      <c r="IB15" s="300"/>
      <c r="IC15" s="300"/>
      <c r="ID15" s="300"/>
      <c r="IE15" s="300"/>
      <c r="IF15" s="300"/>
      <c r="IG15" s="300"/>
      <c r="IH15" s="300"/>
      <c r="II15" s="300"/>
      <c r="IJ15" s="300"/>
      <c r="IK15" s="300"/>
      <c r="IL15" s="300"/>
      <c r="IM15" s="300"/>
      <c r="IN15" s="300"/>
      <c r="IO15" s="300"/>
      <c r="IP15" s="300"/>
      <c r="IQ15" s="300"/>
      <c r="IR15" s="300"/>
      <c r="IS15" s="300"/>
      <c r="IT15" s="300"/>
      <c r="IU15" s="300"/>
      <c r="IV15" s="300"/>
    </row>
    <row r="16" spans="1:256" ht="15.75" customHeight="1" thickBot="1" x14ac:dyDescent="0.25">
      <c r="A16" s="486" t="s">
        <v>205</v>
      </c>
      <c r="B16" s="487"/>
      <c r="C16" s="487"/>
      <c r="D16" s="487"/>
      <c r="E16" s="487"/>
      <c r="F16" s="487"/>
      <c r="G16" s="487"/>
      <c r="H16" s="487"/>
      <c r="I16" s="487"/>
      <c r="J16" s="488"/>
      <c r="K16" s="300"/>
      <c r="L16" s="300"/>
      <c r="M16" s="300"/>
      <c r="N16" s="300"/>
      <c r="O16" s="300"/>
      <c r="P16" s="300"/>
      <c r="Q16" s="300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0"/>
      <c r="AE16" s="300"/>
      <c r="AF16" s="300"/>
      <c r="AG16" s="300"/>
      <c r="AH16" s="300"/>
      <c r="AI16" s="300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300"/>
      <c r="BH16" s="300"/>
      <c r="BI16" s="300"/>
      <c r="BJ16" s="300"/>
      <c r="BK16" s="300"/>
      <c r="BL16" s="300"/>
      <c r="BM16" s="300"/>
      <c r="BN16" s="300"/>
      <c r="BO16" s="300"/>
      <c r="BP16" s="300"/>
      <c r="BQ16" s="300"/>
      <c r="BR16" s="300"/>
      <c r="BS16" s="300"/>
      <c r="BT16" s="300"/>
      <c r="BU16" s="300"/>
      <c r="BV16" s="300"/>
      <c r="BW16" s="300"/>
      <c r="BX16" s="300"/>
      <c r="BY16" s="300"/>
      <c r="BZ16" s="300"/>
      <c r="CA16" s="300"/>
      <c r="CB16" s="300"/>
      <c r="CC16" s="300"/>
      <c r="CD16" s="300"/>
      <c r="CE16" s="300"/>
      <c r="CF16" s="300"/>
      <c r="CG16" s="300"/>
      <c r="CH16" s="300"/>
      <c r="CI16" s="300"/>
      <c r="CJ16" s="300"/>
      <c r="CK16" s="300"/>
      <c r="CL16" s="300"/>
      <c r="CM16" s="300"/>
      <c r="CN16" s="300"/>
      <c r="CO16" s="300"/>
      <c r="CP16" s="300"/>
      <c r="CQ16" s="300"/>
      <c r="CR16" s="300"/>
      <c r="CS16" s="300"/>
      <c r="CT16" s="300"/>
      <c r="CU16" s="300"/>
      <c r="CV16" s="300"/>
      <c r="CW16" s="300"/>
      <c r="CX16" s="300"/>
      <c r="CY16" s="300"/>
      <c r="CZ16" s="300"/>
      <c r="DA16" s="300"/>
      <c r="DB16" s="300"/>
      <c r="DC16" s="300"/>
      <c r="DD16" s="300"/>
      <c r="DE16" s="300"/>
      <c r="DF16" s="300"/>
      <c r="DG16" s="300"/>
      <c r="DH16" s="300"/>
      <c r="DI16" s="300"/>
      <c r="DJ16" s="300"/>
      <c r="DK16" s="300"/>
      <c r="DL16" s="300"/>
      <c r="DM16" s="300"/>
      <c r="DN16" s="300"/>
      <c r="DO16" s="300"/>
      <c r="DP16" s="300"/>
      <c r="DQ16" s="300"/>
      <c r="DR16" s="300"/>
      <c r="DS16" s="300"/>
      <c r="DT16" s="300"/>
      <c r="DU16" s="300"/>
      <c r="DV16" s="300"/>
      <c r="DW16" s="300"/>
      <c r="DX16" s="300"/>
      <c r="DY16" s="300"/>
      <c r="DZ16" s="300"/>
      <c r="EA16" s="300"/>
      <c r="EB16" s="300"/>
      <c r="EC16" s="300"/>
      <c r="ED16" s="300"/>
      <c r="EE16" s="300"/>
      <c r="EF16" s="300"/>
      <c r="EG16" s="300"/>
      <c r="EH16" s="300"/>
      <c r="EI16" s="300"/>
      <c r="EJ16" s="300"/>
      <c r="EK16" s="300"/>
      <c r="EL16" s="300"/>
      <c r="EM16" s="300"/>
      <c r="EN16" s="300"/>
      <c r="EO16" s="300"/>
      <c r="EP16" s="300"/>
      <c r="EQ16" s="300"/>
      <c r="ER16" s="300"/>
      <c r="ES16" s="300"/>
      <c r="ET16" s="300"/>
      <c r="EU16" s="300"/>
      <c r="EV16" s="300"/>
      <c r="EW16" s="300"/>
      <c r="EX16" s="300"/>
      <c r="EY16" s="300"/>
      <c r="EZ16" s="300"/>
      <c r="FA16" s="300"/>
      <c r="FB16" s="300"/>
      <c r="FC16" s="300"/>
      <c r="FD16" s="300"/>
      <c r="FE16" s="300"/>
      <c r="FF16" s="300"/>
      <c r="FG16" s="300"/>
      <c r="FH16" s="300"/>
      <c r="FI16" s="300"/>
      <c r="FJ16" s="300"/>
      <c r="FK16" s="300"/>
      <c r="FL16" s="300"/>
      <c r="FM16" s="300"/>
      <c r="FN16" s="300"/>
      <c r="FO16" s="300"/>
      <c r="FP16" s="300"/>
      <c r="FQ16" s="300"/>
      <c r="FR16" s="300"/>
      <c r="FS16" s="300"/>
      <c r="FT16" s="300"/>
      <c r="FU16" s="300"/>
      <c r="FV16" s="300"/>
      <c r="FW16" s="300"/>
      <c r="FX16" s="300"/>
      <c r="FY16" s="300"/>
      <c r="FZ16" s="300"/>
      <c r="GA16" s="300"/>
      <c r="GB16" s="300"/>
      <c r="GC16" s="300"/>
      <c r="GD16" s="300"/>
      <c r="GE16" s="300"/>
      <c r="GF16" s="300"/>
      <c r="GG16" s="300"/>
      <c r="GH16" s="300"/>
      <c r="GI16" s="300"/>
      <c r="GJ16" s="300"/>
      <c r="GK16" s="300"/>
      <c r="GL16" s="300"/>
      <c r="GM16" s="300"/>
      <c r="GN16" s="300"/>
      <c r="GO16" s="300"/>
      <c r="GP16" s="300"/>
      <c r="GQ16" s="300"/>
      <c r="GR16" s="300"/>
      <c r="GS16" s="300"/>
      <c r="GT16" s="300"/>
      <c r="GU16" s="300"/>
      <c r="GV16" s="300"/>
      <c r="GW16" s="300"/>
      <c r="GX16" s="300"/>
      <c r="GY16" s="300"/>
      <c r="GZ16" s="300"/>
      <c r="HA16" s="300"/>
      <c r="HB16" s="300"/>
      <c r="HC16" s="300"/>
      <c r="HD16" s="300"/>
      <c r="HE16" s="300"/>
      <c r="HF16" s="300"/>
      <c r="HG16" s="300"/>
      <c r="HH16" s="300"/>
      <c r="HI16" s="300"/>
      <c r="HJ16" s="300"/>
      <c r="HK16" s="300"/>
      <c r="HL16" s="300"/>
      <c r="HM16" s="300"/>
      <c r="HN16" s="300"/>
      <c r="HO16" s="300"/>
      <c r="HP16" s="300"/>
      <c r="HQ16" s="300"/>
      <c r="HR16" s="300"/>
      <c r="HS16" s="300"/>
      <c r="HT16" s="300"/>
      <c r="HU16" s="300"/>
      <c r="HV16" s="300"/>
      <c r="HW16" s="300"/>
      <c r="HX16" s="300"/>
      <c r="HY16" s="300"/>
      <c r="HZ16" s="300"/>
      <c r="IA16" s="300"/>
      <c r="IB16" s="300"/>
      <c r="IC16" s="300"/>
      <c r="ID16" s="300"/>
      <c r="IE16" s="300"/>
      <c r="IF16" s="300"/>
      <c r="IG16" s="300"/>
      <c r="IH16" s="300"/>
      <c r="II16" s="300"/>
      <c r="IJ16" s="300"/>
      <c r="IK16" s="300"/>
      <c r="IL16" s="300"/>
      <c r="IM16" s="300"/>
      <c r="IN16" s="300"/>
      <c r="IO16" s="300"/>
      <c r="IP16" s="300"/>
      <c r="IQ16" s="300"/>
      <c r="IR16" s="300"/>
      <c r="IS16" s="300"/>
      <c r="IT16" s="300"/>
      <c r="IU16" s="300"/>
      <c r="IV16" s="300"/>
    </row>
    <row r="17" spans="1:256" x14ac:dyDescent="0.2">
      <c r="A17" s="481">
        <v>2</v>
      </c>
      <c r="B17" s="293" t="s">
        <v>132</v>
      </c>
      <c r="C17" s="294">
        <v>1</v>
      </c>
      <c r="D17" s="483">
        <v>1</v>
      </c>
      <c r="E17" s="320"/>
      <c r="F17" s="296"/>
      <c r="G17" s="370"/>
      <c r="H17" s="371"/>
      <c r="I17" s="371">
        <f>G17-H17</f>
        <v>0</v>
      </c>
      <c r="J17" s="299">
        <f>I17*F17</f>
        <v>0</v>
      </c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0"/>
      <c r="BV17" s="300"/>
      <c r="BW17" s="300"/>
      <c r="BX17" s="300"/>
      <c r="BY17" s="300"/>
      <c r="BZ17" s="300"/>
      <c r="CA17" s="300"/>
      <c r="CB17" s="300"/>
      <c r="CC17" s="300"/>
      <c r="CD17" s="300"/>
      <c r="CE17" s="300"/>
      <c r="CF17" s="300"/>
      <c r="CG17" s="300"/>
      <c r="CH17" s="300"/>
      <c r="CI17" s="300"/>
      <c r="CJ17" s="300"/>
      <c r="CK17" s="300"/>
      <c r="CL17" s="300"/>
      <c r="CM17" s="300"/>
      <c r="CN17" s="300"/>
      <c r="CO17" s="300"/>
      <c r="CP17" s="300"/>
      <c r="CQ17" s="300"/>
      <c r="CR17" s="300"/>
      <c r="CS17" s="300"/>
      <c r="CT17" s="300"/>
      <c r="CU17" s="300"/>
      <c r="CV17" s="300"/>
      <c r="CW17" s="300"/>
      <c r="CX17" s="300"/>
      <c r="CY17" s="300"/>
      <c r="CZ17" s="300"/>
      <c r="DA17" s="300"/>
      <c r="DB17" s="300"/>
      <c r="DC17" s="300"/>
      <c r="DD17" s="300"/>
      <c r="DE17" s="300"/>
      <c r="DF17" s="300"/>
      <c r="DG17" s="300"/>
      <c r="DH17" s="300"/>
      <c r="DI17" s="300"/>
      <c r="DJ17" s="300"/>
      <c r="DK17" s="300"/>
      <c r="DL17" s="300"/>
      <c r="DM17" s="300"/>
      <c r="DN17" s="300"/>
      <c r="DO17" s="300"/>
      <c r="DP17" s="300"/>
      <c r="DQ17" s="300"/>
      <c r="DR17" s="300"/>
      <c r="DS17" s="300"/>
      <c r="DT17" s="300"/>
      <c r="DU17" s="300"/>
      <c r="DV17" s="300"/>
      <c r="DW17" s="300"/>
      <c r="DX17" s="300"/>
      <c r="DY17" s="300"/>
      <c r="DZ17" s="300"/>
      <c r="EA17" s="300"/>
      <c r="EB17" s="300"/>
      <c r="EC17" s="300"/>
      <c r="ED17" s="300"/>
      <c r="EE17" s="300"/>
      <c r="EF17" s="300"/>
      <c r="EG17" s="300"/>
      <c r="EH17" s="300"/>
      <c r="EI17" s="300"/>
      <c r="EJ17" s="300"/>
      <c r="EK17" s="300"/>
      <c r="EL17" s="300"/>
      <c r="EM17" s="300"/>
      <c r="EN17" s="300"/>
      <c r="EO17" s="300"/>
      <c r="EP17" s="300"/>
      <c r="EQ17" s="300"/>
      <c r="ER17" s="300"/>
      <c r="ES17" s="300"/>
      <c r="ET17" s="300"/>
      <c r="EU17" s="300"/>
      <c r="EV17" s="300"/>
      <c r="EW17" s="300"/>
      <c r="EX17" s="300"/>
      <c r="EY17" s="300"/>
      <c r="EZ17" s="300"/>
      <c r="FA17" s="300"/>
      <c r="FB17" s="300"/>
      <c r="FC17" s="300"/>
      <c r="FD17" s="300"/>
      <c r="FE17" s="300"/>
      <c r="FF17" s="300"/>
      <c r="FG17" s="300"/>
      <c r="FH17" s="300"/>
      <c r="FI17" s="300"/>
      <c r="FJ17" s="300"/>
      <c r="FK17" s="300"/>
      <c r="FL17" s="300"/>
      <c r="FM17" s="300"/>
      <c r="FN17" s="300"/>
      <c r="FO17" s="300"/>
      <c r="FP17" s="300"/>
      <c r="FQ17" s="300"/>
      <c r="FR17" s="300"/>
      <c r="FS17" s="300"/>
      <c r="FT17" s="300"/>
      <c r="FU17" s="300"/>
      <c r="FV17" s="300"/>
      <c r="FW17" s="300"/>
      <c r="FX17" s="300"/>
      <c r="FY17" s="300"/>
      <c r="FZ17" s="300"/>
      <c r="GA17" s="300"/>
      <c r="GB17" s="300"/>
      <c r="GC17" s="300"/>
      <c r="GD17" s="300"/>
      <c r="GE17" s="300"/>
      <c r="GF17" s="300"/>
      <c r="GG17" s="300"/>
      <c r="GH17" s="300"/>
      <c r="GI17" s="300"/>
      <c r="GJ17" s="300"/>
      <c r="GK17" s="300"/>
      <c r="GL17" s="300"/>
      <c r="GM17" s="300"/>
      <c r="GN17" s="300"/>
      <c r="GO17" s="300"/>
      <c r="GP17" s="300"/>
      <c r="GQ17" s="300"/>
      <c r="GR17" s="300"/>
      <c r="GS17" s="300"/>
      <c r="GT17" s="300"/>
      <c r="GU17" s="300"/>
      <c r="GV17" s="300"/>
      <c r="GW17" s="300"/>
      <c r="GX17" s="300"/>
      <c r="GY17" s="300"/>
      <c r="GZ17" s="300"/>
      <c r="HA17" s="300"/>
      <c r="HB17" s="300"/>
      <c r="HC17" s="300"/>
      <c r="HD17" s="300"/>
      <c r="HE17" s="300"/>
      <c r="HF17" s="300"/>
      <c r="HG17" s="300"/>
      <c r="HH17" s="300"/>
      <c r="HI17" s="300"/>
      <c r="HJ17" s="300"/>
      <c r="HK17" s="300"/>
      <c r="HL17" s="300"/>
      <c r="HM17" s="300"/>
      <c r="HN17" s="300"/>
      <c r="HO17" s="300"/>
      <c r="HP17" s="300"/>
      <c r="HQ17" s="300"/>
      <c r="HR17" s="300"/>
      <c r="HS17" s="300"/>
      <c r="HT17" s="300"/>
      <c r="HU17" s="300"/>
      <c r="HV17" s="300"/>
      <c r="HW17" s="300"/>
      <c r="HX17" s="300"/>
      <c r="HY17" s="300"/>
      <c r="HZ17" s="300"/>
      <c r="IA17" s="300"/>
      <c r="IB17" s="300"/>
      <c r="IC17" s="300"/>
      <c r="ID17" s="300"/>
      <c r="IE17" s="300"/>
      <c r="IF17" s="300"/>
      <c r="IG17" s="300"/>
      <c r="IH17" s="300"/>
      <c r="II17" s="300"/>
      <c r="IJ17" s="300"/>
      <c r="IK17" s="300"/>
      <c r="IL17" s="300"/>
      <c r="IM17" s="300"/>
      <c r="IN17" s="300"/>
      <c r="IO17" s="300"/>
      <c r="IP17" s="300"/>
      <c r="IQ17" s="300"/>
      <c r="IR17" s="300"/>
      <c r="IS17" s="300"/>
      <c r="IT17" s="300"/>
      <c r="IU17" s="300"/>
      <c r="IV17" s="300"/>
    </row>
    <row r="18" spans="1:256" x14ac:dyDescent="0.2">
      <c r="A18" s="481"/>
      <c r="B18" s="301" t="str">
        <f>B17</f>
        <v>Щебень</v>
      </c>
      <c r="C18" s="302">
        <v>2</v>
      </c>
      <c r="D18" s="484"/>
      <c r="E18" s="315"/>
      <c r="F18" s="304"/>
      <c r="G18" s="368"/>
      <c r="H18" s="372"/>
      <c r="I18" s="371">
        <f>G18-H18</f>
        <v>0</v>
      </c>
      <c r="J18" s="299">
        <f>I18*F18</f>
        <v>0</v>
      </c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  <c r="AI18" s="300"/>
      <c r="AJ18" s="300"/>
      <c r="AK18" s="300"/>
      <c r="AL18" s="300"/>
      <c r="AM18" s="300"/>
      <c r="AN18" s="300"/>
      <c r="AO18" s="300"/>
      <c r="AP18" s="300"/>
      <c r="AQ18" s="300"/>
      <c r="AR18" s="300"/>
      <c r="AS18" s="300"/>
      <c r="AT18" s="300"/>
      <c r="AU18" s="300"/>
      <c r="AV18" s="300"/>
      <c r="AW18" s="300"/>
      <c r="AX18" s="300"/>
      <c r="AY18" s="300"/>
      <c r="AZ18" s="300"/>
      <c r="BA18" s="300"/>
      <c r="BB18" s="300"/>
      <c r="BC18" s="300"/>
      <c r="BD18" s="300"/>
      <c r="BE18" s="300"/>
      <c r="BF18" s="300"/>
      <c r="BG18" s="300"/>
      <c r="BH18" s="300"/>
      <c r="BI18" s="300"/>
      <c r="BJ18" s="300"/>
      <c r="BK18" s="300"/>
      <c r="BL18" s="300"/>
      <c r="BM18" s="300"/>
      <c r="BN18" s="300"/>
      <c r="BO18" s="300"/>
      <c r="BP18" s="300"/>
      <c r="BQ18" s="300"/>
      <c r="BR18" s="300"/>
      <c r="BS18" s="300"/>
      <c r="BT18" s="300"/>
      <c r="BU18" s="300"/>
      <c r="BV18" s="300"/>
      <c r="BW18" s="300"/>
      <c r="BX18" s="300"/>
      <c r="BY18" s="300"/>
      <c r="BZ18" s="300"/>
      <c r="CA18" s="300"/>
      <c r="CB18" s="300"/>
      <c r="CC18" s="300"/>
      <c r="CD18" s="300"/>
      <c r="CE18" s="300"/>
      <c r="CF18" s="300"/>
      <c r="CG18" s="300"/>
      <c r="CH18" s="300"/>
      <c r="CI18" s="300"/>
      <c r="CJ18" s="300"/>
      <c r="CK18" s="300"/>
      <c r="CL18" s="300"/>
      <c r="CM18" s="300"/>
      <c r="CN18" s="300"/>
      <c r="CO18" s="300"/>
      <c r="CP18" s="300"/>
      <c r="CQ18" s="300"/>
      <c r="CR18" s="300"/>
      <c r="CS18" s="300"/>
      <c r="CT18" s="300"/>
      <c r="CU18" s="300"/>
      <c r="CV18" s="300"/>
      <c r="CW18" s="300"/>
      <c r="CX18" s="300"/>
      <c r="CY18" s="300"/>
      <c r="CZ18" s="300"/>
      <c r="DA18" s="300"/>
      <c r="DB18" s="300"/>
      <c r="DC18" s="300"/>
      <c r="DD18" s="300"/>
      <c r="DE18" s="300"/>
      <c r="DF18" s="300"/>
      <c r="DG18" s="300"/>
      <c r="DH18" s="300"/>
      <c r="DI18" s="300"/>
      <c r="DJ18" s="300"/>
      <c r="DK18" s="300"/>
      <c r="DL18" s="300"/>
      <c r="DM18" s="300"/>
      <c r="DN18" s="300"/>
      <c r="DO18" s="300"/>
      <c r="DP18" s="300"/>
      <c r="DQ18" s="300"/>
      <c r="DR18" s="300"/>
      <c r="DS18" s="300"/>
      <c r="DT18" s="300"/>
      <c r="DU18" s="300"/>
      <c r="DV18" s="300"/>
      <c r="DW18" s="300"/>
      <c r="DX18" s="300"/>
      <c r="DY18" s="300"/>
      <c r="DZ18" s="300"/>
      <c r="EA18" s="300"/>
      <c r="EB18" s="300"/>
      <c r="EC18" s="300"/>
      <c r="ED18" s="300"/>
      <c r="EE18" s="300"/>
      <c r="EF18" s="300"/>
      <c r="EG18" s="300"/>
      <c r="EH18" s="300"/>
      <c r="EI18" s="300"/>
      <c r="EJ18" s="300"/>
      <c r="EK18" s="300"/>
      <c r="EL18" s="300"/>
      <c r="EM18" s="300"/>
      <c r="EN18" s="300"/>
      <c r="EO18" s="300"/>
      <c r="EP18" s="300"/>
      <c r="EQ18" s="300"/>
      <c r="ER18" s="300"/>
      <c r="ES18" s="300"/>
      <c r="ET18" s="300"/>
      <c r="EU18" s="300"/>
      <c r="EV18" s="300"/>
      <c r="EW18" s="300"/>
      <c r="EX18" s="300"/>
      <c r="EY18" s="300"/>
      <c r="EZ18" s="300"/>
      <c r="FA18" s="300"/>
      <c r="FB18" s="300"/>
      <c r="FC18" s="300"/>
      <c r="FD18" s="300"/>
      <c r="FE18" s="300"/>
      <c r="FF18" s="300"/>
      <c r="FG18" s="300"/>
      <c r="FH18" s="300"/>
      <c r="FI18" s="300"/>
      <c r="FJ18" s="300"/>
      <c r="FK18" s="300"/>
      <c r="FL18" s="300"/>
      <c r="FM18" s="300"/>
      <c r="FN18" s="300"/>
      <c r="FO18" s="300"/>
      <c r="FP18" s="300"/>
      <c r="FQ18" s="300"/>
      <c r="FR18" s="300"/>
      <c r="FS18" s="300"/>
      <c r="FT18" s="300"/>
      <c r="FU18" s="300"/>
      <c r="FV18" s="300"/>
      <c r="FW18" s="300"/>
      <c r="FX18" s="300"/>
      <c r="FY18" s="300"/>
      <c r="FZ18" s="300"/>
      <c r="GA18" s="300"/>
      <c r="GB18" s="300"/>
      <c r="GC18" s="300"/>
      <c r="GD18" s="300"/>
      <c r="GE18" s="300"/>
      <c r="GF18" s="300"/>
      <c r="GG18" s="300"/>
      <c r="GH18" s="300"/>
      <c r="GI18" s="300"/>
      <c r="GJ18" s="300"/>
      <c r="GK18" s="300"/>
      <c r="GL18" s="300"/>
      <c r="GM18" s="300"/>
      <c r="GN18" s="300"/>
      <c r="GO18" s="300"/>
      <c r="GP18" s="300"/>
      <c r="GQ18" s="300"/>
      <c r="GR18" s="300"/>
      <c r="GS18" s="300"/>
      <c r="GT18" s="300"/>
      <c r="GU18" s="300"/>
      <c r="GV18" s="300"/>
      <c r="GW18" s="300"/>
      <c r="GX18" s="300"/>
      <c r="GY18" s="300"/>
      <c r="GZ18" s="300"/>
      <c r="HA18" s="300"/>
      <c r="HB18" s="300"/>
      <c r="HC18" s="300"/>
      <c r="HD18" s="300"/>
      <c r="HE18" s="300"/>
      <c r="HF18" s="300"/>
      <c r="HG18" s="300"/>
      <c r="HH18" s="300"/>
      <c r="HI18" s="300"/>
      <c r="HJ18" s="300"/>
      <c r="HK18" s="300"/>
      <c r="HL18" s="300"/>
      <c r="HM18" s="300"/>
      <c r="HN18" s="300"/>
      <c r="HO18" s="300"/>
      <c r="HP18" s="300"/>
      <c r="HQ18" s="300"/>
      <c r="HR18" s="300"/>
      <c r="HS18" s="300"/>
      <c r="HT18" s="300"/>
      <c r="HU18" s="300"/>
      <c r="HV18" s="300"/>
      <c r="HW18" s="300"/>
      <c r="HX18" s="300"/>
      <c r="HY18" s="300"/>
      <c r="HZ18" s="300"/>
      <c r="IA18" s="300"/>
      <c r="IB18" s="300"/>
      <c r="IC18" s="300"/>
      <c r="ID18" s="300"/>
      <c r="IE18" s="300"/>
      <c r="IF18" s="300"/>
      <c r="IG18" s="300"/>
      <c r="IH18" s="300"/>
      <c r="II18" s="300"/>
      <c r="IJ18" s="300"/>
      <c r="IK18" s="300"/>
      <c r="IL18" s="300"/>
      <c r="IM18" s="300"/>
      <c r="IN18" s="300"/>
      <c r="IO18" s="300"/>
      <c r="IP18" s="300"/>
      <c r="IQ18" s="300"/>
      <c r="IR18" s="300"/>
      <c r="IS18" s="300"/>
      <c r="IT18" s="300"/>
      <c r="IU18" s="300"/>
      <c r="IV18" s="300"/>
    </row>
    <row r="19" spans="1:256" ht="13.5" thickBot="1" x14ac:dyDescent="0.25">
      <c r="A19" s="481"/>
      <c r="B19" s="316" t="str">
        <f>B18</f>
        <v>Щебень</v>
      </c>
      <c r="C19" s="317">
        <v>3</v>
      </c>
      <c r="D19" s="485"/>
      <c r="E19" s="318"/>
      <c r="F19" s="337"/>
      <c r="G19" s="374"/>
      <c r="H19" s="373"/>
      <c r="I19" s="371">
        <f>G19-H19</f>
        <v>0</v>
      </c>
      <c r="J19" s="299">
        <f>I19*F19</f>
        <v>0</v>
      </c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0"/>
      <c r="AU19" s="300"/>
      <c r="AV19" s="300"/>
      <c r="AW19" s="300"/>
      <c r="AX19" s="300"/>
      <c r="AY19" s="300"/>
      <c r="AZ19" s="300"/>
      <c r="BA19" s="300"/>
      <c r="BB19" s="300"/>
      <c r="BC19" s="300"/>
      <c r="BD19" s="300"/>
      <c r="BE19" s="300"/>
      <c r="BF19" s="300"/>
      <c r="BG19" s="300"/>
      <c r="BH19" s="300"/>
      <c r="BI19" s="300"/>
      <c r="BJ19" s="300"/>
      <c r="BK19" s="300"/>
      <c r="BL19" s="300"/>
      <c r="BM19" s="300"/>
      <c r="BN19" s="300"/>
      <c r="BO19" s="300"/>
      <c r="BP19" s="300"/>
      <c r="BQ19" s="300"/>
      <c r="BR19" s="300"/>
      <c r="BS19" s="300"/>
      <c r="BT19" s="300"/>
      <c r="BU19" s="300"/>
      <c r="BV19" s="300"/>
      <c r="BW19" s="300"/>
      <c r="BX19" s="300"/>
      <c r="BY19" s="300"/>
      <c r="BZ19" s="300"/>
      <c r="CA19" s="300"/>
      <c r="CB19" s="300"/>
      <c r="CC19" s="300"/>
      <c r="CD19" s="300"/>
      <c r="CE19" s="300"/>
      <c r="CF19" s="300"/>
      <c r="CG19" s="300"/>
      <c r="CH19" s="300"/>
      <c r="CI19" s="300"/>
      <c r="CJ19" s="300"/>
      <c r="CK19" s="300"/>
      <c r="CL19" s="300"/>
      <c r="CM19" s="300"/>
      <c r="CN19" s="300"/>
      <c r="CO19" s="300"/>
      <c r="CP19" s="300"/>
      <c r="CQ19" s="300"/>
      <c r="CR19" s="300"/>
      <c r="CS19" s="300"/>
      <c r="CT19" s="300"/>
      <c r="CU19" s="300"/>
      <c r="CV19" s="300"/>
      <c r="CW19" s="300"/>
      <c r="CX19" s="300"/>
      <c r="CY19" s="300"/>
      <c r="CZ19" s="300"/>
      <c r="DA19" s="300"/>
      <c r="DB19" s="300"/>
      <c r="DC19" s="300"/>
      <c r="DD19" s="300"/>
      <c r="DE19" s="300"/>
      <c r="DF19" s="300"/>
      <c r="DG19" s="300"/>
      <c r="DH19" s="300"/>
      <c r="DI19" s="300"/>
      <c r="DJ19" s="300"/>
      <c r="DK19" s="300"/>
      <c r="DL19" s="300"/>
      <c r="DM19" s="300"/>
      <c r="DN19" s="300"/>
      <c r="DO19" s="300"/>
      <c r="DP19" s="300"/>
      <c r="DQ19" s="300"/>
      <c r="DR19" s="300"/>
      <c r="DS19" s="300"/>
      <c r="DT19" s="300"/>
      <c r="DU19" s="300"/>
      <c r="DV19" s="300"/>
      <c r="DW19" s="300"/>
      <c r="DX19" s="300"/>
      <c r="DY19" s="300"/>
      <c r="DZ19" s="300"/>
      <c r="EA19" s="300"/>
      <c r="EB19" s="300"/>
      <c r="EC19" s="300"/>
      <c r="ED19" s="300"/>
      <c r="EE19" s="300"/>
      <c r="EF19" s="300"/>
      <c r="EG19" s="300"/>
      <c r="EH19" s="300"/>
      <c r="EI19" s="300"/>
      <c r="EJ19" s="300"/>
      <c r="EK19" s="300"/>
      <c r="EL19" s="300"/>
      <c r="EM19" s="300"/>
      <c r="EN19" s="300"/>
      <c r="EO19" s="300"/>
      <c r="EP19" s="300"/>
      <c r="EQ19" s="300"/>
      <c r="ER19" s="300"/>
      <c r="ES19" s="300"/>
      <c r="ET19" s="300"/>
      <c r="EU19" s="300"/>
      <c r="EV19" s="300"/>
      <c r="EW19" s="300"/>
      <c r="EX19" s="300"/>
      <c r="EY19" s="300"/>
      <c r="EZ19" s="300"/>
      <c r="FA19" s="300"/>
      <c r="FB19" s="300"/>
      <c r="FC19" s="300"/>
      <c r="FD19" s="300"/>
      <c r="FE19" s="300"/>
      <c r="FF19" s="300"/>
      <c r="FG19" s="300"/>
      <c r="FH19" s="300"/>
      <c r="FI19" s="300"/>
      <c r="FJ19" s="300"/>
      <c r="FK19" s="300"/>
      <c r="FL19" s="300"/>
      <c r="FM19" s="300"/>
      <c r="FN19" s="300"/>
      <c r="FO19" s="300"/>
      <c r="FP19" s="300"/>
      <c r="FQ19" s="300"/>
      <c r="FR19" s="300"/>
      <c r="FS19" s="300"/>
      <c r="FT19" s="300"/>
      <c r="FU19" s="300"/>
      <c r="FV19" s="300"/>
      <c r="FW19" s="300"/>
      <c r="FX19" s="300"/>
      <c r="FY19" s="300"/>
      <c r="FZ19" s="300"/>
      <c r="GA19" s="300"/>
      <c r="GB19" s="300"/>
      <c r="GC19" s="300"/>
      <c r="GD19" s="300"/>
      <c r="GE19" s="300"/>
      <c r="GF19" s="300"/>
      <c r="GG19" s="300"/>
      <c r="GH19" s="300"/>
      <c r="GI19" s="300"/>
      <c r="GJ19" s="300"/>
      <c r="GK19" s="300"/>
      <c r="GL19" s="300"/>
      <c r="GM19" s="300"/>
      <c r="GN19" s="300"/>
      <c r="GO19" s="300"/>
      <c r="GP19" s="300"/>
      <c r="GQ19" s="300"/>
      <c r="GR19" s="300"/>
      <c r="GS19" s="300"/>
      <c r="GT19" s="300"/>
      <c r="GU19" s="300"/>
      <c r="GV19" s="300"/>
      <c r="GW19" s="300"/>
      <c r="GX19" s="300"/>
      <c r="GY19" s="300"/>
      <c r="GZ19" s="300"/>
      <c r="HA19" s="300"/>
      <c r="HB19" s="300"/>
      <c r="HC19" s="300"/>
      <c r="HD19" s="300"/>
      <c r="HE19" s="300"/>
      <c r="HF19" s="300"/>
      <c r="HG19" s="300"/>
      <c r="HH19" s="300"/>
      <c r="HI19" s="300"/>
      <c r="HJ19" s="300"/>
      <c r="HK19" s="300"/>
      <c r="HL19" s="300"/>
      <c r="HM19" s="300"/>
      <c r="HN19" s="300"/>
      <c r="HO19" s="300"/>
      <c r="HP19" s="300"/>
      <c r="HQ19" s="300"/>
      <c r="HR19" s="300"/>
      <c r="HS19" s="300"/>
      <c r="HT19" s="300"/>
      <c r="HU19" s="300"/>
      <c r="HV19" s="300"/>
      <c r="HW19" s="300"/>
      <c r="HX19" s="300"/>
      <c r="HY19" s="300"/>
      <c r="HZ19" s="300"/>
      <c r="IA19" s="300"/>
      <c r="IB19" s="300"/>
      <c r="IC19" s="300"/>
      <c r="ID19" s="300"/>
      <c r="IE19" s="300"/>
      <c r="IF19" s="300"/>
      <c r="IG19" s="300"/>
      <c r="IH19" s="300"/>
      <c r="II19" s="300"/>
      <c r="IJ19" s="300"/>
      <c r="IK19" s="300"/>
      <c r="IL19" s="300"/>
      <c r="IM19" s="300"/>
      <c r="IN19" s="300"/>
      <c r="IO19" s="300"/>
      <c r="IP19" s="300"/>
      <c r="IQ19" s="300"/>
      <c r="IR19" s="300"/>
      <c r="IS19" s="300"/>
      <c r="IT19" s="300"/>
      <c r="IU19" s="300"/>
      <c r="IV19" s="300"/>
    </row>
    <row r="20" spans="1:256" ht="13.5" thickBot="1" x14ac:dyDescent="0.25">
      <c r="A20" s="319"/>
      <c r="B20" s="310" t="s">
        <v>133</v>
      </c>
      <c r="C20" s="311"/>
      <c r="D20" s="311"/>
      <c r="E20" s="312"/>
      <c r="F20" s="313"/>
      <c r="G20" s="313"/>
      <c r="H20" s="314"/>
      <c r="I20" s="400"/>
      <c r="J20" s="336">
        <f>SUM(J17:J19)</f>
        <v>0</v>
      </c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  <c r="AW20" s="300"/>
      <c r="AX20" s="300"/>
      <c r="AY20" s="300"/>
      <c r="AZ20" s="300"/>
      <c r="BA20" s="300"/>
      <c r="BB20" s="300"/>
      <c r="BC20" s="300"/>
      <c r="BD20" s="300"/>
      <c r="BE20" s="300"/>
      <c r="BF20" s="300"/>
      <c r="BG20" s="300"/>
      <c r="BH20" s="300"/>
      <c r="BI20" s="300"/>
      <c r="BJ20" s="300"/>
      <c r="BK20" s="300"/>
      <c r="BL20" s="300"/>
      <c r="BM20" s="300"/>
      <c r="BN20" s="300"/>
      <c r="BO20" s="300"/>
      <c r="BP20" s="300"/>
      <c r="BQ20" s="300"/>
      <c r="BR20" s="300"/>
      <c r="BS20" s="300"/>
      <c r="BT20" s="300"/>
      <c r="BU20" s="300"/>
      <c r="BV20" s="300"/>
      <c r="BW20" s="300"/>
      <c r="BX20" s="300"/>
      <c r="BY20" s="300"/>
      <c r="BZ20" s="300"/>
      <c r="CA20" s="300"/>
      <c r="CB20" s="300"/>
      <c r="CC20" s="300"/>
      <c r="CD20" s="300"/>
      <c r="CE20" s="300"/>
      <c r="CF20" s="300"/>
      <c r="CG20" s="300"/>
      <c r="CH20" s="300"/>
      <c r="CI20" s="300"/>
      <c r="CJ20" s="300"/>
      <c r="CK20" s="300"/>
      <c r="CL20" s="300"/>
      <c r="CM20" s="300"/>
      <c r="CN20" s="300"/>
      <c r="CO20" s="300"/>
      <c r="CP20" s="300"/>
      <c r="CQ20" s="300"/>
      <c r="CR20" s="300"/>
      <c r="CS20" s="300"/>
      <c r="CT20" s="300"/>
      <c r="CU20" s="300"/>
      <c r="CV20" s="300"/>
      <c r="CW20" s="300"/>
      <c r="CX20" s="300"/>
      <c r="CY20" s="300"/>
      <c r="CZ20" s="300"/>
      <c r="DA20" s="300"/>
      <c r="DB20" s="300"/>
      <c r="DC20" s="300"/>
      <c r="DD20" s="300"/>
      <c r="DE20" s="300"/>
      <c r="DF20" s="300"/>
      <c r="DG20" s="300"/>
      <c r="DH20" s="300"/>
      <c r="DI20" s="300"/>
      <c r="DJ20" s="300"/>
      <c r="DK20" s="300"/>
      <c r="DL20" s="300"/>
      <c r="DM20" s="300"/>
      <c r="DN20" s="300"/>
      <c r="DO20" s="300"/>
      <c r="DP20" s="300"/>
      <c r="DQ20" s="300"/>
      <c r="DR20" s="300"/>
      <c r="DS20" s="300"/>
      <c r="DT20" s="300"/>
      <c r="DU20" s="300"/>
      <c r="DV20" s="300"/>
      <c r="DW20" s="300"/>
      <c r="DX20" s="300"/>
      <c r="DY20" s="300"/>
      <c r="DZ20" s="300"/>
      <c r="EA20" s="300"/>
      <c r="EB20" s="300"/>
      <c r="EC20" s="300"/>
      <c r="ED20" s="300"/>
      <c r="EE20" s="300"/>
      <c r="EF20" s="300"/>
      <c r="EG20" s="300"/>
      <c r="EH20" s="300"/>
      <c r="EI20" s="300"/>
      <c r="EJ20" s="300"/>
      <c r="EK20" s="300"/>
      <c r="EL20" s="300"/>
      <c r="EM20" s="300"/>
      <c r="EN20" s="300"/>
      <c r="EO20" s="300"/>
      <c r="EP20" s="300"/>
      <c r="EQ20" s="300"/>
      <c r="ER20" s="300"/>
      <c r="ES20" s="300"/>
      <c r="ET20" s="300"/>
      <c r="EU20" s="300"/>
      <c r="EV20" s="300"/>
      <c r="EW20" s="300"/>
      <c r="EX20" s="300"/>
      <c r="EY20" s="300"/>
      <c r="EZ20" s="300"/>
      <c r="FA20" s="300"/>
      <c r="FB20" s="300"/>
      <c r="FC20" s="300"/>
      <c r="FD20" s="300"/>
      <c r="FE20" s="300"/>
      <c r="FF20" s="300"/>
      <c r="FG20" s="300"/>
      <c r="FH20" s="300"/>
      <c r="FI20" s="300"/>
      <c r="FJ20" s="300"/>
      <c r="FK20" s="300"/>
      <c r="FL20" s="300"/>
      <c r="FM20" s="300"/>
      <c r="FN20" s="300"/>
      <c r="FO20" s="300"/>
      <c r="FP20" s="300"/>
      <c r="FQ20" s="300"/>
      <c r="FR20" s="300"/>
      <c r="FS20" s="300"/>
      <c r="FT20" s="300"/>
      <c r="FU20" s="300"/>
      <c r="FV20" s="300"/>
      <c r="FW20" s="300"/>
      <c r="FX20" s="300"/>
      <c r="FY20" s="300"/>
      <c r="FZ20" s="300"/>
      <c r="GA20" s="300"/>
      <c r="GB20" s="300"/>
      <c r="GC20" s="300"/>
      <c r="GD20" s="300"/>
      <c r="GE20" s="300"/>
      <c r="GF20" s="300"/>
      <c r="GG20" s="300"/>
      <c r="GH20" s="300"/>
      <c r="GI20" s="300"/>
      <c r="GJ20" s="300"/>
      <c r="GK20" s="300"/>
      <c r="GL20" s="300"/>
      <c r="GM20" s="300"/>
      <c r="GN20" s="300"/>
      <c r="GO20" s="300"/>
      <c r="GP20" s="300"/>
      <c r="GQ20" s="300"/>
      <c r="GR20" s="300"/>
      <c r="GS20" s="300"/>
      <c r="GT20" s="300"/>
      <c r="GU20" s="300"/>
      <c r="GV20" s="300"/>
      <c r="GW20" s="300"/>
      <c r="GX20" s="300"/>
      <c r="GY20" s="300"/>
      <c r="GZ20" s="300"/>
      <c r="HA20" s="300"/>
      <c r="HB20" s="300"/>
      <c r="HC20" s="300"/>
      <c r="HD20" s="300"/>
      <c r="HE20" s="300"/>
      <c r="HF20" s="300"/>
      <c r="HG20" s="300"/>
      <c r="HH20" s="300"/>
      <c r="HI20" s="300"/>
      <c r="HJ20" s="300"/>
      <c r="HK20" s="300"/>
      <c r="HL20" s="300"/>
      <c r="HM20" s="300"/>
      <c r="HN20" s="300"/>
      <c r="HO20" s="300"/>
      <c r="HP20" s="300"/>
      <c r="HQ20" s="300"/>
      <c r="HR20" s="300"/>
      <c r="HS20" s="300"/>
      <c r="HT20" s="300"/>
      <c r="HU20" s="300"/>
      <c r="HV20" s="300"/>
      <c r="HW20" s="300"/>
      <c r="HX20" s="300"/>
      <c r="HY20" s="300"/>
      <c r="HZ20" s="300"/>
      <c r="IA20" s="300"/>
      <c r="IB20" s="300"/>
      <c r="IC20" s="300"/>
      <c r="ID20" s="300"/>
      <c r="IE20" s="300"/>
      <c r="IF20" s="300"/>
      <c r="IG20" s="300"/>
      <c r="IH20" s="300"/>
      <c r="II20" s="300"/>
      <c r="IJ20" s="300"/>
      <c r="IK20" s="300"/>
      <c r="IL20" s="300"/>
      <c r="IM20" s="300"/>
      <c r="IN20" s="300"/>
      <c r="IO20" s="300"/>
      <c r="IP20" s="300"/>
      <c r="IQ20" s="300"/>
      <c r="IR20" s="300"/>
      <c r="IS20" s="300"/>
      <c r="IT20" s="300"/>
      <c r="IU20" s="300"/>
      <c r="IV20" s="300"/>
    </row>
    <row r="21" spans="1:256" ht="16.5" customHeight="1" thickBot="1" x14ac:dyDescent="0.25">
      <c r="A21" s="478" t="s">
        <v>204</v>
      </c>
      <c r="B21" s="479"/>
      <c r="C21" s="479"/>
      <c r="D21" s="479"/>
      <c r="E21" s="479"/>
      <c r="F21" s="479"/>
      <c r="G21" s="479"/>
      <c r="H21" s="479"/>
      <c r="I21" s="479"/>
      <c r="J21" s="48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0"/>
      <c r="AM21" s="300"/>
      <c r="AN21" s="300"/>
      <c r="AO21" s="300"/>
      <c r="AP21" s="300"/>
      <c r="AQ21" s="300"/>
      <c r="AR21" s="300"/>
      <c r="AS21" s="300"/>
      <c r="AT21" s="300"/>
      <c r="AU21" s="300"/>
      <c r="AV21" s="300"/>
      <c r="AW21" s="300"/>
      <c r="AX21" s="300"/>
      <c r="AY21" s="300"/>
      <c r="AZ21" s="300"/>
      <c r="BA21" s="300"/>
      <c r="BB21" s="300"/>
      <c r="BC21" s="300"/>
      <c r="BD21" s="300"/>
      <c r="BE21" s="300"/>
      <c r="BF21" s="300"/>
      <c r="BG21" s="300"/>
      <c r="BH21" s="300"/>
      <c r="BI21" s="300"/>
      <c r="BJ21" s="300"/>
      <c r="BK21" s="300"/>
      <c r="BL21" s="300"/>
      <c r="BM21" s="300"/>
      <c r="BN21" s="300"/>
      <c r="BO21" s="300"/>
      <c r="BP21" s="300"/>
      <c r="BQ21" s="300"/>
      <c r="BR21" s="300"/>
      <c r="BS21" s="300"/>
      <c r="BT21" s="300"/>
      <c r="BU21" s="300"/>
      <c r="BV21" s="300"/>
      <c r="BW21" s="300"/>
      <c r="BX21" s="300"/>
      <c r="BY21" s="300"/>
      <c r="BZ21" s="300"/>
      <c r="CA21" s="300"/>
      <c r="CB21" s="300"/>
      <c r="CC21" s="300"/>
      <c r="CD21" s="300"/>
      <c r="CE21" s="300"/>
      <c r="CF21" s="300"/>
      <c r="CG21" s="300"/>
      <c r="CH21" s="300"/>
      <c r="CI21" s="300"/>
      <c r="CJ21" s="300"/>
      <c r="CK21" s="300"/>
      <c r="CL21" s="300"/>
      <c r="CM21" s="300"/>
      <c r="CN21" s="300"/>
      <c r="CO21" s="300"/>
      <c r="CP21" s="300"/>
      <c r="CQ21" s="300"/>
      <c r="CR21" s="300"/>
      <c r="CS21" s="300"/>
      <c r="CT21" s="300"/>
      <c r="CU21" s="300"/>
      <c r="CV21" s="300"/>
      <c r="CW21" s="300"/>
      <c r="CX21" s="300"/>
      <c r="CY21" s="300"/>
      <c r="CZ21" s="300"/>
      <c r="DA21" s="300"/>
      <c r="DB21" s="300"/>
      <c r="DC21" s="300"/>
      <c r="DD21" s="300"/>
      <c r="DE21" s="300"/>
      <c r="DF21" s="300"/>
      <c r="DG21" s="300"/>
      <c r="DH21" s="300"/>
      <c r="DI21" s="300"/>
      <c r="DJ21" s="300"/>
      <c r="DK21" s="300"/>
      <c r="DL21" s="300"/>
      <c r="DM21" s="300"/>
      <c r="DN21" s="300"/>
      <c r="DO21" s="300"/>
      <c r="DP21" s="300"/>
      <c r="DQ21" s="300"/>
      <c r="DR21" s="300"/>
      <c r="DS21" s="300"/>
      <c r="DT21" s="300"/>
      <c r="DU21" s="300"/>
      <c r="DV21" s="300"/>
      <c r="DW21" s="300"/>
      <c r="DX21" s="300"/>
      <c r="DY21" s="300"/>
      <c r="DZ21" s="300"/>
      <c r="EA21" s="300"/>
      <c r="EB21" s="300"/>
      <c r="EC21" s="300"/>
      <c r="ED21" s="300"/>
      <c r="EE21" s="300"/>
      <c r="EF21" s="300"/>
      <c r="EG21" s="300"/>
      <c r="EH21" s="300"/>
      <c r="EI21" s="300"/>
      <c r="EJ21" s="300"/>
      <c r="EK21" s="300"/>
      <c r="EL21" s="300"/>
      <c r="EM21" s="300"/>
      <c r="EN21" s="300"/>
      <c r="EO21" s="300"/>
      <c r="EP21" s="300"/>
      <c r="EQ21" s="300"/>
      <c r="ER21" s="300"/>
      <c r="ES21" s="300"/>
      <c r="ET21" s="300"/>
      <c r="EU21" s="300"/>
      <c r="EV21" s="300"/>
      <c r="EW21" s="300"/>
      <c r="EX21" s="300"/>
      <c r="EY21" s="300"/>
      <c r="EZ21" s="300"/>
      <c r="FA21" s="300"/>
      <c r="FB21" s="300"/>
      <c r="FC21" s="300"/>
      <c r="FD21" s="300"/>
      <c r="FE21" s="300"/>
      <c r="FF21" s="300"/>
      <c r="FG21" s="300"/>
      <c r="FH21" s="300"/>
      <c r="FI21" s="300"/>
      <c r="FJ21" s="300"/>
      <c r="FK21" s="300"/>
      <c r="FL21" s="300"/>
      <c r="FM21" s="300"/>
      <c r="FN21" s="300"/>
      <c r="FO21" s="300"/>
      <c r="FP21" s="300"/>
      <c r="FQ21" s="300"/>
      <c r="FR21" s="300"/>
      <c r="FS21" s="300"/>
      <c r="FT21" s="300"/>
      <c r="FU21" s="300"/>
      <c r="FV21" s="300"/>
      <c r="FW21" s="300"/>
      <c r="FX21" s="300"/>
      <c r="FY21" s="300"/>
      <c r="FZ21" s="300"/>
      <c r="GA21" s="300"/>
      <c r="GB21" s="300"/>
      <c r="GC21" s="300"/>
      <c r="GD21" s="300"/>
      <c r="GE21" s="300"/>
      <c r="GF21" s="300"/>
      <c r="GG21" s="300"/>
      <c r="GH21" s="300"/>
      <c r="GI21" s="300"/>
      <c r="GJ21" s="300"/>
      <c r="GK21" s="300"/>
      <c r="GL21" s="300"/>
      <c r="GM21" s="300"/>
      <c r="GN21" s="300"/>
      <c r="GO21" s="300"/>
      <c r="GP21" s="300"/>
      <c r="GQ21" s="300"/>
      <c r="GR21" s="300"/>
      <c r="GS21" s="300"/>
      <c r="GT21" s="300"/>
      <c r="GU21" s="300"/>
      <c r="GV21" s="300"/>
      <c r="GW21" s="300"/>
      <c r="GX21" s="300"/>
      <c r="GY21" s="300"/>
      <c r="GZ21" s="300"/>
      <c r="HA21" s="300"/>
      <c r="HB21" s="300"/>
      <c r="HC21" s="300"/>
      <c r="HD21" s="300"/>
      <c r="HE21" s="300"/>
      <c r="HF21" s="300"/>
      <c r="HG21" s="300"/>
      <c r="HH21" s="300"/>
      <c r="HI21" s="300"/>
      <c r="HJ21" s="300"/>
      <c r="HK21" s="300"/>
      <c r="HL21" s="300"/>
      <c r="HM21" s="300"/>
      <c r="HN21" s="300"/>
      <c r="HO21" s="300"/>
      <c r="HP21" s="300"/>
      <c r="HQ21" s="300"/>
      <c r="HR21" s="300"/>
      <c r="HS21" s="300"/>
      <c r="HT21" s="300"/>
      <c r="HU21" s="300"/>
      <c r="HV21" s="300"/>
      <c r="HW21" s="300"/>
      <c r="HX21" s="300"/>
      <c r="HY21" s="300"/>
      <c r="HZ21" s="300"/>
      <c r="IA21" s="300"/>
      <c r="IB21" s="300"/>
      <c r="IC21" s="300"/>
      <c r="ID21" s="300"/>
      <c r="IE21" s="300"/>
      <c r="IF21" s="300"/>
      <c r="IG21" s="300"/>
      <c r="IH21" s="300"/>
      <c r="II21" s="300"/>
      <c r="IJ21" s="300"/>
      <c r="IK21" s="300"/>
      <c r="IL21" s="300"/>
      <c r="IM21" s="300"/>
      <c r="IN21" s="300"/>
      <c r="IO21" s="300"/>
      <c r="IP21" s="300"/>
      <c r="IQ21" s="300"/>
      <c r="IR21" s="300"/>
      <c r="IS21" s="300"/>
      <c r="IT21" s="300"/>
      <c r="IU21" s="300"/>
      <c r="IV21" s="300"/>
    </row>
    <row r="22" spans="1:256" ht="15.75" customHeight="1" x14ac:dyDescent="0.2">
      <c r="A22" s="481">
        <v>1</v>
      </c>
      <c r="B22" s="293" t="s">
        <v>134</v>
      </c>
      <c r="C22" s="294">
        <v>1</v>
      </c>
      <c r="D22" s="483">
        <v>1</v>
      </c>
      <c r="E22" s="295"/>
      <c r="F22" s="296"/>
      <c r="G22" s="297"/>
      <c r="H22" s="298"/>
      <c r="I22" s="298">
        <f>G22-H22</f>
        <v>0</v>
      </c>
      <c r="J22" s="299">
        <f>I22*F22</f>
        <v>0</v>
      </c>
      <c r="K22" s="300"/>
      <c r="L22" s="300"/>
      <c r="M22" s="300"/>
      <c r="N22" s="300"/>
      <c r="O22" s="300"/>
      <c r="P22" s="300"/>
      <c r="Q22" s="300"/>
      <c r="R22" s="300"/>
      <c r="S22" s="300"/>
      <c r="T22" s="300"/>
      <c r="U22" s="300"/>
      <c r="V22" s="300"/>
      <c r="W22" s="300"/>
      <c r="X22" s="300"/>
      <c r="Y22" s="300"/>
      <c r="Z22" s="300"/>
      <c r="AA22" s="300"/>
      <c r="AB22" s="300"/>
      <c r="AC22" s="300"/>
      <c r="AD22" s="300"/>
      <c r="AE22" s="300"/>
      <c r="AF22" s="300"/>
      <c r="AG22" s="300"/>
      <c r="AH22" s="300"/>
      <c r="AI22" s="300"/>
      <c r="AJ22" s="300"/>
      <c r="AK22" s="300"/>
      <c r="AL22" s="300"/>
      <c r="AM22" s="300"/>
      <c r="AN22" s="300"/>
      <c r="AO22" s="300"/>
      <c r="AP22" s="300"/>
      <c r="AQ22" s="300"/>
      <c r="AR22" s="300"/>
      <c r="AS22" s="300"/>
      <c r="AT22" s="300"/>
      <c r="AU22" s="300"/>
      <c r="AV22" s="300"/>
      <c r="AW22" s="300"/>
      <c r="AX22" s="300"/>
      <c r="AY22" s="300"/>
      <c r="AZ22" s="300"/>
      <c r="BA22" s="300"/>
      <c r="BB22" s="300"/>
      <c r="BC22" s="300"/>
      <c r="BD22" s="300"/>
      <c r="BE22" s="300"/>
      <c r="BF22" s="300"/>
      <c r="BG22" s="300"/>
      <c r="BH22" s="300"/>
      <c r="BI22" s="300"/>
      <c r="BJ22" s="300"/>
      <c r="BK22" s="300"/>
      <c r="BL22" s="300"/>
      <c r="BM22" s="300"/>
      <c r="BN22" s="300"/>
      <c r="BO22" s="300"/>
      <c r="BP22" s="300"/>
      <c r="BQ22" s="300"/>
      <c r="BR22" s="300"/>
      <c r="BS22" s="300"/>
      <c r="BT22" s="300"/>
      <c r="BU22" s="300"/>
      <c r="BV22" s="300"/>
      <c r="BW22" s="300"/>
      <c r="BX22" s="300"/>
      <c r="BY22" s="300"/>
      <c r="BZ22" s="300"/>
      <c r="CA22" s="300"/>
      <c r="CB22" s="300"/>
      <c r="CC22" s="300"/>
      <c r="CD22" s="300"/>
      <c r="CE22" s="300"/>
      <c r="CF22" s="300"/>
      <c r="CG22" s="300"/>
      <c r="CH22" s="300"/>
      <c r="CI22" s="300"/>
      <c r="CJ22" s="300"/>
      <c r="CK22" s="300"/>
      <c r="CL22" s="300"/>
      <c r="CM22" s="300"/>
      <c r="CN22" s="300"/>
      <c r="CO22" s="300"/>
      <c r="CP22" s="300"/>
      <c r="CQ22" s="300"/>
      <c r="CR22" s="300"/>
      <c r="CS22" s="300"/>
      <c r="CT22" s="300"/>
      <c r="CU22" s="300"/>
      <c r="CV22" s="300"/>
      <c r="CW22" s="300"/>
      <c r="CX22" s="300"/>
      <c r="CY22" s="300"/>
      <c r="CZ22" s="300"/>
      <c r="DA22" s="300"/>
      <c r="DB22" s="300"/>
      <c r="DC22" s="300"/>
      <c r="DD22" s="300"/>
      <c r="DE22" s="300"/>
      <c r="DF22" s="300"/>
      <c r="DG22" s="300"/>
      <c r="DH22" s="300"/>
      <c r="DI22" s="300"/>
      <c r="DJ22" s="300"/>
      <c r="DK22" s="300"/>
      <c r="DL22" s="300"/>
      <c r="DM22" s="300"/>
      <c r="DN22" s="300"/>
      <c r="DO22" s="300"/>
      <c r="DP22" s="300"/>
      <c r="DQ22" s="300"/>
      <c r="DR22" s="300"/>
      <c r="DS22" s="300"/>
      <c r="DT22" s="300"/>
      <c r="DU22" s="300"/>
      <c r="DV22" s="300"/>
      <c r="DW22" s="300"/>
      <c r="DX22" s="300"/>
      <c r="DY22" s="300"/>
      <c r="DZ22" s="300"/>
      <c r="EA22" s="300"/>
      <c r="EB22" s="300"/>
      <c r="EC22" s="300"/>
      <c r="ED22" s="300"/>
      <c r="EE22" s="300"/>
      <c r="EF22" s="300"/>
      <c r="EG22" s="300"/>
      <c r="EH22" s="300"/>
      <c r="EI22" s="300"/>
      <c r="EJ22" s="300"/>
      <c r="EK22" s="300"/>
      <c r="EL22" s="300"/>
      <c r="EM22" s="300"/>
      <c r="EN22" s="300"/>
      <c r="EO22" s="300"/>
      <c r="EP22" s="300"/>
      <c r="EQ22" s="300"/>
      <c r="ER22" s="300"/>
      <c r="ES22" s="300"/>
      <c r="ET22" s="300"/>
      <c r="EU22" s="300"/>
      <c r="EV22" s="300"/>
      <c r="EW22" s="300"/>
      <c r="EX22" s="300"/>
      <c r="EY22" s="300"/>
      <c r="EZ22" s="300"/>
      <c r="FA22" s="300"/>
      <c r="FB22" s="300"/>
      <c r="FC22" s="300"/>
      <c r="FD22" s="300"/>
      <c r="FE22" s="300"/>
      <c r="FF22" s="300"/>
      <c r="FG22" s="300"/>
      <c r="FH22" s="300"/>
      <c r="FI22" s="300"/>
      <c r="FJ22" s="300"/>
      <c r="FK22" s="300"/>
      <c r="FL22" s="300"/>
      <c r="FM22" s="300"/>
      <c r="FN22" s="300"/>
      <c r="FO22" s="300"/>
      <c r="FP22" s="300"/>
      <c r="FQ22" s="300"/>
      <c r="FR22" s="300"/>
      <c r="FS22" s="300"/>
      <c r="FT22" s="300"/>
      <c r="FU22" s="300"/>
      <c r="FV22" s="300"/>
      <c r="FW22" s="300"/>
      <c r="FX22" s="300"/>
      <c r="FY22" s="300"/>
      <c r="FZ22" s="300"/>
      <c r="GA22" s="300"/>
      <c r="GB22" s="300"/>
      <c r="GC22" s="300"/>
      <c r="GD22" s="300"/>
      <c r="GE22" s="300"/>
      <c r="GF22" s="300"/>
      <c r="GG22" s="300"/>
      <c r="GH22" s="300"/>
      <c r="GI22" s="300"/>
      <c r="GJ22" s="300"/>
      <c r="GK22" s="300"/>
      <c r="GL22" s="300"/>
      <c r="GM22" s="300"/>
      <c r="GN22" s="300"/>
      <c r="GO22" s="300"/>
      <c r="GP22" s="300"/>
      <c r="GQ22" s="300"/>
      <c r="GR22" s="300"/>
      <c r="GS22" s="300"/>
      <c r="GT22" s="300"/>
      <c r="GU22" s="300"/>
      <c r="GV22" s="300"/>
      <c r="GW22" s="300"/>
      <c r="GX22" s="300"/>
      <c r="GY22" s="300"/>
      <c r="GZ22" s="300"/>
      <c r="HA22" s="300"/>
      <c r="HB22" s="300"/>
      <c r="HC22" s="300"/>
      <c r="HD22" s="300"/>
      <c r="HE22" s="300"/>
      <c r="HF22" s="300"/>
      <c r="HG22" s="300"/>
      <c r="HH22" s="300"/>
      <c r="HI22" s="300"/>
      <c r="HJ22" s="300"/>
      <c r="HK22" s="300"/>
      <c r="HL22" s="300"/>
      <c r="HM22" s="300"/>
      <c r="HN22" s="300"/>
      <c r="HO22" s="300"/>
      <c r="HP22" s="300"/>
      <c r="HQ22" s="300"/>
      <c r="HR22" s="300"/>
      <c r="HS22" s="300"/>
      <c r="HT22" s="300"/>
      <c r="HU22" s="300"/>
      <c r="HV22" s="300"/>
      <c r="HW22" s="300"/>
      <c r="HX22" s="300"/>
      <c r="HY22" s="300"/>
      <c r="HZ22" s="300"/>
      <c r="IA22" s="300"/>
      <c r="IB22" s="300"/>
      <c r="IC22" s="300"/>
      <c r="ID22" s="300"/>
      <c r="IE22" s="300"/>
      <c r="IF22" s="300"/>
      <c r="IG22" s="300"/>
      <c r="IH22" s="300"/>
      <c r="II22" s="300"/>
      <c r="IJ22" s="300"/>
      <c r="IK22" s="300"/>
      <c r="IL22" s="300"/>
      <c r="IM22" s="300"/>
      <c r="IN22" s="300"/>
      <c r="IO22" s="300"/>
      <c r="IP22" s="300"/>
      <c r="IQ22" s="300"/>
      <c r="IR22" s="300"/>
      <c r="IS22" s="300"/>
      <c r="IT22" s="300"/>
      <c r="IU22" s="300"/>
      <c r="IV22" s="300"/>
    </row>
    <row r="23" spans="1:256" ht="16.5" customHeight="1" x14ac:dyDescent="0.2">
      <c r="A23" s="481"/>
      <c r="B23" s="293" t="s">
        <v>134</v>
      </c>
      <c r="C23" s="302">
        <v>2</v>
      </c>
      <c r="D23" s="484"/>
      <c r="E23" s="303"/>
      <c r="F23" s="304"/>
      <c r="G23" s="368"/>
      <c r="H23" s="298">
        <v>0</v>
      </c>
      <c r="I23" s="298">
        <f>G23-H23</f>
        <v>0</v>
      </c>
      <c r="J23" s="299">
        <f>I23*F23</f>
        <v>0</v>
      </c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300"/>
      <c r="AP23" s="300"/>
      <c r="AQ23" s="300"/>
      <c r="AR23" s="300"/>
      <c r="AS23" s="300"/>
      <c r="AT23" s="300"/>
      <c r="AU23" s="300"/>
      <c r="AV23" s="300"/>
      <c r="AW23" s="300"/>
      <c r="AX23" s="300"/>
      <c r="AY23" s="300"/>
      <c r="AZ23" s="300"/>
      <c r="BA23" s="300"/>
      <c r="BB23" s="300"/>
      <c r="BC23" s="300"/>
      <c r="BD23" s="300"/>
      <c r="BE23" s="300"/>
      <c r="BF23" s="300"/>
      <c r="BG23" s="300"/>
      <c r="BH23" s="300"/>
      <c r="BI23" s="300"/>
      <c r="BJ23" s="300"/>
      <c r="BK23" s="300"/>
      <c r="BL23" s="300"/>
      <c r="BM23" s="300"/>
      <c r="BN23" s="300"/>
      <c r="BO23" s="300"/>
      <c r="BP23" s="300"/>
      <c r="BQ23" s="300"/>
      <c r="BR23" s="300"/>
      <c r="BS23" s="300"/>
      <c r="BT23" s="300"/>
      <c r="BU23" s="300"/>
      <c r="BV23" s="300"/>
      <c r="BW23" s="300"/>
      <c r="BX23" s="300"/>
      <c r="BY23" s="300"/>
      <c r="BZ23" s="300"/>
      <c r="CA23" s="300"/>
      <c r="CB23" s="300"/>
      <c r="CC23" s="300"/>
      <c r="CD23" s="300"/>
      <c r="CE23" s="300"/>
      <c r="CF23" s="300"/>
      <c r="CG23" s="300"/>
      <c r="CH23" s="300"/>
      <c r="CI23" s="300"/>
      <c r="CJ23" s="300"/>
      <c r="CK23" s="300"/>
      <c r="CL23" s="300"/>
      <c r="CM23" s="300"/>
      <c r="CN23" s="300"/>
      <c r="CO23" s="300"/>
      <c r="CP23" s="300"/>
      <c r="CQ23" s="300"/>
      <c r="CR23" s="300"/>
      <c r="CS23" s="300"/>
      <c r="CT23" s="300"/>
      <c r="CU23" s="300"/>
      <c r="CV23" s="300"/>
      <c r="CW23" s="300"/>
      <c r="CX23" s="300"/>
      <c r="CY23" s="300"/>
      <c r="CZ23" s="300"/>
      <c r="DA23" s="300"/>
      <c r="DB23" s="300"/>
      <c r="DC23" s="300"/>
      <c r="DD23" s="300"/>
      <c r="DE23" s="300"/>
      <c r="DF23" s="300"/>
      <c r="DG23" s="300"/>
      <c r="DH23" s="300"/>
      <c r="DI23" s="300"/>
      <c r="DJ23" s="300"/>
      <c r="DK23" s="300"/>
      <c r="DL23" s="300"/>
      <c r="DM23" s="300"/>
      <c r="DN23" s="300"/>
      <c r="DO23" s="300"/>
      <c r="DP23" s="300"/>
      <c r="DQ23" s="300"/>
      <c r="DR23" s="300"/>
      <c r="DS23" s="300"/>
      <c r="DT23" s="300"/>
      <c r="DU23" s="300"/>
      <c r="DV23" s="300"/>
      <c r="DW23" s="300"/>
      <c r="DX23" s="300"/>
      <c r="DY23" s="300"/>
      <c r="DZ23" s="300"/>
      <c r="EA23" s="300"/>
      <c r="EB23" s="300"/>
      <c r="EC23" s="300"/>
      <c r="ED23" s="300"/>
      <c r="EE23" s="300"/>
      <c r="EF23" s="300"/>
      <c r="EG23" s="300"/>
      <c r="EH23" s="300"/>
      <c r="EI23" s="300"/>
      <c r="EJ23" s="300"/>
      <c r="EK23" s="300"/>
      <c r="EL23" s="300"/>
      <c r="EM23" s="300"/>
      <c r="EN23" s="300"/>
      <c r="EO23" s="300"/>
      <c r="EP23" s="300"/>
      <c r="EQ23" s="300"/>
      <c r="ER23" s="300"/>
      <c r="ES23" s="300"/>
      <c r="ET23" s="300"/>
      <c r="EU23" s="300"/>
      <c r="EV23" s="300"/>
      <c r="EW23" s="300"/>
      <c r="EX23" s="300"/>
      <c r="EY23" s="300"/>
      <c r="EZ23" s="300"/>
      <c r="FA23" s="300"/>
      <c r="FB23" s="300"/>
      <c r="FC23" s="300"/>
      <c r="FD23" s="300"/>
      <c r="FE23" s="300"/>
      <c r="FF23" s="300"/>
      <c r="FG23" s="300"/>
      <c r="FH23" s="300"/>
      <c r="FI23" s="300"/>
      <c r="FJ23" s="300"/>
      <c r="FK23" s="300"/>
      <c r="FL23" s="300"/>
      <c r="FM23" s="300"/>
      <c r="FN23" s="300"/>
      <c r="FO23" s="300"/>
      <c r="FP23" s="300"/>
      <c r="FQ23" s="300"/>
      <c r="FR23" s="300"/>
      <c r="FS23" s="300"/>
      <c r="FT23" s="300"/>
      <c r="FU23" s="300"/>
      <c r="FV23" s="300"/>
      <c r="FW23" s="300"/>
      <c r="FX23" s="300"/>
      <c r="FY23" s="300"/>
      <c r="FZ23" s="300"/>
      <c r="GA23" s="300"/>
      <c r="GB23" s="300"/>
      <c r="GC23" s="300"/>
      <c r="GD23" s="300"/>
      <c r="GE23" s="300"/>
      <c r="GF23" s="300"/>
      <c r="GG23" s="300"/>
      <c r="GH23" s="300"/>
      <c r="GI23" s="300"/>
      <c r="GJ23" s="300"/>
      <c r="GK23" s="300"/>
      <c r="GL23" s="300"/>
      <c r="GM23" s="300"/>
      <c r="GN23" s="300"/>
      <c r="GO23" s="300"/>
      <c r="GP23" s="300"/>
      <c r="GQ23" s="300"/>
      <c r="GR23" s="300"/>
      <c r="GS23" s="300"/>
      <c r="GT23" s="300"/>
      <c r="GU23" s="300"/>
      <c r="GV23" s="300"/>
      <c r="GW23" s="300"/>
      <c r="GX23" s="300"/>
      <c r="GY23" s="300"/>
      <c r="GZ23" s="300"/>
      <c r="HA23" s="300"/>
      <c r="HB23" s="300"/>
      <c r="HC23" s="300"/>
      <c r="HD23" s="300"/>
      <c r="HE23" s="300"/>
      <c r="HF23" s="300"/>
      <c r="HG23" s="300"/>
      <c r="HH23" s="300"/>
      <c r="HI23" s="300"/>
      <c r="HJ23" s="300"/>
      <c r="HK23" s="300"/>
      <c r="HL23" s="300"/>
      <c r="HM23" s="300"/>
      <c r="HN23" s="300"/>
      <c r="HO23" s="300"/>
      <c r="HP23" s="300"/>
      <c r="HQ23" s="300"/>
      <c r="HR23" s="300"/>
      <c r="HS23" s="300"/>
      <c r="HT23" s="300"/>
      <c r="HU23" s="300"/>
      <c r="HV23" s="300"/>
      <c r="HW23" s="300"/>
      <c r="HX23" s="300"/>
      <c r="HY23" s="300"/>
      <c r="HZ23" s="300"/>
      <c r="IA23" s="300"/>
      <c r="IB23" s="300"/>
      <c r="IC23" s="300"/>
      <c r="ID23" s="300"/>
      <c r="IE23" s="300"/>
      <c r="IF23" s="300"/>
      <c r="IG23" s="300"/>
      <c r="IH23" s="300"/>
      <c r="II23" s="300"/>
      <c r="IJ23" s="300"/>
      <c r="IK23" s="300"/>
      <c r="IL23" s="300"/>
      <c r="IM23" s="300"/>
      <c r="IN23" s="300"/>
      <c r="IO23" s="300"/>
      <c r="IP23" s="300"/>
      <c r="IQ23" s="300"/>
      <c r="IR23" s="300"/>
      <c r="IS23" s="300"/>
      <c r="IT23" s="300"/>
      <c r="IU23" s="300"/>
      <c r="IV23" s="300"/>
    </row>
    <row r="24" spans="1:256" ht="13.5" thickBot="1" x14ac:dyDescent="0.25">
      <c r="A24" s="482"/>
      <c r="B24" s="293" t="s">
        <v>134</v>
      </c>
      <c r="C24" s="306">
        <v>3</v>
      </c>
      <c r="D24" s="485"/>
      <c r="E24" s="307"/>
      <c r="F24" s="308"/>
      <c r="G24" s="369"/>
      <c r="H24" s="298"/>
      <c r="I24" s="298"/>
      <c r="J24" s="299">
        <f>F24*G24</f>
        <v>0</v>
      </c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0"/>
      <c r="AE24" s="300"/>
      <c r="AF24" s="300"/>
      <c r="AG24" s="300"/>
      <c r="AH24" s="300"/>
      <c r="AI24" s="300"/>
      <c r="AJ24" s="300"/>
      <c r="AK24" s="300"/>
      <c r="AL24" s="300"/>
      <c r="AM24" s="300"/>
      <c r="AN24" s="300"/>
      <c r="AO24" s="300"/>
      <c r="AP24" s="300"/>
      <c r="AQ24" s="300"/>
      <c r="AR24" s="300"/>
      <c r="AS24" s="300"/>
      <c r="AT24" s="300"/>
      <c r="AU24" s="300"/>
      <c r="AV24" s="300"/>
      <c r="AW24" s="300"/>
      <c r="AX24" s="300"/>
      <c r="AY24" s="300"/>
      <c r="AZ24" s="300"/>
      <c r="BA24" s="300"/>
      <c r="BB24" s="300"/>
      <c r="BC24" s="300"/>
      <c r="BD24" s="300"/>
      <c r="BE24" s="300"/>
      <c r="BF24" s="300"/>
      <c r="BG24" s="300"/>
      <c r="BH24" s="300"/>
      <c r="BI24" s="300"/>
      <c r="BJ24" s="300"/>
      <c r="BK24" s="300"/>
      <c r="BL24" s="300"/>
      <c r="BM24" s="300"/>
      <c r="BN24" s="300"/>
      <c r="BO24" s="300"/>
      <c r="BP24" s="300"/>
      <c r="BQ24" s="300"/>
      <c r="BR24" s="300"/>
      <c r="BS24" s="300"/>
      <c r="BT24" s="300"/>
      <c r="BU24" s="300"/>
      <c r="BV24" s="300"/>
      <c r="BW24" s="300"/>
      <c r="BX24" s="300"/>
      <c r="BY24" s="300"/>
      <c r="BZ24" s="300"/>
      <c r="CA24" s="300"/>
      <c r="CB24" s="300"/>
      <c r="CC24" s="300"/>
      <c r="CD24" s="300"/>
      <c r="CE24" s="300"/>
      <c r="CF24" s="300"/>
      <c r="CG24" s="300"/>
      <c r="CH24" s="300"/>
      <c r="CI24" s="300"/>
      <c r="CJ24" s="300"/>
      <c r="CK24" s="300"/>
      <c r="CL24" s="300"/>
      <c r="CM24" s="300"/>
      <c r="CN24" s="300"/>
      <c r="CO24" s="300"/>
      <c r="CP24" s="300"/>
      <c r="CQ24" s="300"/>
      <c r="CR24" s="300"/>
      <c r="CS24" s="300"/>
      <c r="CT24" s="300"/>
      <c r="CU24" s="300"/>
      <c r="CV24" s="300"/>
      <c r="CW24" s="300"/>
      <c r="CX24" s="300"/>
      <c r="CY24" s="300"/>
      <c r="CZ24" s="300"/>
      <c r="DA24" s="300"/>
      <c r="DB24" s="300"/>
      <c r="DC24" s="300"/>
      <c r="DD24" s="300"/>
      <c r="DE24" s="300"/>
      <c r="DF24" s="300"/>
      <c r="DG24" s="300"/>
      <c r="DH24" s="300"/>
      <c r="DI24" s="300"/>
      <c r="DJ24" s="300"/>
      <c r="DK24" s="300"/>
      <c r="DL24" s="300"/>
      <c r="DM24" s="300"/>
      <c r="DN24" s="300"/>
      <c r="DO24" s="300"/>
      <c r="DP24" s="300"/>
      <c r="DQ24" s="300"/>
      <c r="DR24" s="300"/>
      <c r="DS24" s="300"/>
      <c r="DT24" s="300"/>
      <c r="DU24" s="300"/>
      <c r="DV24" s="300"/>
      <c r="DW24" s="300"/>
      <c r="DX24" s="300"/>
      <c r="DY24" s="300"/>
      <c r="DZ24" s="300"/>
      <c r="EA24" s="300"/>
      <c r="EB24" s="300"/>
      <c r="EC24" s="300"/>
      <c r="ED24" s="300"/>
      <c r="EE24" s="300"/>
      <c r="EF24" s="300"/>
      <c r="EG24" s="300"/>
      <c r="EH24" s="300"/>
      <c r="EI24" s="300"/>
      <c r="EJ24" s="300"/>
      <c r="EK24" s="300"/>
      <c r="EL24" s="300"/>
      <c r="EM24" s="300"/>
      <c r="EN24" s="300"/>
      <c r="EO24" s="300"/>
      <c r="EP24" s="300"/>
      <c r="EQ24" s="300"/>
      <c r="ER24" s="300"/>
      <c r="ES24" s="300"/>
      <c r="ET24" s="300"/>
      <c r="EU24" s="300"/>
      <c r="EV24" s="300"/>
      <c r="EW24" s="300"/>
      <c r="EX24" s="300"/>
      <c r="EY24" s="300"/>
      <c r="EZ24" s="300"/>
      <c r="FA24" s="300"/>
      <c r="FB24" s="300"/>
      <c r="FC24" s="300"/>
      <c r="FD24" s="300"/>
      <c r="FE24" s="300"/>
      <c r="FF24" s="300"/>
      <c r="FG24" s="300"/>
      <c r="FH24" s="300"/>
      <c r="FI24" s="300"/>
      <c r="FJ24" s="300"/>
      <c r="FK24" s="300"/>
      <c r="FL24" s="300"/>
      <c r="FM24" s="300"/>
      <c r="FN24" s="300"/>
      <c r="FO24" s="300"/>
      <c r="FP24" s="300"/>
      <c r="FQ24" s="300"/>
      <c r="FR24" s="300"/>
      <c r="FS24" s="300"/>
      <c r="FT24" s="300"/>
      <c r="FU24" s="300"/>
      <c r="FV24" s="300"/>
      <c r="FW24" s="300"/>
      <c r="FX24" s="300"/>
      <c r="FY24" s="300"/>
      <c r="FZ24" s="300"/>
      <c r="GA24" s="300"/>
      <c r="GB24" s="300"/>
      <c r="GC24" s="300"/>
      <c r="GD24" s="300"/>
      <c r="GE24" s="300"/>
      <c r="GF24" s="300"/>
      <c r="GG24" s="300"/>
      <c r="GH24" s="300"/>
      <c r="GI24" s="300"/>
      <c r="GJ24" s="300"/>
      <c r="GK24" s="300"/>
      <c r="GL24" s="300"/>
      <c r="GM24" s="300"/>
      <c r="GN24" s="300"/>
      <c r="GO24" s="300"/>
      <c r="GP24" s="300"/>
      <c r="GQ24" s="300"/>
      <c r="GR24" s="300"/>
      <c r="GS24" s="300"/>
      <c r="GT24" s="300"/>
      <c r="GU24" s="300"/>
      <c r="GV24" s="300"/>
      <c r="GW24" s="300"/>
      <c r="GX24" s="300"/>
      <c r="GY24" s="300"/>
      <c r="GZ24" s="300"/>
      <c r="HA24" s="300"/>
      <c r="HB24" s="300"/>
      <c r="HC24" s="300"/>
      <c r="HD24" s="300"/>
      <c r="HE24" s="300"/>
      <c r="HF24" s="300"/>
      <c r="HG24" s="300"/>
      <c r="HH24" s="300"/>
      <c r="HI24" s="300"/>
      <c r="HJ24" s="300"/>
      <c r="HK24" s="300"/>
      <c r="HL24" s="300"/>
      <c r="HM24" s="300"/>
      <c r="HN24" s="300"/>
      <c r="HO24" s="300"/>
      <c r="HP24" s="300"/>
      <c r="HQ24" s="300"/>
      <c r="HR24" s="300"/>
      <c r="HS24" s="300"/>
      <c r="HT24" s="300"/>
      <c r="HU24" s="300"/>
      <c r="HV24" s="300"/>
      <c r="HW24" s="300"/>
      <c r="HX24" s="300"/>
      <c r="HY24" s="300"/>
      <c r="HZ24" s="300"/>
      <c r="IA24" s="300"/>
      <c r="IB24" s="300"/>
      <c r="IC24" s="300"/>
      <c r="ID24" s="300"/>
      <c r="IE24" s="300"/>
      <c r="IF24" s="300"/>
      <c r="IG24" s="300"/>
      <c r="IH24" s="300"/>
      <c r="II24" s="300"/>
      <c r="IJ24" s="300"/>
      <c r="IK24" s="300"/>
      <c r="IL24" s="300"/>
      <c r="IM24" s="300"/>
      <c r="IN24" s="300"/>
      <c r="IO24" s="300"/>
      <c r="IP24" s="300"/>
      <c r="IQ24" s="300"/>
      <c r="IR24" s="300"/>
      <c r="IS24" s="300"/>
      <c r="IT24" s="300"/>
      <c r="IU24" s="300"/>
      <c r="IV24" s="300"/>
    </row>
    <row r="25" spans="1:256" ht="13.5" thickBot="1" x14ac:dyDescent="0.25">
      <c r="A25" s="309"/>
      <c r="B25" s="392" t="s">
        <v>135</v>
      </c>
      <c r="C25" s="393"/>
      <c r="D25" s="393"/>
      <c r="E25" s="394"/>
      <c r="F25" s="395"/>
      <c r="G25" s="396"/>
      <c r="H25" s="397"/>
      <c r="I25" s="398"/>
      <c r="J25" s="399">
        <f>J22+J23</f>
        <v>0</v>
      </c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300"/>
      <c r="AE25" s="300"/>
      <c r="AF25" s="300"/>
      <c r="AG25" s="300"/>
      <c r="AH25" s="300"/>
      <c r="AI25" s="300"/>
      <c r="AJ25" s="300"/>
      <c r="AK25" s="300"/>
      <c r="AL25" s="300"/>
      <c r="AM25" s="300"/>
      <c r="AN25" s="300"/>
      <c r="AO25" s="300"/>
      <c r="AP25" s="300"/>
      <c r="AQ25" s="300"/>
      <c r="AR25" s="300"/>
      <c r="AS25" s="300"/>
      <c r="AT25" s="300"/>
      <c r="AU25" s="300"/>
      <c r="AV25" s="300"/>
      <c r="AW25" s="300"/>
      <c r="AX25" s="300"/>
      <c r="AY25" s="300"/>
      <c r="AZ25" s="300"/>
      <c r="BA25" s="300"/>
      <c r="BB25" s="300"/>
      <c r="BC25" s="300"/>
      <c r="BD25" s="300"/>
      <c r="BE25" s="300"/>
      <c r="BF25" s="300"/>
      <c r="BG25" s="300"/>
      <c r="BH25" s="300"/>
      <c r="BI25" s="300"/>
      <c r="BJ25" s="300"/>
      <c r="BK25" s="300"/>
      <c r="BL25" s="300"/>
      <c r="BM25" s="300"/>
      <c r="BN25" s="300"/>
      <c r="BO25" s="300"/>
      <c r="BP25" s="300"/>
      <c r="BQ25" s="300"/>
      <c r="BR25" s="300"/>
      <c r="BS25" s="300"/>
      <c r="BT25" s="300"/>
      <c r="BU25" s="300"/>
      <c r="BV25" s="300"/>
      <c r="BW25" s="300"/>
      <c r="BX25" s="300"/>
      <c r="BY25" s="300"/>
      <c r="BZ25" s="300"/>
      <c r="CA25" s="300"/>
      <c r="CB25" s="300"/>
      <c r="CC25" s="300"/>
      <c r="CD25" s="300"/>
      <c r="CE25" s="300"/>
      <c r="CF25" s="300"/>
      <c r="CG25" s="300"/>
      <c r="CH25" s="300"/>
      <c r="CI25" s="300"/>
      <c r="CJ25" s="300"/>
      <c r="CK25" s="300"/>
      <c r="CL25" s="300"/>
      <c r="CM25" s="300"/>
      <c r="CN25" s="300"/>
      <c r="CO25" s="300"/>
      <c r="CP25" s="300"/>
      <c r="CQ25" s="300"/>
      <c r="CR25" s="300"/>
      <c r="CS25" s="300"/>
      <c r="CT25" s="300"/>
      <c r="CU25" s="300"/>
      <c r="CV25" s="300"/>
      <c r="CW25" s="300"/>
      <c r="CX25" s="300"/>
      <c r="CY25" s="300"/>
      <c r="CZ25" s="300"/>
      <c r="DA25" s="300"/>
      <c r="DB25" s="300"/>
      <c r="DC25" s="300"/>
      <c r="DD25" s="300"/>
      <c r="DE25" s="300"/>
      <c r="DF25" s="300"/>
      <c r="DG25" s="300"/>
      <c r="DH25" s="300"/>
      <c r="DI25" s="300"/>
      <c r="DJ25" s="300"/>
      <c r="DK25" s="300"/>
      <c r="DL25" s="300"/>
      <c r="DM25" s="300"/>
      <c r="DN25" s="300"/>
      <c r="DO25" s="300"/>
      <c r="DP25" s="300"/>
      <c r="DQ25" s="300"/>
      <c r="DR25" s="300"/>
      <c r="DS25" s="300"/>
      <c r="DT25" s="300"/>
      <c r="DU25" s="300"/>
      <c r="DV25" s="300"/>
      <c r="DW25" s="300"/>
      <c r="DX25" s="300"/>
      <c r="DY25" s="300"/>
      <c r="DZ25" s="300"/>
      <c r="EA25" s="300"/>
      <c r="EB25" s="300"/>
      <c r="EC25" s="300"/>
      <c r="ED25" s="300"/>
      <c r="EE25" s="300"/>
      <c r="EF25" s="300"/>
      <c r="EG25" s="300"/>
      <c r="EH25" s="300"/>
      <c r="EI25" s="300"/>
      <c r="EJ25" s="300"/>
      <c r="EK25" s="300"/>
      <c r="EL25" s="300"/>
      <c r="EM25" s="300"/>
      <c r="EN25" s="300"/>
      <c r="EO25" s="300"/>
      <c r="EP25" s="300"/>
      <c r="EQ25" s="300"/>
      <c r="ER25" s="300"/>
      <c r="ES25" s="300"/>
      <c r="ET25" s="300"/>
      <c r="EU25" s="300"/>
      <c r="EV25" s="300"/>
      <c r="EW25" s="300"/>
      <c r="EX25" s="300"/>
      <c r="EY25" s="300"/>
      <c r="EZ25" s="300"/>
      <c r="FA25" s="300"/>
      <c r="FB25" s="300"/>
      <c r="FC25" s="300"/>
      <c r="FD25" s="300"/>
      <c r="FE25" s="300"/>
      <c r="FF25" s="300"/>
      <c r="FG25" s="300"/>
      <c r="FH25" s="300"/>
      <c r="FI25" s="300"/>
      <c r="FJ25" s="300"/>
      <c r="FK25" s="300"/>
      <c r="FL25" s="300"/>
      <c r="FM25" s="300"/>
      <c r="FN25" s="300"/>
      <c r="FO25" s="300"/>
      <c r="FP25" s="300"/>
      <c r="FQ25" s="300"/>
      <c r="FR25" s="300"/>
      <c r="FS25" s="300"/>
      <c r="FT25" s="300"/>
      <c r="FU25" s="300"/>
      <c r="FV25" s="300"/>
      <c r="FW25" s="300"/>
      <c r="FX25" s="300"/>
      <c r="FY25" s="300"/>
      <c r="FZ25" s="300"/>
      <c r="GA25" s="300"/>
      <c r="GB25" s="300"/>
      <c r="GC25" s="300"/>
      <c r="GD25" s="300"/>
      <c r="GE25" s="300"/>
      <c r="GF25" s="300"/>
      <c r="GG25" s="300"/>
      <c r="GH25" s="300"/>
      <c r="GI25" s="300"/>
      <c r="GJ25" s="300"/>
      <c r="GK25" s="300"/>
      <c r="GL25" s="300"/>
      <c r="GM25" s="300"/>
      <c r="GN25" s="300"/>
      <c r="GO25" s="300"/>
      <c r="GP25" s="300"/>
      <c r="GQ25" s="300"/>
      <c r="GR25" s="300"/>
      <c r="GS25" s="300"/>
      <c r="GT25" s="300"/>
      <c r="GU25" s="300"/>
      <c r="GV25" s="300"/>
      <c r="GW25" s="300"/>
      <c r="GX25" s="300"/>
      <c r="GY25" s="300"/>
      <c r="GZ25" s="300"/>
      <c r="HA25" s="300"/>
      <c r="HB25" s="300"/>
      <c r="HC25" s="300"/>
      <c r="HD25" s="300"/>
      <c r="HE25" s="300"/>
      <c r="HF25" s="300"/>
      <c r="HG25" s="300"/>
      <c r="HH25" s="300"/>
      <c r="HI25" s="300"/>
      <c r="HJ25" s="300"/>
      <c r="HK25" s="300"/>
      <c r="HL25" s="300"/>
      <c r="HM25" s="300"/>
      <c r="HN25" s="300"/>
      <c r="HO25" s="300"/>
      <c r="HP25" s="300"/>
      <c r="HQ25" s="300"/>
      <c r="HR25" s="300"/>
      <c r="HS25" s="300"/>
      <c r="HT25" s="300"/>
      <c r="HU25" s="300"/>
      <c r="HV25" s="300"/>
      <c r="HW25" s="300"/>
      <c r="HX25" s="300"/>
      <c r="HY25" s="300"/>
      <c r="HZ25" s="300"/>
      <c r="IA25" s="300"/>
      <c r="IB25" s="300"/>
      <c r="IC25" s="300"/>
      <c r="ID25" s="300"/>
      <c r="IE25" s="300"/>
      <c r="IF25" s="300"/>
      <c r="IG25" s="300"/>
      <c r="IH25" s="300"/>
      <c r="II25" s="300"/>
      <c r="IJ25" s="300"/>
      <c r="IK25" s="300"/>
      <c r="IL25" s="300"/>
      <c r="IM25" s="300"/>
      <c r="IN25" s="300"/>
      <c r="IO25" s="300"/>
      <c r="IP25" s="300"/>
      <c r="IQ25" s="300"/>
      <c r="IR25" s="300"/>
      <c r="IS25" s="300"/>
      <c r="IT25" s="300"/>
      <c r="IU25" s="300"/>
      <c r="IV25" s="300"/>
    </row>
    <row r="26" spans="1:256" ht="13.5" thickBot="1" x14ac:dyDescent="0.25">
      <c r="A26" s="321"/>
      <c r="B26" s="322" t="s">
        <v>136</v>
      </c>
      <c r="C26" s="323"/>
      <c r="D26" s="323"/>
      <c r="E26" s="324"/>
      <c r="F26" s="401">
        <f>F13+F17+F22</f>
        <v>0</v>
      </c>
      <c r="G26" s="324"/>
      <c r="H26" s="325"/>
      <c r="I26" s="325"/>
      <c r="J26" s="326">
        <f>J15+J20+J25</f>
        <v>0</v>
      </c>
    </row>
    <row r="27" spans="1:256" ht="8.25" customHeight="1" x14ac:dyDescent="0.2">
      <c r="A27" s="327"/>
      <c r="F27" s="328"/>
      <c r="J27" s="329"/>
    </row>
    <row r="28" spans="1:256" ht="3.75" customHeight="1" x14ac:dyDescent="0.2">
      <c r="A28" s="330"/>
      <c r="B28" s="402"/>
      <c r="F28" s="328"/>
      <c r="J28" s="329"/>
    </row>
    <row r="29" spans="1:256" ht="15" hidden="1" x14ac:dyDescent="0.2">
      <c r="A29" s="472" t="s">
        <v>206</v>
      </c>
      <c r="B29" s="472"/>
      <c r="C29" s="472"/>
      <c r="D29" s="472"/>
      <c r="E29" s="472"/>
      <c r="F29" s="472"/>
      <c r="G29" s="472"/>
      <c r="H29" s="472"/>
      <c r="I29" s="472"/>
      <c r="J29" s="472"/>
    </row>
    <row r="30" spans="1:256" ht="18" hidden="1" customHeight="1" x14ac:dyDescent="0.2">
      <c r="A30" s="468" t="s">
        <v>207</v>
      </c>
      <c r="B30" s="468"/>
      <c r="C30" s="468"/>
      <c r="D30" s="468"/>
      <c r="E30" s="468"/>
      <c r="F30" s="468"/>
      <c r="G30" s="468"/>
      <c r="H30" s="468"/>
      <c r="I30" s="468"/>
      <c r="J30" s="468"/>
    </row>
    <row r="31" spans="1:256" hidden="1" x14ac:dyDescent="0.2">
      <c r="A31" s="383"/>
      <c r="B31" s="403" t="s">
        <v>208</v>
      </c>
      <c r="C31" s="383"/>
      <c r="D31" s="383"/>
      <c r="E31" s="383"/>
      <c r="F31" s="383"/>
      <c r="G31" s="383"/>
      <c r="H31" s="383"/>
      <c r="I31" s="383"/>
      <c r="J31" s="383"/>
    </row>
    <row r="32" spans="1:256" hidden="1" x14ac:dyDescent="0.2">
      <c r="A32" s="383"/>
      <c r="B32" s="403" t="s">
        <v>209</v>
      </c>
      <c r="C32" s="383"/>
      <c r="D32" s="383"/>
      <c r="E32" s="383"/>
      <c r="F32" s="383"/>
      <c r="G32" s="383"/>
      <c r="H32" s="383"/>
      <c r="I32" s="383"/>
      <c r="J32" s="383"/>
    </row>
    <row r="33" spans="1:256" hidden="1" x14ac:dyDescent="0.2">
      <c r="A33" s="383"/>
      <c r="B33" s="468" t="s">
        <v>210</v>
      </c>
      <c r="C33" s="468"/>
      <c r="D33" s="468"/>
      <c r="E33" s="468"/>
      <c r="F33" s="468"/>
      <c r="G33" s="468"/>
      <c r="H33" s="468"/>
      <c r="I33" s="468"/>
      <c r="J33" s="468"/>
      <c r="K33" s="404"/>
      <c r="L33" s="404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  <c r="AA33" s="404"/>
      <c r="AB33" s="404"/>
      <c r="AC33" s="404"/>
      <c r="AD33" s="404"/>
      <c r="AE33" s="404"/>
      <c r="AF33" s="404"/>
      <c r="AG33" s="404"/>
      <c r="AH33" s="404"/>
      <c r="AI33" s="404"/>
      <c r="AJ33" s="404"/>
      <c r="AK33" s="404"/>
      <c r="AL33" s="404"/>
      <c r="AM33" s="404"/>
      <c r="AN33" s="404"/>
      <c r="AO33" s="404"/>
      <c r="AP33" s="404"/>
      <c r="AQ33" s="404"/>
      <c r="AR33" s="404"/>
      <c r="AS33" s="404"/>
      <c r="AT33" s="404"/>
      <c r="AU33" s="404"/>
      <c r="AV33" s="404"/>
      <c r="AW33" s="404"/>
      <c r="AX33" s="404"/>
      <c r="AY33" s="404"/>
      <c r="AZ33" s="404"/>
      <c r="BA33" s="404"/>
      <c r="BB33" s="404"/>
      <c r="BC33" s="404"/>
      <c r="BD33" s="404"/>
      <c r="BE33" s="404"/>
      <c r="BF33" s="404"/>
      <c r="BG33" s="404"/>
      <c r="BH33" s="404"/>
      <c r="BI33" s="404"/>
      <c r="BJ33" s="404"/>
      <c r="BK33" s="404"/>
      <c r="BL33" s="404"/>
      <c r="BM33" s="404"/>
      <c r="BN33" s="404"/>
      <c r="BO33" s="404"/>
      <c r="BP33" s="404"/>
      <c r="BQ33" s="404"/>
      <c r="BR33" s="404"/>
      <c r="BS33" s="404"/>
      <c r="BT33" s="404"/>
      <c r="BU33" s="404"/>
      <c r="BV33" s="404"/>
      <c r="BW33" s="404"/>
      <c r="BX33" s="404"/>
      <c r="BY33" s="404"/>
      <c r="BZ33" s="404"/>
      <c r="CA33" s="404"/>
      <c r="CB33" s="404"/>
      <c r="CC33" s="404"/>
      <c r="CD33" s="404"/>
      <c r="CE33" s="404"/>
      <c r="CF33" s="404"/>
      <c r="CG33" s="404"/>
      <c r="CH33" s="404"/>
      <c r="CI33" s="404"/>
      <c r="CJ33" s="404"/>
      <c r="CK33" s="404"/>
      <c r="CL33" s="404"/>
      <c r="CM33" s="404"/>
      <c r="CN33" s="404"/>
      <c r="CO33" s="404"/>
      <c r="CP33" s="404"/>
      <c r="CQ33" s="404"/>
      <c r="CR33" s="404"/>
      <c r="CS33" s="404"/>
      <c r="CT33" s="404"/>
      <c r="CU33" s="404"/>
      <c r="CV33" s="404"/>
      <c r="CW33" s="404"/>
      <c r="CX33" s="404"/>
      <c r="CY33" s="404"/>
      <c r="CZ33" s="404"/>
      <c r="DA33" s="404"/>
      <c r="DB33" s="404"/>
      <c r="DC33" s="404"/>
      <c r="DD33" s="404"/>
      <c r="DE33" s="404"/>
      <c r="DF33" s="404"/>
      <c r="DG33" s="404"/>
      <c r="DH33" s="404"/>
      <c r="DI33" s="404"/>
      <c r="DJ33" s="404"/>
      <c r="DK33" s="404"/>
      <c r="DL33" s="404"/>
      <c r="DM33" s="404"/>
      <c r="DN33" s="404"/>
      <c r="DO33" s="404"/>
      <c r="DP33" s="404"/>
      <c r="DQ33" s="404"/>
      <c r="DR33" s="404"/>
      <c r="DS33" s="404"/>
      <c r="DT33" s="404"/>
      <c r="DU33" s="404"/>
      <c r="DV33" s="404"/>
      <c r="DW33" s="404"/>
      <c r="DX33" s="404"/>
      <c r="DY33" s="404"/>
      <c r="DZ33" s="404"/>
      <c r="EA33" s="404"/>
      <c r="EB33" s="404"/>
      <c r="EC33" s="404"/>
      <c r="ED33" s="404"/>
      <c r="EE33" s="404"/>
      <c r="EF33" s="404"/>
      <c r="EG33" s="404"/>
      <c r="EH33" s="404"/>
      <c r="EI33" s="404"/>
      <c r="EJ33" s="404"/>
      <c r="EK33" s="404"/>
      <c r="EL33" s="404"/>
      <c r="EM33" s="404"/>
      <c r="EN33" s="404"/>
      <c r="EO33" s="404"/>
      <c r="EP33" s="404"/>
      <c r="EQ33" s="404"/>
      <c r="ER33" s="404"/>
      <c r="ES33" s="404"/>
      <c r="ET33" s="404"/>
      <c r="EU33" s="404"/>
      <c r="EV33" s="404"/>
      <c r="EW33" s="404"/>
      <c r="EX33" s="404"/>
      <c r="EY33" s="404"/>
      <c r="EZ33" s="404"/>
      <c r="FA33" s="404"/>
      <c r="FB33" s="404"/>
      <c r="FC33" s="404"/>
      <c r="FD33" s="404"/>
      <c r="FE33" s="404"/>
      <c r="FF33" s="404"/>
      <c r="FG33" s="404"/>
      <c r="FH33" s="404"/>
      <c r="FI33" s="404"/>
      <c r="FJ33" s="404"/>
      <c r="FK33" s="404"/>
      <c r="FL33" s="404"/>
      <c r="FM33" s="404"/>
      <c r="FN33" s="404"/>
      <c r="FO33" s="404"/>
      <c r="FP33" s="404"/>
      <c r="FQ33" s="404"/>
      <c r="FR33" s="404"/>
      <c r="FS33" s="404"/>
      <c r="FT33" s="404"/>
      <c r="FU33" s="404"/>
      <c r="FV33" s="404"/>
      <c r="FW33" s="404"/>
      <c r="FX33" s="404"/>
      <c r="FY33" s="404"/>
      <c r="FZ33" s="404"/>
      <c r="GA33" s="404"/>
      <c r="GB33" s="404"/>
      <c r="GC33" s="404"/>
      <c r="GD33" s="404"/>
      <c r="GE33" s="404"/>
      <c r="GF33" s="404"/>
      <c r="GG33" s="404"/>
      <c r="GH33" s="404"/>
      <c r="GI33" s="404"/>
      <c r="GJ33" s="404"/>
      <c r="GK33" s="404"/>
      <c r="GL33" s="404"/>
      <c r="GM33" s="404"/>
      <c r="GN33" s="404"/>
      <c r="GO33" s="404"/>
      <c r="GP33" s="404"/>
      <c r="GQ33" s="404"/>
      <c r="GR33" s="404"/>
      <c r="GS33" s="404"/>
      <c r="GT33" s="404"/>
      <c r="GU33" s="404"/>
      <c r="GV33" s="404"/>
      <c r="GW33" s="404"/>
      <c r="GX33" s="404"/>
      <c r="GY33" s="404"/>
      <c r="GZ33" s="404"/>
      <c r="HA33" s="404"/>
      <c r="HB33" s="404"/>
      <c r="HC33" s="404"/>
      <c r="HD33" s="404"/>
      <c r="HE33" s="404"/>
      <c r="HF33" s="404"/>
      <c r="HG33" s="404"/>
      <c r="HH33" s="404"/>
      <c r="HI33" s="404"/>
      <c r="HJ33" s="404"/>
      <c r="HK33" s="404"/>
      <c r="HL33" s="404"/>
      <c r="HM33" s="404"/>
      <c r="HN33" s="404"/>
      <c r="HO33" s="404"/>
      <c r="HP33" s="404"/>
      <c r="HQ33" s="404"/>
      <c r="HR33" s="404"/>
      <c r="HS33" s="404"/>
      <c r="HT33" s="404"/>
      <c r="HU33" s="404"/>
      <c r="HV33" s="404"/>
      <c r="HW33" s="404"/>
      <c r="HX33" s="404"/>
      <c r="HY33" s="404"/>
      <c r="HZ33" s="404"/>
      <c r="IA33" s="404"/>
      <c r="IB33" s="404"/>
      <c r="IC33" s="404"/>
      <c r="ID33" s="404"/>
      <c r="IE33" s="404"/>
      <c r="IF33" s="404"/>
      <c r="IG33" s="404"/>
      <c r="IH33" s="404"/>
      <c r="II33" s="404"/>
      <c r="IJ33" s="404"/>
      <c r="IK33" s="404"/>
      <c r="IL33" s="404"/>
      <c r="IM33" s="404"/>
      <c r="IN33" s="404"/>
      <c r="IO33" s="404"/>
      <c r="IP33" s="404"/>
      <c r="IQ33" s="404"/>
      <c r="IR33" s="404"/>
      <c r="IS33" s="404"/>
      <c r="IT33" s="404"/>
      <c r="IU33" s="404"/>
      <c r="IV33" s="404"/>
    </row>
    <row r="34" spans="1:256" hidden="1" x14ac:dyDescent="0.2">
      <c r="A34" s="383"/>
      <c r="B34" s="468" t="s">
        <v>211</v>
      </c>
      <c r="C34" s="468"/>
      <c r="D34" s="468"/>
      <c r="E34" s="468"/>
      <c r="F34" s="468"/>
      <c r="G34" s="468"/>
      <c r="H34" s="468"/>
      <c r="I34" s="468"/>
      <c r="J34" s="468"/>
      <c r="K34" s="404"/>
      <c r="L34" s="404"/>
      <c r="M34" s="404"/>
      <c r="N34" s="404"/>
      <c r="O34" s="404"/>
      <c r="P34" s="404"/>
      <c r="Q34" s="404"/>
      <c r="R34" s="404"/>
      <c r="S34" s="404"/>
      <c r="T34" s="404"/>
      <c r="U34" s="404"/>
      <c r="V34" s="404"/>
      <c r="W34" s="404"/>
      <c r="X34" s="404"/>
      <c r="Y34" s="404"/>
      <c r="Z34" s="404"/>
      <c r="AA34" s="404"/>
      <c r="AB34" s="404"/>
      <c r="AC34" s="404"/>
      <c r="AD34" s="404"/>
      <c r="AE34" s="404"/>
      <c r="AF34" s="404"/>
      <c r="AG34" s="404"/>
      <c r="AH34" s="404"/>
      <c r="AI34" s="404"/>
      <c r="AJ34" s="404"/>
      <c r="AK34" s="404"/>
      <c r="AL34" s="404"/>
      <c r="AM34" s="404"/>
      <c r="AN34" s="404"/>
      <c r="AO34" s="404"/>
      <c r="AP34" s="404"/>
      <c r="AQ34" s="404"/>
      <c r="AR34" s="404"/>
      <c r="AS34" s="404"/>
      <c r="AT34" s="404"/>
      <c r="AU34" s="404"/>
      <c r="AV34" s="404"/>
      <c r="AW34" s="404"/>
      <c r="AX34" s="404"/>
      <c r="AY34" s="404"/>
      <c r="AZ34" s="404"/>
      <c r="BA34" s="404"/>
      <c r="BB34" s="404"/>
      <c r="BC34" s="404"/>
      <c r="BD34" s="404"/>
      <c r="BE34" s="404"/>
      <c r="BF34" s="404"/>
      <c r="BG34" s="404"/>
      <c r="BH34" s="404"/>
      <c r="BI34" s="404"/>
      <c r="BJ34" s="404"/>
      <c r="BK34" s="404"/>
      <c r="BL34" s="404"/>
      <c r="BM34" s="404"/>
      <c r="BN34" s="404"/>
      <c r="BO34" s="404"/>
      <c r="BP34" s="404"/>
      <c r="BQ34" s="404"/>
      <c r="BR34" s="404"/>
      <c r="BS34" s="404"/>
      <c r="BT34" s="404"/>
      <c r="BU34" s="404"/>
      <c r="BV34" s="404"/>
      <c r="BW34" s="404"/>
      <c r="BX34" s="404"/>
      <c r="BY34" s="404"/>
      <c r="BZ34" s="404"/>
      <c r="CA34" s="404"/>
      <c r="CB34" s="404"/>
      <c r="CC34" s="404"/>
      <c r="CD34" s="404"/>
      <c r="CE34" s="404"/>
      <c r="CF34" s="404"/>
      <c r="CG34" s="404"/>
      <c r="CH34" s="404"/>
      <c r="CI34" s="404"/>
      <c r="CJ34" s="404"/>
      <c r="CK34" s="404"/>
      <c r="CL34" s="404"/>
      <c r="CM34" s="404"/>
      <c r="CN34" s="404"/>
      <c r="CO34" s="404"/>
      <c r="CP34" s="404"/>
      <c r="CQ34" s="404"/>
      <c r="CR34" s="404"/>
      <c r="CS34" s="404"/>
      <c r="CT34" s="404"/>
      <c r="CU34" s="404"/>
      <c r="CV34" s="404"/>
      <c r="CW34" s="404"/>
      <c r="CX34" s="404"/>
      <c r="CY34" s="404"/>
      <c r="CZ34" s="404"/>
      <c r="DA34" s="404"/>
      <c r="DB34" s="404"/>
      <c r="DC34" s="404"/>
      <c r="DD34" s="404"/>
      <c r="DE34" s="404"/>
      <c r="DF34" s="404"/>
      <c r="DG34" s="404"/>
      <c r="DH34" s="404"/>
      <c r="DI34" s="404"/>
      <c r="DJ34" s="404"/>
      <c r="DK34" s="404"/>
      <c r="DL34" s="404"/>
      <c r="DM34" s="404"/>
      <c r="DN34" s="404"/>
      <c r="DO34" s="404"/>
      <c r="DP34" s="404"/>
      <c r="DQ34" s="404"/>
      <c r="DR34" s="404"/>
      <c r="DS34" s="404"/>
      <c r="DT34" s="404"/>
      <c r="DU34" s="404"/>
      <c r="DV34" s="404"/>
      <c r="DW34" s="404"/>
      <c r="DX34" s="404"/>
      <c r="DY34" s="404"/>
      <c r="DZ34" s="404"/>
      <c r="EA34" s="404"/>
      <c r="EB34" s="404"/>
      <c r="EC34" s="404"/>
      <c r="ED34" s="404"/>
      <c r="EE34" s="404"/>
      <c r="EF34" s="404"/>
      <c r="EG34" s="404"/>
      <c r="EH34" s="404"/>
      <c r="EI34" s="404"/>
      <c r="EJ34" s="404"/>
      <c r="EK34" s="404"/>
      <c r="EL34" s="404"/>
      <c r="EM34" s="404"/>
      <c r="EN34" s="404"/>
      <c r="EO34" s="404"/>
      <c r="EP34" s="404"/>
      <c r="EQ34" s="404"/>
      <c r="ER34" s="404"/>
      <c r="ES34" s="404"/>
      <c r="ET34" s="404"/>
      <c r="EU34" s="404"/>
      <c r="EV34" s="404"/>
      <c r="EW34" s="404"/>
      <c r="EX34" s="404"/>
      <c r="EY34" s="404"/>
      <c r="EZ34" s="404"/>
      <c r="FA34" s="404"/>
      <c r="FB34" s="404"/>
      <c r="FC34" s="404"/>
      <c r="FD34" s="404"/>
      <c r="FE34" s="404"/>
      <c r="FF34" s="404"/>
      <c r="FG34" s="404"/>
      <c r="FH34" s="404"/>
      <c r="FI34" s="404"/>
      <c r="FJ34" s="404"/>
      <c r="FK34" s="404"/>
      <c r="FL34" s="404"/>
      <c r="FM34" s="404"/>
      <c r="FN34" s="404"/>
      <c r="FO34" s="404"/>
      <c r="FP34" s="404"/>
      <c r="FQ34" s="404"/>
      <c r="FR34" s="404"/>
      <c r="FS34" s="404"/>
      <c r="FT34" s="404"/>
      <c r="FU34" s="404"/>
      <c r="FV34" s="404"/>
      <c r="FW34" s="404"/>
      <c r="FX34" s="404"/>
      <c r="FY34" s="404"/>
      <c r="FZ34" s="404"/>
      <c r="GA34" s="404"/>
      <c r="GB34" s="404"/>
      <c r="GC34" s="404"/>
      <c r="GD34" s="404"/>
      <c r="GE34" s="404"/>
      <c r="GF34" s="404"/>
      <c r="GG34" s="404"/>
      <c r="GH34" s="404"/>
      <c r="GI34" s="404"/>
      <c r="GJ34" s="404"/>
      <c r="GK34" s="404"/>
      <c r="GL34" s="404"/>
      <c r="GM34" s="404"/>
      <c r="GN34" s="404"/>
      <c r="GO34" s="404"/>
      <c r="GP34" s="404"/>
      <c r="GQ34" s="404"/>
      <c r="GR34" s="404"/>
      <c r="GS34" s="404"/>
      <c r="GT34" s="404"/>
      <c r="GU34" s="404"/>
      <c r="GV34" s="404"/>
      <c r="GW34" s="404"/>
      <c r="GX34" s="404"/>
      <c r="GY34" s="404"/>
      <c r="GZ34" s="404"/>
      <c r="HA34" s="404"/>
      <c r="HB34" s="404"/>
      <c r="HC34" s="404"/>
      <c r="HD34" s="404"/>
      <c r="HE34" s="404"/>
      <c r="HF34" s="404"/>
      <c r="HG34" s="404"/>
      <c r="HH34" s="404"/>
      <c r="HI34" s="404"/>
      <c r="HJ34" s="404"/>
      <c r="HK34" s="404"/>
      <c r="HL34" s="404"/>
      <c r="HM34" s="404"/>
      <c r="HN34" s="404"/>
      <c r="HO34" s="404"/>
      <c r="HP34" s="404"/>
      <c r="HQ34" s="404"/>
      <c r="HR34" s="404"/>
      <c r="HS34" s="404"/>
      <c r="HT34" s="404"/>
      <c r="HU34" s="404"/>
      <c r="HV34" s="404"/>
      <c r="HW34" s="404"/>
      <c r="HX34" s="404"/>
      <c r="HY34" s="404"/>
      <c r="HZ34" s="404"/>
      <c r="IA34" s="404"/>
      <c r="IB34" s="404"/>
      <c r="IC34" s="404"/>
      <c r="ID34" s="404"/>
      <c r="IE34" s="404"/>
      <c r="IF34" s="404"/>
      <c r="IG34" s="404"/>
      <c r="IH34" s="404"/>
      <c r="II34" s="404"/>
      <c r="IJ34" s="404"/>
      <c r="IK34" s="404"/>
      <c r="IL34" s="404"/>
      <c r="IM34" s="404"/>
      <c r="IN34" s="404"/>
      <c r="IO34" s="404"/>
      <c r="IP34" s="404"/>
      <c r="IQ34" s="404"/>
      <c r="IR34" s="404"/>
      <c r="IS34" s="404"/>
      <c r="IT34" s="404"/>
      <c r="IU34" s="404"/>
      <c r="IV34" s="404"/>
    </row>
    <row r="35" spans="1:256" ht="33" hidden="1" customHeight="1" x14ac:dyDescent="0.2">
      <c r="A35" s="468" t="s">
        <v>212</v>
      </c>
      <c r="B35" s="468"/>
      <c r="C35" s="468"/>
      <c r="D35" s="468"/>
      <c r="E35" s="468"/>
      <c r="F35" s="468"/>
      <c r="G35" s="468"/>
      <c r="H35" s="468"/>
      <c r="I35" s="468"/>
      <c r="J35" s="468"/>
    </row>
    <row r="36" spans="1:256" hidden="1" x14ac:dyDescent="0.2">
      <c r="A36" s="383"/>
      <c r="B36" s="403" t="s">
        <v>208</v>
      </c>
      <c r="C36" s="383"/>
      <c r="D36" s="383"/>
      <c r="E36" s="383"/>
      <c r="F36" s="383"/>
      <c r="G36" s="383"/>
      <c r="H36" s="383"/>
      <c r="I36" s="383"/>
      <c r="J36" s="383"/>
    </row>
    <row r="37" spans="1:256" hidden="1" x14ac:dyDescent="0.2">
      <c r="A37" s="383"/>
      <c r="B37" s="468" t="s">
        <v>213</v>
      </c>
      <c r="C37" s="468"/>
      <c r="D37" s="468"/>
      <c r="E37" s="468"/>
      <c r="F37" s="468"/>
      <c r="G37" s="468"/>
      <c r="H37" s="468"/>
      <c r="I37" s="468"/>
      <c r="J37" s="468"/>
      <c r="K37" s="404"/>
      <c r="L37" s="404"/>
      <c r="M37" s="404"/>
      <c r="N37" s="404"/>
      <c r="O37" s="404"/>
      <c r="P37" s="404"/>
      <c r="Q37" s="404"/>
      <c r="R37" s="404"/>
      <c r="S37" s="404"/>
      <c r="T37" s="404"/>
      <c r="U37" s="404"/>
      <c r="V37" s="404"/>
      <c r="W37" s="404"/>
      <c r="X37" s="404"/>
      <c r="Y37" s="404"/>
      <c r="Z37" s="404"/>
      <c r="AA37" s="404"/>
      <c r="AB37" s="404"/>
      <c r="AC37" s="404"/>
      <c r="AD37" s="404"/>
      <c r="AE37" s="404"/>
      <c r="AF37" s="404"/>
      <c r="AG37" s="404"/>
      <c r="AH37" s="404"/>
      <c r="AI37" s="404"/>
      <c r="AJ37" s="404"/>
      <c r="AK37" s="404"/>
      <c r="AL37" s="404"/>
      <c r="AM37" s="404"/>
      <c r="AN37" s="404"/>
      <c r="AO37" s="404"/>
      <c r="AP37" s="404"/>
      <c r="AQ37" s="404"/>
      <c r="AR37" s="404"/>
      <c r="AS37" s="404"/>
      <c r="AT37" s="404"/>
      <c r="AU37" s="404"/>
      <c r="AV37" s="404"/>
      <c r="AW37" s="404"/>
      <c r="AX37" s="404"/>
      <c r="AY37" s="404"/>
      <c r="AZ37" s="404"/>
      <c r="BA37" s="404"/>
      <c r="BB37" s="404"/>
      <c r="BC37" s="404"/>
      <c r="BD37" s="404"/>
      <c r="BE37" s="404"/>
      <c r="BF37" s="404"/>
      <c r="BG37" s="404"/>
      <c r="BH37" s="404"/>
      <c r="BI37" s="404"/>
      <c r="BJ37" s="404"/>
      <c r="BK37" s="404"/>
      <c r="BL37" s="404"/>
      <c r="BM37" s="404"/>
      <c r="BN37" s="404"/>
      <c r="BO37" s="404"/>
      <c r="BP37" s="404"/>
      <c r="BQ37" s="404"/>
      <c r="BR37" s="404"/>
      <c r="BS37" s="404"/>
      <c r="BT37" s="404"/>
      <c r="BU37" s="404"/>
      <c r="BV37" s="404"/>
      <c r="BW37" s="404"/>
      <c r="BX37" s="404"/>
      <c r="BY37" s="404"/>
      <c r="BZ37" s="404"/>
      <c r="CA37" s="404"/>
      <c r="CB37" s="404"/>
      <c r="CC37" s="404"/>
      <c r="CD37" s="404"/>
      <c r="CE37" s="404"/>
      <c r="CF37" s="404"/>
      <c r="CG37" s="404"/>
      <c r="CH37" s="404"/>
      <c r="CI37" s="404"/>
      <c r="CJ37" s="404"/>
      <c r="CK37" s="404"/>
      <c r="CL37" s="404"/>
      <c r="CM37" s="404"/>
      <c r="CN37" s="404"/>
      <c r="CO37" s="404"/>
      <c r="CP37" s="404"/>
      <c r="CQ37" s="404"/>
      <c r="CR37" s="404"/>
      <c r="CS37" s="404"/>
      <c r="CT37" s="404"/>
      <c r="CU37" s="404"/>
      <c r="CV37" s="404"/>
      <c r="CW37" s="404"/>
      <c r="CX37" s="404"/>
      <c r="CY37" s="404"/>
      <c r="CZ37" s="404"/>
      <c r="DA37" s="404"/>
      <c r="DB37" s="404"/>
      <c r="DC37" s="404"/>
      <c r="DD37" s="404"/>
      <c r="DE37" s="404"/>
      <c r="DF37" s="404"/>
      <c r="DG37" s="404"/>
      <c r="DH37" s="404"/>
      <c r="DI37" s="404"/>
      <c r="DJ37" s="404"/>
      <c r="DK37" s="404"/>
      <c r="DL37" s="404"/>
      <c r="DM37" s="404"/>
      <c r="DN37" s="404"/>
      <c r="DO37" s="404"/>
      <c r="DP37" s="404"/>
      <c r="DQ37" s="404"/>
      <c r="DR37" s="404"/>
      <c r="DS37" s="404"/>
      <c r="DT37" s="404"/>
      <c r="DU37" s="404"/>
      <c r="DV37" s="404"/>
      <c r="DW37" s="404"/>
      <c r="DX37" s="404"/>
      <c r="DY37" s="404"/>
      <c r="DZ37" s="404"/>
      <c r="EA37" s="404"/>
      <c r="EB37" s="404"/>
      <c r="EC37" s="404"/>
      <c r="ED37" s="404"/>
      <c r="EE37" s="404"/>
      <c r="EF37" s="404"/>
      <c r="EG37" s="404"/>
      <c r="EH37" s="404"/>
      <c r="EI37" s="404"/>
      <c r="EJ37" s="404"/>
      <c r="EK37" s="404"/>
      <c r="EL37" s="404"/>
      <c r="EM37" s="404"/>
      <c r="EN37" s="404"/>
      <c r="EO37" s="404"/>
      <c r="EP37" s="404"/>
      <c r="EQ37" s="404"/>
      <c r="ER37" s="404"/>
      <c r="ES37" s="404"/>
      <c r="ET37" s="404"/>
      <c r="EU37" s="404"/>
      <c r="EV37" s="404"/>
      <c r="EW37" s="404"/>
      <c r="EX37" s="404"/>
      <c r="EY37" s="404"/>
      <c r="EZ37" s="404"/>
      <c r="FA37" s="404"/>
      <c r="FB37" s="404"/>
      <c r="FC37" s="404"/>
      <c r="FD37" s="404"/>
      <c r="FE37" s="404"/>
      <c r="FF37" s="404"/>
      <c r="FG37" s="404"/>
      <c r="FH37" s="404"/>
      <c r="FI37" s="404"/>
      <c r="FJ37" s="404"/>
      <c r="FK37" s="404"/>
      <c r="FL37" s="404"/>
      <c r="FM37" s="404"/>
      <c r="FN37" s="404"/>
      <c r="FO37" s="404"/>
      <c r="FP37" s="404"/>
      <c r="FQ37" s="404"/>
      <c r="FR37" s="404"/>
      <c r="FS37" s="404"/>
      <c r="FT37" s="404"/>
      <c r="FU37" s="404"/>
      <c r="FV37" s="404"/>
      <c r="FW37" s="404"/>
      <c r="FX37" s="404"/>
      <c r="FY37" s="404"/>
      <c r="FZ37" s="404"/>
      <c r="GA37" s="404"/>
      <c r="GB37" s="404"/>
      <c r="GC37" s="404"/>
      <c r="GD37" s="404"/>
      <c r="GE37" s="404"/>
      <c r="GF37" s="404"/>
      <c r="GG37" s="404"/>
      <c r="GH37" s="404"/>
      <c r="GI37" s="404"/>
      <c r="GJ37" s="404"/>
      <c r="GK37" s="404"/>
      <c r="GL37" s="404"/>
      <c r="GM37" s="404"/>
      <c r="GN37" s="404"/>
      <c r="GO37" s="404"/>
      <c r="GP37" s="404"/>
      <c r="GQ37" s="404"/>
      <c r="GR37" s="404"/>
      <c r="GS37" s="404"/>
      <c r="GT37" s="404"/>
      <c r="GU37" s="404"/>
      <c r="GV37" s="404"/>
      <c r="GW37" s="404"/>
      <c r="GX37" s="404"/>
      <c r="GY37" s="404"/>
      <c r="GZ37" s="404"/>
      <c r="HA37" s="404"/>
      <c r="HB37" s="404"/>
      <c r="HC37" s="404"/>
      <c r="HD37" s="404"/>
      <c r="HE37" s="404"/>
      <c r="HF37" s="404"/>
      <c r="HG37" s="404"/>
      <c r="HH37" s="404"/>
      <c r="HI37" s="404"/>
      <c r="HJ37" s="404"/>
      <c r="HK37" s="404"/>
      <c r="HL37" s="404"/>
      <c r="HM37" s="404"/>
      <c r="HN37" s="404"/>
      <c r="HO37" s="404"/>
      <c r="HP37" s="404"/>
      <c r="HQ37" s="404"/>
      <c r="HR37" s="404"/>
      <c r="HS37" s="404"/>
      <c r="HT37" s="404"/>
      <c r="HU37" s="404"/>
      <c r="HV37" s="404"/>
      <c r="HW37" s="404"/>
      <c r="HX37" s="404"/>
      <c r="HY37" s="404"/>
      <c r="HZ37" s="404"/>
      <c r="IA37" s="404"/>
      <c r="IB37" s="404"/>
      <c r="IC37" s="404"/>
      <c r="ID37" s="404"/>
      <c r="IE37" s="404"/>
      <c r="IF37" s="404"/>
      <c r="IG37" s="404"/>
      <c r="IH37" s="404"/>
      <c r="II37" s="404"/>
      <c r="IJ37" s="404"/>
      <c r="IK37" s="404"/>
      <c r="IL37" s="404"/>
      <c r="IM37" s="404"/>
      <c r="IN37" s="404"/>
      <c r="IO37" s="404"/>
      <c r="IP37" s="404"/>
      <c r="IQ37" s="404"/>
      <c r="IR37" s="404"/>
      <c r="IS37" s="404"/>
      <c r="IT37" s="404"/>
      <c r="IU37" s="404"/>
      <c r="IV37" s="404"/>
    </row>
    <row r="38" spans="1:256" hidden="1" x14ac:dyDescent="0.2">
      <c r="A38" s="383"/>
      <c r="B38" s="468" t="s">
        <v>214</v>
      </c>
      <c r="C38" s="468"/>
      <c r="D38" s="468"/>
      <c r="E38" s="468"/>
      <c r="F38" s="468"/>
      <c r="G38" s="468"/>
      <c r="H38" s="468"/>
      <c r="I38" s="468"/>
      <c r="J38" s="468"/>
      <c r="K38" s="404"/>
      <c r="L38" s="404"/>
      <c r="M38" s="404"/>
      <c r="N38" s="404"/>
      <c r="O38" s="404"/>
      <c r="P38" s="404"/>
      <c r="Q38" s="404"/>
      <c r="R38" s="404"/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4"/>
      <c r="AD38" s="404"/>
      <c r="AE38" s="404"/>
      <c r="AF38" s="404"/>
      <c r="AG38" s="404"/>
      <c r="AH38" s="404"/>
      <c r="AI38" s="404"/>
      <c r="AJ38" s="404"/>
      <c r="AK38" s="404"/>
      <c r="AL38" s="404"/>
      <c r="AM38" s="404"/>
      <c r="AN38" s="404"/>
      <c r="AO38" s="404"/>
      <c r="AP38" s="404"/>
      <c r="AQ38" s="404"/>
      <c r="AR38" s="404"/>
      <c r="AS38" s="404"/>
      <c r="AT38" s="404"/>
      <c r="AU38" s="404"/>
      <c r="AV38" s="404"/>
      <c r="AW38" s="404"/>
      <c r="AX38" s="404"/>
      <c r="AY38" s="404"/>
      <c r="AZ38" s="404"/>
      <c r="BA38" s="404"/>
      <c r="BB38" s="404"/>
      <c r="BC38" s="404"/>
      <c r="BD38" s="404"/>
      <c r="BE38" s="404"/>
      <c r="BF38" s="404"/>
      <c r="BG38" s="404"/>
      <c r="BH38" s="404"/>
      <c r="BI38" s="404"/>
      <c r="BJ38" s="404"/>
      <c r="BK38" s="404"/>
      <c r="BL38" s="404"/>
      <c r="BM38" s="404"/>
      <c r="BN38" s="404"/>
      <c r="BO38" s="404"/>
      <c r="BP38" s="404"/>
      <c r="BQ38" s="404"/>
      <c r="BR38" s="404"/>
      <c r="BS38" s="404"/>
      <c r="BT38" s="404"/>
      <c r="BU38" s="404"/>
      <c r="BV38" s="404"/>
      <c r="BW38" s="404"/>
      <c r="BX38" s="404"/>
      <c r="BY38" s="404"/>
      <c r="BZ38" s="404"/>
      <c r="CA38" s="404"/>
      <c r="CB38" s="404"/>
      <c r="CC38" s="404"/>
      <c r="CD38" s="404"/>
      <c r="CE38" s="404"/>
      <c r="CF38" s="404"/>
      <c r="CG38" s="404"/>
      <c r="CH38" s="404"/>
      <c r="CI38" s="404"/>
      <c r="CJ38" s="404"/>
      <c r="CK38" s="404"/>
      <c r="CL38" s="404"/>
      <c r="CM38" s="404"/>
      <c r="CN38" s="404"/>
      <c r="CO38" s="404"/>
      <c r="CP38" s="404"/>
      <c r="CQ38" s="404"/>
      <c r="CR38" s="404"/>
      <c r="CS38" s="404"/>
      <c r="CT38" s="404"/>
      <c r="CU38" s="404"/>
      <c r="CV38" s="404"/>
      <c r="CW38" s="404"/>
      <c r="CX38" s="404"/>
      <c r="CY38" s="404"/>
      <c r="CZ38" s="404"/>
      <c r="DA38" s="404"/>
      <c r="DB38" s="404"/>
      <c r="DC38" s="404"/>
      <c r="DD38" s="404"/>
      <c r="DE38" s="404"/>
      <c r="DF38" s="404"/>
      <c r="DG38" s="404"/>
      <c r="DH38" s="404"/>
      <c r="DI38" s="404"/>
      <c r="DJ38" s="404"/>
      <c r="DK38" s="404"/>
      <c r="DL38" s="404"/>
      <c r="DM38" s="404"/>
      <c r="DN38" s="404"/>
      <c r="DO38" s="404"/>
      <c r="DP38" s="404"/>
      <c r="DQ38" s="404"/>
      <c r="DR38" s="404"/>
      <c r="DS38" s="404"/>
      <c r="DT38" s="404"/>
      <c r="DU38" s="404"/>
      <c r="DV38" s="404"/>
      <c r="DW38" s="404"/>
      <c r="DX38" s="404"/>
      <c r="DY38" s="404"/>
      <c r="DZ38" s="404"/>
      <c r="EA38" s="404"/>
      <c r="EB38" s="404"/>
      <c r="EC38" s="404"/>
      <c r="ED38" s="404"/>
      <c r="EE38" s="404"/>
      <c r="EF38" s="404"/>
      <c r="EG38" s="404"/>
      <c r="EH38" s="404"/>
      <c r="EI38" s="404"/>
      <c r="EJ38" s="404"/>
      <c r="EK38" s="404"/>
      <c r="EL38" s="404"/>
      <c r="EM38" s="404"/>
      <c r="EN38" s="404"/>
      <c r="EO38" s="404"/>
      <c r="EP38" s="404"/>
      <c r="EQ38" s="404"/>
      <c r="ER38" s="404"/>
      <c r="ES38" s="404"/>
      <c r="ET38" s="404"/>
      <c r="EU38" s="404"/>
      <c r="EV38" s="404"/>
      <c r="EW38" s="404"/>
      <c r="EX38" s="404"/>
      <c r="EY38" s="404"/>
      <c r="EZ38" s="404"/>
      <c r="FA38" s="404"/>
      <c r="FB38" s="404"/>
      <c r="FC38" s="404"/>
      <c r="FD38" s="404"/>
      <c r="FE38" s="404"/>
      <c r="FF38" s="404"/>
      <c r="FG38" s="404"/>
      <c r="FH38" s="404"/>
      <c r="FI38" s="404"/>
      <c r="FJ38" s="404"/>
      <c r="FK38" s="404"/>
      <c r="FL38" s="404"/>
      <c r="FM38" s="404"/>
      <c r="FN38" s="404"/>
      <c r="FO38" s="404"/>
      <c r="FP38" s="404"/>
      <c r="FQ38" s="404"/>
      <c r="FR38" s="404"/>
      <c r="FS38" s="404"/>
      <c r="FT38" s="404"/>
      <c r="FU38" s="404"/>
      <c r="FV38" s="404"/>
      <c r="FW38" s="404"/>
      <c r="FX38" s="404"/>
      <c r="FY38" s="404"/>
      <c r="FZ38" s="404"/>
      <c r="GA38" s="404"/>
      <c r="GB38" s="404"/>
      <c r="GC38" s="404"/>
      <c r="GD38" s="404"/>
      <c r="GE38" s="404"/>
      <c r="GF38" s="404"/>
      <c r="GG38" s="404"/>
      <c r="GH38" s="404"/>
      <c r="GI38" s="404"/>
      <c r="GJ38" s="404"/>
      <c r="GK38" s="404"/>
      <c r="GL38" s="404"/>
      <c r="GM38" s="404"/>
      <c r="GN38" s="404"/>
      <c r="GO38" s="404"/>
      <c r="GP38" s="404"/>
      <c r="GQ38" s="404"/>
      <c r="GR38" s="404"/>
      <c r="GS38" s="404"/>
      <c r="GT38" s="404"/>
      <c r="GU38" s="404"/>
      <c r="GV38" s="404"/>
      <c r="GW38" s="404"/>
      <c r="GX38" s="404"/>
      <c r="GY38" s="404"/>
      <c r="GZ38" s="404"/>
      <c r="HA38" s="404"/>
      <c r="HB38" s="404"/>
      <c r="HC38" s="404"/>
      <c r="HD38" s="404"/>
      <c r="HE38" s="404"/>
      <c r="HF38" s="404"/>
      <c r="HG38" s="404"/>
      <c r="HH38" s="404"/>
      <c r="HI38" s="404"/>
      <c r="HJ38" s="404"/>
      <c r="HK38" s="404"/>
      <c r="HL38" s="404"/>
      <c r="HM38" s="404"/>
      <c r="HN38" s="404"/>
      <c r="HO38" s="404"/>
      <c r="HP38" s="404"/>
      <c r="HQ38" s="404"/>
      <c r="HR38" s="404"/>
      <c r="HS38" s="404"/>
      <c r="HT38" s="404"/>
      <c r="HU38" s="404"/>
      <c r="HV38" s="404"/>
      <c r="HW38" s="404"/>
      <c r="HX38" s="404"/>
      <c r="HY38" s="404"/>
      <c r="HZ38" s="404"/>
      <c r="IA38" s="404"/>
      <c r="IB38" s="404"/>
      <c r="IC38" s="404"/>
      <c r="ID38" s="404"/>
      <c r="IE38" s="404"/>
      <c r="IF38" s="404"/>
      <c r="IG38" s="404"/>
      <c r="IH38" s="404"/>
      <c r="II38" s="404"/>
      <c r="IJ38" s="404"/>
      <c r="IK38" s="404"/>
      <c r="IL38" s="404"/>
      <c r="IM38" s="404"/>
      <c r="IN38" s="404"/>
      <c r="IO38" s="404"/>
      <c r="IP38" s="404"/>
      <c r="IQ38" s="404"/>
      <c r="IR38" s="404"/>
      <c r="IS38" s="404"/>
      <c r="IT38" s="404"/>
      <c r="IU38" s="404"/>
      <c r="IV38" s="404"/>
    </row>
    <row r="39" spans="1:256" hidden="1" x14ac:dyDescent="0.2">
      <c r="A39" s="383"/>
      <c r="B39" s="468" t="s">
        <v>215</v>
      </c>
      <c r="C39" s="468"/>
      <c r="D39" s="468"/>
      <c r="E39" s="468"/>
      <c r="F39" s="468"/>
      <c r="G39" s="468"/>
      <c r="H39" s="468"/>
      <c r="I39" s="468"/>
      <c r="J39" s="468"/>
      <c r="K39" s="404"/>
      <c r="L39" s="404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  <c r="AA39" s="404"/>
      <c r="AB39" s="404"/>
      <c r="AC39" s="404"/>
      <c r="AD39" s="404"/>
      <c r="AE39" s="404"/>
      <c r="AF39" s="404"/>
      <c r="AG39" s="404"/>
      <c r="AH39" s="404"/>
      <c r="AI39" s="404"/>
      <c r="AJ39" s="404"/>
      <c r="AK39" s="404"/>
      <c r="AL39" s="404"/>
      <c r="AM39" s="404"/>
      <c r="AN39" s="404"/>
      <c r="AO39" s="404"/>
      <c r="AP39" s="404"/>
      <c r="AQ39" s="404"/>
      <c r="AR39" s="404"/>
      <c r="AS39" s="404"/>
      <c r="AT39" s="404"/>
      <c r="AU39" s="404"/>
      <c r="AV39" s="404"/>
      <c r="AW39" s="404"/>
      <c r="AX39" s="404"/>
      <c r="AY39" s="404"/>
      <c r="AZ39" s="404"/>
      <c r="BA39" s="404"/>
      <c r="BB39" s="404"/>
      <c r="BC39" s="404"/>
      <c r="BD39" s="404"/>
      <c r="BE39" s="404"/>
      <c r="BF39" s="404"/>
      <c r="BG39" s="404"/>
      <c r="BH39" s="404"/>
      <c r="BI39" s="404"/>
      <c r="BJ39" s="404"/>
      <c r="BK39" s="404"/>
      <c r="BL39" s="404"/>
      <c r="BM39" s="404"/>
      <c r="BN39" s="404"/>
      <c r="BO39" s="404"/>
      <c r="BP39" s="404"/>
      <c r="BQ39" s="404"/>
      <c r="BR39" s="404"/>
      <c r="BS39" s="404"/>
      <c r="BT39" s="404"/>
      <c r="BU39" s="404"/>
      <c r="BV39" s="404"/>
      <c r="BW39" s="404"/>
      <c r="BX39" s="404"/>
      <c r="BY39" s="404"/>
      <c r="BZ39" s="404"/>
      <c r="CA39" s="404"/>
      <c r="CB39" s="404"/>
      <c r="CC39" s="404"/>
      <c r="CD39" s="404"/>
      <c r="CE39" s="404"/>
      <c r="CF39" s="404"/>
      <c r="CG39" s="404"/>
      <c r="CH39" s="404"/>
      <c r="CI39" s="404"/>
      <c r="CJ39" s="404"/>
      <c r="CK39" s="404"/>
      <c r="CL39" s="404"/>
      <c r="CM39" s="404"/>
      <c r="CN39" s="404"/>
      <c r="CO39" s="404"/>
      <c r="CP39" s="404"/>
      <c r="CQ39" s="404"/>
      <c r="CR39" s="404"/>
      <c r="CS39" s="404"/>
      <c r="CT39" s="404"/>
      <c r="CU39" s="404"/>
      <c r="CV39" s="404"/>
      <c r="CW39" s="404"/>
      <c r="CX39" s="404"/>
      <c r="CY39" s="404"/>
      <c r="CZ39" s="404"/>
      <c r="DA39" s="404"/>
      <c r="DB39" s="404"/>
      <c r="DC39" s="404"/>
      <c r="DD39" s="404"/>
      <c r="DE39" s="404"/>
      <c r="DF39" s="404"/>
      <c r="DG39" s="404"/>
      <c r="DH39" s="404"/>
      <c r="DI39" s="404"/>
      <c r="DJ39" s="404"/>
      <c r="DK39" s="404"/>
      <c r="DL39" s="404"/>
      <c r="DM39" s="404"/>
      <c r="DN39" s="404"/>
      <c r="DO39" s="404"/>
      <c r="DP39" s="404"/>
      <c r="DQ39" s="404"/>
      <c r="DR39" s="404"/>
      <c r="DS39" s="404"/>
      <c r="DT39" s="404"/>
      <c r="DU39" s="404"/>
      <c r="DV39" s="404"/>
      <c r="DW39" s="404"/>
      <c r="DX39" s="404"/>
      <c r="DY39" s="404"/>
      <c r="DZ39" s="404"/>
      <c r="EA39" s="404"/>
      <c r="EB39" s="404"/>
      <c r="EC39" s="404"/>
      <c r="ED39" s="404"/>
      <c r="EE39" s="404"/>
      <c r="EF39" s="404"/>
      <c r="EG39" s="404"/>
      <c r="EH39" s="404"/>
      <c r="EI39" s="404"/>
      <c r="EJ39" s="404"/>
      <c r="EK39" s="404"/>
      <c r="EL39" s="404"/>
      <c r="EM39" s="404"/>
      <c r="EN39" s="404"/>
      <c r="EO39" s="404"/>
      <c r="EP39" s="404"/>
      <c r="EQ39" s="404"/>
      <c r="ER39" s="404"/>
      <c r="ES39" s="404"/>
      <c r="ET39" s="404"/>
      <c r="EU39" s="404"/>
      <c r="EV39" s="404"/>
      <c r="EW39" s="404"/>
      <c r="EX39" s="404"/>
      <c r="EY39" s="404"/>
      <c r="EZ39" s="404"/>
      <c r="FA39" s="404"/>
      <c r="FB39" s="404"/>
      <c r="FC39" s="404"/>
      <c r="FD39" s="404"/>
      <c r="FE39" s="404"/>
      <c r="FF39" s="404"/>
      <c r="FG39" s="404"/>
      <c r="FH39" s="404"/>
      <c r="FI39" s="404"/>
      <c r="FJ39" s="404"/>
      <c r="FK39" s="404"/>
      <c r="FL39" s="404"/>
      <c r="FM39" s="404"/>
      <c r="FN39" s="404"/>
      <c r="FO39" s="404"/>
      <c r="FP39" s="404"/>
      <c r="FQ39" s="404"/>
      <c r="FR39" s="404"/>
      <c r="FS39" s="404"/>
      <c r="FT39" s="404"/>
      <c r="FU39" s="404"/>
      <c r="FV39" s="404"/>
      <c r="FW39" s="404"/>
      <c r="FX39" s="404"/>
      <c r="FY39" s="404"/>
      <c r="FZ39" s="404"/>
      <c r="GA39" s="404"/>
      <c r="GB39" s="404"/>
      <c r="GC39" s="404"/>
      <c r="GD39" s="404"/>
      <c r="GE39" s="404"/>
      <c r="GF39" s="404"/>
      <c r="GG39" s="404"/>
      <c r="GH39" s="404"/>
      <c r="GI39" s="404"/>
      <c r="GJ39" s="404"/>
      <c r="GK39" s="404"/>
      <c r="GL39" s="404"/>
      <c r="GM39" s="404"/>
      <c r="GN39" s="404"/>
      <c r="GO39" s="404"/>
      <c r="GP39" s="404"/>
      <c r="GQ39" s="404"/>
      <c r="GR39" s="404"/>
      <c r="GS39" s="404"/>
      <c r="GT39" s="404"/>
      <c r="GU39" s="404"/>
      <c r="GV39" s="404"/>
      <c r="GW39" s="404"/>
      <c r="GX39" s="404"/>
      <c r="GY39" s="404"/>
      <c r="GZ39" s="404"/>
      <c r="HA39" s="404"/>
      <c r="HB39" s="404"/>
      <c r="HC39" s="404"/>
      <c r="HD39" s="404"/>
      <c r="HE39" s="404"/>
      <c r="HF39" s="404"/>
      <c r="HG39" s="404"/>
      <c r="HH39" s="404"/>
      <c r="HI39" s="404"/>
      <c r="HJ39" s="404"/>
      <c r="HK39" s="404"/>
      <c r="HL39" s="404"/>
      <c r="HM39" s="404"/>
      <c r="HN39" s="404"/>
      <c r="HO39" s="404"/>
      <c r="HP39" s="404"/>
      <c r="HQ39" s="404"/>
      <c r="HR39" s="404"/>
      <c r="HS39" s="404"/>
      <c r="HT39" s="404"/>
      <c r="HU39" s="404"/>
      <c r="HV39" s="404"/>
      <c r="HW39" s="404"/>
      <c r="HX39" s="404"/>
      <c r="HY39" s="404"/>
      <c r="HZ39" s="404"/>
      <c r="IA39" s="404"/>
      <c r="IB39" s="404"/>
      <c r="IC39" s="404"/>
      <c r="ID39" s="404"/>
      <c r="IE39" s="404"/>
      <c r="IF39" s="404"/>
      <c r="IG39" s="404"/>
      <c r="IH39" s="404"/>
      <c r="II39" s="404"/>
      <c r="IJ39" s="404"/>
      <c r="IK39" s="404"/>
      <c r="IL39" s="404"/>
      <c r="IM39" s="404"/>
      <c r="IN39" s="404"/>
      <c r="IO39" s="404"/>
      <c r="IP39" s="404"/>
      <c r="IQ39" s="404"/>
      <c r="IR39" s="404"/>
      <c r="IS39" s="404"/>
      <c r="IT39" s="404"/>
      <c r="IU39" s="404"/>
      <c r="IV39" s="404"/>
    </row>
    <row r="40" spans="1:256" ht="31.5" customHeight="1" x14ac:dyDescent="0.2">
      <c r="A40" s="469" t="s">
        <v>216</v>
      </c>
      <c r="B40" s="470"/>
      <c r="C40" s="470"/>
      <c r="D40" s="470"/>
      <c r="E40" s="470"/>
      <c r="F40" s="470"/>
      <c r="G40" s="470"/>
      <c r="H40" s="470"/>
      <c r="I40" s="470"/>
      <c r="J40" s="470"/>
    </row>
    <row r="41" spans="1:256" x14ac:dyDescent="0.2">
      <c r="J41" s="282"/>
    </row>
    <row r="42" spans="1:256" x14ac:dyDescent="0.2">
      <c r="A42" s="471" t="s">
        <v>137</v>
      </c>
      <c r="B42" s="471"/>
      <c r="C42" s="331"/>
      <c r="D42" s="331"/>
      <c r="E42" s="331"/>
      <c r="F42" s="332"/>
      <c r="G42" s="334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33"/>
      <c r="AZ42" s="333"/>
      <c r="BA42" s="333"/>
      <c r="BB42" s="333"/>
      <c r="BC42" s="333"/>
      <c r="BD42" s="333"/>
      <c r="BE42" s="333"/>
      <c r="BF42" s="333"/>
      <c r="BG42" s="333"/>
      <c r="BH42" s="333"/>
      <c r="BI42" s="333"/>
      <c r="BJ42" s="333"/>
      <c r="BK42" s="333"/>
      <c r="BL42" s="333"/>
      <c r="BM42" s="333"/>
      <c r="BN42" s="333"/>
      <c r="BO42" s="333"/>
      <c r="BP42" s="333"/>
      <c r="BQ42" s="333"/>
      <c r="BR42" s="333"/>
      <c r="BS42" s="333"/>
      <c r="BT42" s="333"/>
      <c r="BU42" s="333"/>
      <c r="BV42" s="333"/>
      <c r="BW42" s="333"/>
      <c r="BX42" s="333"/>
      <c r="BY42" s="333"/>
      <c r="BZ42" s="333"/>
      <c r="CA42" s="333"/>
      <c r="CB42" s="333"/>
      <c r="CC42" s="333"/>
      <c r="CD42" s="333"/>
      <c r="CE42" s="333"/>
      <c r="CF42" s="333"/>
      <c r="CG42" s="333"/>
      <c r="CH42" s="333"/>
      <c r="CI42" s="333"/>
      <c r="CJ42" s="333"/>
      <c r="CK42" s="333"/>
      <c r="CL42" s="333"/>
      <c r="CM42" s="333"/>
      <c r="CN42" s="333"/>
      <c r="CO42" s="333"/>
      <c r="CP42" s="333"/>
      <c r="CQ42" s="333"/>
      <c r="CR42" s="333"/>
      <c r="CS42" s="333"/>
      <c r="CT42" s="333"/>
      <c r="CU42" s="333"/>
      <c r="CV42" s="333"/>
      <c r="CW42" s="333"/>
      <c r="CX42" s="333"/>
      <c r="CY42" s="333"/>
      <c r="CZ42" s="333"/>
      <c r="DA42" s="333"/>
      <c r="DB42" s="333"/>
      <c r="DC42" s="333"/>
      <c r="DD42" s="333"/>
      <c r="DE42" s="333"/>
      <c r="DF42" s="333"/>
      <c r="DG42" s="333"/>
      <c r="DH42" s="333"/>
      <c r="DI42" s="333"/>
      <c r="DJ42" s="333"/>
      <c r="DK42" s="333"/>
      <c r="DL42" s="333"/>
      <c r="DM42" s="333"/>
      <c r="DN42" s="333"/>
      <c r="DO42" s="333"/>
      <c r="DP42" s="333"/>
      <c r="DQ42" s="333"/>
      <c r="DR42" s="333"/>
      <c r="DS42" s="333"/>
      <c r="DT42" s="333"/>
      <c r="DU42" s="333"/>
      <c r="DV42" s="333"/>
      <c r="DW42" s="333"/>
      <c r="DX42" s="333"/>
      <c r="DY42" s="333"/>
      <c r="DZ42" s="333"/>
      <c r="EA42" s="333"/>
      <c r="EB42" s="333"/>
      <c r="EC42" s="333"/>
      <c r="ED42" s="333"/>
      <c r="EE42" s="333"/>
      <c r="EF42" s="333"/>
      <c r="EG42" s="333"/>
      <c r="EH42" s="333"/>
      <c r="EI42" s="333"/>
      <c r="EJ42" s="333"/>
      <c r="EK42" s="333"/>
      <c r="EL42" s="333"/>
      <c r="EM42" s="333"/>
      <c r="EN42" s="333"/>
      <c r="EO42" s="333"/>
      <c r="EP42" s="333"/>
      <c r="EQ42" s="333"/>
      <c r="ER42" s="333"/>
      <c r="ES42" s="333"/>
      <c r="ET42" s="333"/>
      <c r="EU42" s="333"/>
      <c r="EV42" s="333"/>
      <c r="EW42" s="333"/>
      <c r="EX42" s="333"/>
      <c r="EY42" s="333"/>
      <c r="EZ42" s="333"/>
      <c r="FA42" s="333"/>
      <c r="FB42" s="333"/>
      <c r="FC42" s="333"/>
      <c r="FD42" s="333"/>
      <c r="FE42" s="333"/>
      <c r="FF42" s="333"/>
      <c r="FG42" s="333"/>
      <c r="FH42" s="333"/>
      <c r="FI42" s="333"/>
      <c r="FJ42" s="333"/>
      <c r="FK42" s="333"/>
      <c r="FL42" s="333"/>
      <c r="FM42" s="333"/>
      <c r="FN42" s="333"/>
      <c r="FO42" s="333"/>
      <c r="FP42" s="333"/>
      <c r="FQ42" s="333"/>
      <c r="FR42" s="333"/>
      <c r="FS42" s="333"/>
      <c r="FT42" s="333"/>
      <c r="FU42" s="333"/>
      <c r="FV42" s="333"/>
      <c r="FW42" s="333"/>
      <c r="FX42" s="333"/>
      <c r="FY42" s="333"/>
      <c r="FZ42" s="333"/>
      <c r="GA42" s="333"/>
      <c r="GB42" s="333"/>
      <c r="GC42" s="333"/>
      <c r="GD42" s="333"/>
      <c r="GE42" s="333"/>
      <c r="GF42" s="333"/>
      <c r="GG42" s="333"/>
      <c r="GH42" s="333"/>
      <c r="GI42" s="333"/>
      <c r="GJ42" s="333"/>
      <c r="GK42" s="333"/>
      <c r="GL42" s="333"/>
      <c r="GM42" s="333"/>
      <c r="GN42" s="333"/>
      <c r="GO42" s="333"/>
      <c r="GP42" s="333"/>
      <c r="GQ42" s="333"/>
      <c r="GR42" s="333"/>
      <c r="GS42" s="333"/>
      <c r="GT42" s="333"/>
      <c r="GU42" s="333"/>
      <c r="GV42" s="333"/>
      <c r="GW42" s="333"/>
      <c r="GX42" s="333"/>
      <c r="GY42" s="333"/>
      <c r="GZ42" s="333"/>
      <c r="HA42" s="333"/>
      <c r="HB42" s="333"/>
      <c r="HC42" s="333"/>
      <c r="HD42" s="333"/>
      <c r="HE42" s="333"/>
      <c r="HF42" s="333"/>
      <c r="HG42" s="333"/>
      <c r="HH42" s="333"/>
      <c r="HI42" s="333"/>
      <c r="HJ42" s="333"/>
      <c r="HK42" s="333"/>
      <c r="HL42" s="333"/>
      <c r="HM42" s="333"/>
      <c r="HN42" s="333"/>
      <c r="HO42" s="333"/>
      <c r="HP42" s="333"/>
      <c r="HQ42" s="333"/>
      <c r="HR42" s="333"/>
      <c r="HS42" s="333"/>
      <c r="HT42" s="333"/>
      <c r="HU42" s="333"/>
      <c r="HV42" s="333"/>
      <c r="HW42" s="333"/>
      <c r="HX42" s="333"/>
      <c r="HY42" s="333"/>
      <c r="HZ42" s="333"/>
      <c r="IA42" s="333"/>
      <c r="IB42" s="333"/>
      <c r="IC42" s="333"/>
      <c r="ID42" s="333"/>
      <c r="IE42" s="333"/>
      <c r="IF42" s="333"/>
      <c r="IG42" s="333"/>
      <c r="IH42" s="333"/>
      <c r="II42" s="333"/>
      <c r="IJ42" s="333"/>
      <c r="IK42" s="333"/>
      <c r="IL42" s="333"/>
      <c r="IM42" s="333"/>
      <c r="IN42" s="333"/>
      <c r="IO42" s="333"/>
      <c r="IP42" s="333"/>
      <c r="IQ42" s="333"/>
      <c r="IR42" s="333"/>
      <c r="IS42" s="333"/>
      <c r="IT42" s="333"/>
      <c r="IU42" s="333"/>
      <c r="IV42" s="333"/>
    </row>
    <row r="43" spans="1:256" x14ac:dyDescent="0.2">
      <c r="A43" s="332"/>
      <c r="B43" s="332"/>
      <c r="C43" s="332"/>
      <c r="D43" s="332"/>
      <c r="E43" s="332"/>
      <c r="F43" s="332"/>
      <c r="G43" s="331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333"/>
      <c r="Z43" s="333"/>
      <c r="AA43" s="333"/>
      <c r="AB43" s="333"/>
      <c r="AC43" s="333"/>
      <c r="AD43" s="333"/>
      <c r="AE43" s="333"/>
      <c r="AF43" s="333"/>
      <c r="AG43" s="333"/>
      <c r="AH43" s="333"/>
      <c r="AI43" s="333"/>
      <c r="AJ43" s="333"/>
      <c r="AK43" s="333"/>
      <c r="AL43" s="333"/>
      <c r="AM43" s="333"/>
      <c r="AN43" s="333"/>
      <c r="AO43" s="333"/>
      <c r="AP43" s="333"/>
      <c r="AQ43" s="333"/>
      <c r="AR43" s="333"/>
      <c r="AS43" s="333"/>
      <c r="AT43" s="333"/>
      <c r="AU43" s="333"/>
      <c r="AV43" s="333"/>
      <c r="AW43" s="333"/>
      <c r="AX43" s="333"/>
      <c r="AY43" s="333"/>
      <c r="AZ43" s="333"/>
      <c r="BA43" s="333"/>
      <c r="BB43" s="333"/>
      <c r="BC43" s="333"/>
      <c r="BD43" s="333"/>
      <c r="BE43" s="333"/>
      <c r="BF43" s="333"/>
      <c r="BG43" s="333"/>
      <c r="BH43" s="333"/>
      <c r="BI43" s="333"/>
      <c r="BJ43" s="333"/>
      <c r="BK43" s="333"/>
      <c r="BL43" s="333"/>
      <c r="BM43" s="333"/>
      <c r="BN43" s="333"/>
      <c r="BO43" s="333"/>
      <c r="BP43" s="333"/>
      <c r="BQ43" s="333"/>
      <c r="BR43" s="333"/>
      <c r="BS43" s="333"/>
      <c r="BT43" s="333"/>
      <c r="BU43" s="333"/>
      <c r="BV43" s="333"/>
      <c r="BW43" s="333"/>
      <c r="BX43" s="333"/>
      <c r="BY43" s="333"/>
      <c r="BZ43" s="333"/>
      <c r="CA43" s="333"/>
      <c r="CB43" s="333"/>
      <c r="CC43" s="333"/>
      <c r="CD43" s="333"/>
      <c r="CE43" s="333"/>
      <c r="CF43" s="333"/>
      <c r="CG43" s="333"/>
      <c r="CH43" s="333"/>
      <c r="CI43" s="333"/>
      <c r="CJ43" s="333"/>
      <c r="CK43" s="333"/>
      <c r="CL43" s="333"/>
      <c r="CM43" s="333"/>
      <c r="CN43" s="333"/>
      <c r="CO43" s="333"/>
      <c r="CP43" s="333"/>
      <c r="CQ43" s="333"/>
      <c r="CR43" s="333"/>
      <c r="CS43" s="333"/>
      <c r="CT43" s="333"/>
      <c r="CU43" s="333"/>
      <c r="CV43" s="333"/>
      <c r="CW43" s="333"/>
      <c r="CX43" s="333"/>
      <c r="CY43" s="333"/>
      <c r="CZ43" s="333"/>
      <c r="DA43" s="333"/>
      <c r="DB43" s="333"/>
      <c r="DC43" s="333"/>
      <c r="DD43" s="333"/>
      <c r="DE43" s="333"/>
      <c r="DF43" s="333"/>
      <c r="DG43" s="333"/>
      <c r="DH43" s="333"/>
      <c r="DI43" s="333"/>
      <c r="DJ43" s="333"/>
      <c r="DK43" s="333"/>
      <c r="DL43" s="333"/>
      <c r="DM43" s="333"/>
      <c r="DN43" s="333"/>
      <c r="DO43" s="333"/>
      <c r="DP43" s="333"/>
      <c r="DQ43" s="333"/>
      <c r="DR43" s="333"/>
      <c r="DS43" s="333"/>
      <c r="DT43" s="333"/>
      <c r="DU43" s="333"/>
      <c r="DV43" s="333"/>
      <c r="DW43" s="333"/>
      <c r="DX43" s="333"/>
      <c r="DY43" s="333"/>
      <c r="DZ43" s="333"/>
      <c r="EA43" s="333"/>
      <c r="EB43" s="333"/>
      <c r="EC43" s="333"/>
      <c r="ED43" s="333"/>
      <c r="EE43" s="333"/>
      <c r="EF43" s="333"/>
      <c r="EG43" s="333"/>
      <c r="EH43" s="333"/>
      <c r="EI43" s="333"/>
      <c r="EJ43" s="333"/>
      <c r="EK43" s="333"/>
      <c r="EL43" s="333"/>
      <c r="EM43" s="333"/>
      <c r="EN43" s="333"/>
      <c r="EO43" s="333"/>
      <c r="EP43" s="333"/>
      <c r="EQ43" s="333"/>
      <c r="ER43" s="333"/>
      <c r="ES43" s="333"/>
      <c r="ET43" s="333"/>
      <c r="EU43" s="333"/>
      <c r="EV43" s="333"/>
      <c r="EW43" s="333"/>
      <c r="EX43" s="333"/>
      <c r="EY43" s="333"/>
      <c r="EZ43" s="333"/>
      <c r="FA43" s="333"/>
      <c r="FB43" s="333"/>
      <c r="FC43" s="333"/>
      <c r="FD43" s="333"/>
      <c r="FE43" s="333"/>
      <c r="FF43" s="333"/>
      <c r="FG43" s="333"/>
      <c r="FH43" s="333"/>
      <c r="FI43" s="333"/>
      <c r="FJ43" s="333"/>
      <c r="FK43" s="333"/>
      <c r="FL43" s="333"/>
      <c r="FM43" s="333"/>
      <c r="FN43" s="333"/>
      <c r="FO43" s="333"/>
      <c r="FP43" s="333"/>
      <c r="FQ43" s="333"/>
      <c r="FR43" s="333"/>
      <c r="FS43" s="333"/>
      <c r="FT43" s="333"/>
      <c r="FU43" s="333"/>
      <c r="FV43" s="333"/>
      <c r="FW43" s="333"/>
      <c r="FX43" s="333"/>
      <c r="FY43" s="333"/>
      <c r="FZ43" s="333"/>
      <c r="GA43" s="333"/>
      <c r="GB43" s="333"/>
      <c r="GC43" s="333"/>
      <c r="GD43" s="333"/>
      <c r="GE43" s="333"/>
      <c r="GF43" s="333"/>
      <c r="GG43" s="333"/>
      <c r="GH43" s="333"/>
      <c r="GI43" s="333"/>
      <c r="GJ43" s="333"/>
      <c r="GK43" s="333"/>
      <c r="GL43" s="333"/>
      <c r="GM43" s="333"/>
      <c r="GN43" s="333"/>
      <c r="GO43" s="333"/>
      <c r="GP43" s="333"/>
      <c r="GQ43" s="333"/>
      <c r="GR43" s="333"/>
      <c r="GS43" s="333"/>
      <c r="GT43" s="333"/>
      <c r="GU43" s="333"/>
      <c r="GV43" s="333"/>
      <c r="GW43" s="333"/>
      <c r="GX43" s="333"/>
      <c r="GY43" s="333"/>
      <c r="GZ43" s="333"/>
      <c r="HA43" s="333"/>
      <c r="HB43" s="333"/>
      <c r="HC43" s="333"/>
      <c r="HD43" s="333"/>
      <c r="HE43" s="333"/>
      <c r="HF43" s="333"/>
      <c r="HG43" s="333"/>
      <c r="HH43" s="333"/>
      <c r="HI43" s="333"/>
      <c r="HJ43" s="333"/>
      <c r="HK43" s="333"/>
      <c r="HL43" s="333"/>
      <c r="HM43" s="333"/>
      <c r="HN43" s="333"/>
      <c r="HO43" s="333"/>
      <c r="HP43" s="333"/>
      <c r="HQ43" s="333"/>
      <c r="HR43" s="333"/>
      <c r="HS43" s="333"/>
      <c r="HT43" s="333"/>
      <c r="HU43" s="333"/>
      <c r="HV43" s="333"/>
      <c r="HW43" s="333"/>
      <c r="HX43" s="333"/>
      <c r="HY43" s="333"/>
      <c r="HZ43" s="333"/>
      <c r="IA43" s="333"/>
      <c r="IB43" s="333"/>
      <c r="IC43" s="333"/>
      <c r="ID43" s="333"/>
      <c r="IE43" s="333"/>
      <c r="IF43" s="333"/>
      <c r="IG43" s="333"/>
      <c r="IH43" s="333"/>
      <c r="II43" s="333"/>
      <c r="IJ43" s="333"/>
      <c r="IK43" s="333"/>
      <c r="IL43" s="333"/>
      <c r="IM43" s="333"/>
      <c r="IN43" s="333"/>
      <c r="IO43" s="333"/>
      <c r="IP43" s="333"/>
      <c r="IQ43" s="333"/>
      <c r="IR43" s="333"/>
      <c r="IS43" s="333"/>
      <c r="IT43" s="333"/>
      <c r="IU43" s="333"/>
      <c r="IV43" s="333"/>
    </row>
    <row r="44" spans="1:256" x14ac:dyDescent="0.2">
      <c r="A44" s="335"/>
      <c r="J44" s="282"/>
    </row>
  </sheetData>
  <mergeCells count="31"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A29:J2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293"/>
  <sheetViews>
    <sheetView showGridLines="0" view="pageBreakPreview" topLeftCell="A256" zoomScale="70" zoomScaleNormal="100" zoomScaleSheetLayoutView="70" workbookViewId="0">
      <selection activeCell="A102" sqref="A102:A272"/>
    </sheetView>
  </sheetViews>
  <sheetFormatPr defaultRowHeight="16.5" x14ac:dyDescent="0.2"/>
  <cols>
    <col min="1" max="1" width="7.5703125" style="10" customWidth="1"/>
    <col min="2" max="2" width="20.7109375" style="10" customWidth="1"/>
    <col min="3" max="3" width="76" style="85" customWidth="1"/>
    <col min="4" max="4" width="10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2.28515625" style="15" customWidth="1"/>
    <col min="9" max="9" width="13.140625" style="14" customWidth="1"/>
    <col min="10" max="10" width="13.42578125" style="16" customWidth="1"/>
    <col min="11" max="11" width="10.7109375" style="74" customWidth="1"/>
    <col min="12" max="16384" width="9.140625" style="3"/>
  </cols>
  <sheetData>
    <row r="1" spans="1:11" x14ac:dyDescent="0.2">
      <c r="B1" s="97"/>
      <c r="J1" s="17" t="s">
        <v>62</v>
      </c>
    </row>
    <row r="2" spans="1:11" x14ac:dyDescent="0.2">
      <c r="A2" s="521" t="s">
        <v>35</v>
      </c>
      <c r="B2" s="521"/>
      <c r="C2" s="521"/>
      <c r="D2" s="521"/>
      <c r="E2" s="521"/>
      <c r="F2" s="521"/>
      <c r="G2" s="521"/>
      <c r="H2" s="521"/>
      <c r="I2" s="521"/>
      <c r="J2" s="521"/>
    </row>
    <row r="3" spans="1:11" ht="16.5" customHeight="1" x14ac:dyDescent="0.2">
      <c r="B3" s="18" t="s">
        <v>16</v>
      </c>
      <c r="C3" s="266" t="str">
        <f>'Форма 8.1'!C2:W2</f>
        <v>Техническое перевооружение нефтеналивных эстакад на объектах ОАО «СН – МНГ"</v>
      </c>
      <c r="D3" s="198"/>
      <c r="E3" s="198"/>
      <c r="F3" s="198"/>
      <c r="G3" s="198"/>
      <c r="H3" s="198"/>
      <c r="I3" s="19"/>
      <c r="J3" s="198"/>
    </row>
    <row r="4" spans="1:11" x14ac:dyDescent="0.2">
      <c r="B4" s="19" t="s">
        <v>17</v>
      </c>
      <c r="C4" s="267" t="str">
        <f>'Форма 8.1'!C3:W3</f>
        <v>ДНС Ачимовского месторождения нефти</v>
      </c>
      <c r="D4" s="20"/>
      <c r="E4" s="20"/>
      <c r="F4" s="20"/>
      <c r="G4" s="20"/>
      <c r="H4" s="20"/>
      <c r="I4" s="264"/>
      <c r="J4" s="20"/>
    </row>
    <row r="5" spans="1:11" ht="17.25" thickBot="1" x14ac:dyDescent="0.25"/>
    <row r="6" spans="1:11" ht="17.25" thickBot="1" x14ac:dyDescent="0.25">
      <c r="A6" s="522" t="s">
        <v>15</v>
      </c>
      <c r="B6" s="525" t="s">
        <v>36</v>
      </c>
      <c r="C6" s="528" t="s">
        <v>37</v>
      </c>
      <c r="D6" s="531" t="s">
        <v>21</v>
      </c>
      <c r="E6" s="534" t="s">
        <v>38</v>
      </c>
      <c r="F6" s="535"/>
      <c r="G6" s="535"/>
      <c r="H6" s="525"/>
      <c r="I6" s="525"/>
      <c r="J6" s="536"/>
    </row>
    <row r="7" spans="1:11" x14ac:dyDescent="0.2">
      <c r="A7" s="523"/>
      <c r="B7" s="526"/>
      <c r="C7" s="529"/>
      <c r="D7" s="532"/>
      <c r="E7" s="537" t="s">
        <v>40</v>
      </c>
      <c r="F7" s="525"/>
      <c r="G7" s="536"/>
      <c r="H7" s="538" t="s">
        <v>39</v>
      </c>
      <c r="I7" s="526"/>
      <c r="J7" s="539"/>
    </row>
    <row r="8" spans="1:11" ht="33.75" thickBot="1" x14ac:dyDescent="0.25">
      <c r="A8" s="524"/>
      <c r="B8" s="527"/>
      <c r="C8" s="530"/>
      <c r="D8" s="533"/>
      <c r="E8" s="21" t="s">
        <v>20</v>
      </c>
      <c r="F8" s="381" t="s">
        <v>41</v>
      </c>
      <c r="G8" s="22" t="s">
        <v>42</v>
      </c>
      <c r="H8" s="365" t="s">
        <v>20</v>
      </c>
      <c r="I8" s="381" t="s">
        <v>43</v>
      </c>
      <c r="J8" s="22" t="s">
        <v>42</v>
      </c>
    </row>
    <row r="9" spans="1:11" ht="17.25" thickBot="1" x14ac:dyDescent="0.25">
      <c r="A9" s="380">
        <v>1</v>
      </c>
      <c r="B9" s="23">
        <v>2</v>
      </c>
      <c r="C9" s="268">
        <v>3</v>
      </c>
      <c r="D9" s="24">
        <v>4</v>
      </c>
      <c r="E9" s="25">
        <v>5</v>
      </c>
      <c r="F9" s="23">
        <v>6</v>
      </c>
      <c r="G9" s="26">
        <v>7</v>
      </c>
      <c r="H9" s="366">
        <v>8</v>
      </c>
      <c r="I9" s="23">
        <v>9</v>
      </c>
      <c r="J9" s="26">
        <v>10</v>
      </c>
    </row>
    <row r="10" spans="1:11" x14ac:dyDescent="0.2">
      <c r="A10" s="27">
        <v>1</v>
      </c>
      <c r="B10" s="376" t="s">
        <v>219</v>
      </c>
      <c r="C10" s="377" t="s">
        <v>426</v>
      </c>
      <c r="D10" s="378" t="s">
        <v>22</v>
      </c>
      <c r="E10" s="273"/>
      <c r="F10" s="274"/>
      <c r="G10" s="275"/>
      <c r="H10" s="265">
        <v>3.2000000000000002E-3</v>
      </c>
      <c r="I10" s="379">
        <v>53101</v>
      </c>
      <c r="J10" s="44">
        <f>H10*I10</f>
        <v>170</v>
      </c>
      <c r="K10" s="3"/>
    </row>
    <row r="11" spans="1:11" x14ac:dyDescent="0.2">
      <c r="A11" s="27">
        <v>2</v>
      </c>
      <c r="B11" s="376" t="s">
        <v>119</v>
      </c>
      <c r="C11" s="377" t="s">
        <v>427</v>
      </c>
      <c r="D11" s="378" t="s">
        <v>22</v>
      </c>
      <c r="E11" s="276"/>
      <c r="F11" s="277"/>
      <c r="G11" s="278"/>
      <c r="H11" s="265">
        <v>2.5000000000000001E-3</v>
      </c>
      <c r="I11" s="379">
        <v>15864.92</v>
      </c>
      <c r="J11" s="28">
        <f>H11*I11</f>
        <v>40</v>
      </c>
      <c r="K11" s="3"/>
    </row>
    <row r="12" spans="1:11" x14ac:dyDescent="0.2">
      <c r="A12" s="27">
        <v>3</v>
      </c>
      <c r="B12" s="376" t="s">
        <v>220</v>
      </c>
      <c r="C12" s="377" t="s">
        <v>428</v>
      </c>
      <c r="D12" s="378" t="s">
        <v>22</v>
      </c>
      <c r="E12" s="276"/>
      <c r="F12" s="277"/>
      <c r="G12" s="278"/>
      <c r="H12" s="265">
        <v>4.0000000000000002E-4</v>
      </c>
      <c r="I12" s="379">
        <v>70420.429999999993</v>
      </c>
      <c r="J12" s="28">
        <f t="shared" ref="J12:J75" si="0">H12*I12</f>
        <v>28</v>
      </c>
      <c r="K12" s="3"/>
    </row>
    <row r="13" spans="1:11" x14ac:dyDescent="0.2">
      <c r="A13" s="27">
        <v>4</v>
      </c>
      <c r="B13" s="376" t="s">
        <v>221</v>
      </c>
      <c r="C13" s="377" t="s">
        <v>429</v>
      </c>
      <c r="D13" s="378" t="s">
        <v>22</v>
      </c>
      <c r="E13" s="276"/>
      <c r="F13" s="277"/>
      <c r="G13" s="278"/>
      <c r="H13" s="265">
        <v>8.0000000000000004E-4</v>
      </c>
      <c r="I13" s="379">
        <v>81089.179999999993</v>
      </c>
      <c r="J13" s="28">
        <f t="shared" si="0"/>
        <v>65</v>
      </c>
      <c r="K13" s="3"/>
    </row>
    <row r="14" spans="1:11" x14ac:dyDescent="0.2">
      <c r="A14" s="27">
        <v>5</v>
      </c>
      <c r="B14" s="376" t="s">
        <v>222</v>
      </c>
      <c r="C14" s="377" t="s">
        <v>430</v>
      </c>
      <c r="D14" s="378" t="s">
        <v>22</v>
      </c>
      <c r="E14" s="276"/>
      <c r="F14" s="277"/>
      <c r="G14" s="278"/>
      <c r="H14" s="265">
        <v>8.9999999999999998E-4</v>
      </c>
      <c r="I14" s="379">
        <v>137304.69</v>
      </c>
      <c r="J14" s="28">
        <f t="shared" si="0"/>
        <v>124</v>
      </c>
      <c r="K14" s="3"/>
    </row>
    <row r="15" spans="1:11" x14ac:dyDescent="0.2">
      <c r="A15" s="27">
        <v>6</v>
      </c>
      <c r="B15" s="376" t="s">
        <v>223</v>
      </c>
      <c r="C15" s="377" t="s">
        <v>431</v>
      </c>
      <c r="D15" s="378" t="s">
        <v>22</v>
      </c>
      <c r="E15" s="276"/>
      <c r="F15" s="277"/>
      <c r="G15" s="278"/>
      <c r="H15" s="265">
        <v>3.7000000000000002E-3</v>
      </c>
      <c r="I15" s="379">
        <v>31984.74</v>
      </c>
      <c r="J15" s="28">
        <f t="shared" si="0"/>
        <v>118</v>
      </c>
      <c r="K15" s="3"/>
    </row>
    <row r="16" spans="1:11" x14ac:dyDescent="0.2">
      <c r="A16" s="27">
        <v>7</v>
      </c>
      <c r="B16" s="376" t="s">
        <v>44</v>
      </c>
      <c r="C16" s="377" t="s">
        <v>432</v>
      </c>
      <c r="D16" s="378" t="s">
        <v>23</v>
      </c>
      <c r="E16" s="276"/>
      <c r="F16" s="277"/>
      <c r="G16" s="278"/>
      <c r="H16" s="265">
        <v>40.815300000000001</v>
      </c>
      <c r="I16" s="379">
        <v>47.09</v>
      </c>
      <c r="J16" s="28">
        <f t="shared" si="0"/>
        <v>1922</v>
      </c>
      <c r="K16" s="3"/>
    </row>
    <row r="17" spans="1:11" x14ac:dyDescent="0.2">
      <c r="A17" s="27">
        <v>8</v>
      </c>
      <c r="B17" s="376" t="s">
        <v>44</v>
      </c>
      <c r="C17" s="377" t="s">
        <v>432</v>
      </c>
      <c r="D17" s="378" t="s">
        <v>23</v>
      </c>
      <c r="E17" s="276"/>
      <c r="F17" s="277"/>
      <c r="G17" s="278"/>
      <c r="H17" s="265">
        <v>0.38600000000000001</v>
      </c>
      <c r="I17" s="379">
        <v>47.09</v>
      </c>
      <c r="J17" s="28">
        <f t="shared" si="0"/>
        <v>18</v>
      </c>
      <c r="K17" s="3"/>
    </row>
    <row r="18" spans="1:11" x14ac:dyDescent="0.2">
      <c r="A18" s="27">
        <v>9</v>
      </c>
      <c r="B18" s="376" t="s">
        <v>224</v>
      </c>
      <c r="C18" s="377" t="s">
        <v>433</v>
      </c>
      <c r="D18" s="378" t="s">
        <v>22</v>
      </c>
      <c r="E18" s="276"/>
      <c r="F18" s="277"/>
      <c r="G18" s="278"/>
      <c r="H18" s="265">
        <v>1E-4</v>
      </c>
      <c r="I18" s="379">
        <v>50658.48</v>
      </c>
      <c r="J18" s="28">
        <f t="shared" si="0"/>
        <v>5</v>
      </c>
      <c r="K18" s="3"/>
    </row>
    <row r="19" spans="1:11" x14ac:dyDescent="0.2">
      <c r="A19" s="27">
        <v>10</v>
      </c>
      <c r="B19" s="376" t="s">
        <v>109</v>
      </c>
      <c r="C19" s="377" t="s">
        <v>110</v>
      </c>
      <c r="D19" s="378" t="s">
        <v>22</v>
      </c>
      <c r="E19" s="276"/>
      <c r="F19" s="277"/>
      <c r="G19" s="278"/>
      <c r="H19" s="265">
        <v>6.4999999999999997E-3</v>
      </c>
      <c r="I19" s="379">
        <v>27503.38</v>
      </c>
      <c r="J19" s="28">
        <f t="shared" si="0"/>
        <v>179</v>
      </c>
      <c r="K19" s="3"/>
    </row>
    <row r="20" spans="1:11" x14ac:dyDescent="0.2">
      <c r="A20" s="27">
        <v>11</v>
      </c>
      <c r="B20" s="376" t="s">
        <v>225</v>
      </c>
      <c r="C20" s="377" t="s">
        <v>434</v>
      </c>
      <c r="D20" s="378" t="s">
        <v>22</v>
      </c>
      <c r="E20" s="276"/>
      <c r="F20" s="277"/>
      <c r="G20" s="278"/>
      <c r="H20" s="265">
        <v>3.7499999999999999E-2</v>
      </c>
      <c r="I20" s="379">
        <v>18099.8</v>
      </c>
      <c r="J20" s="28">
        <f t="shared" si="0"/>
        <v>679</v>
      </c>
      <c r="K20" s="3"/>
    </row>
    <row r="21" spans="1:11" x14ac:dyDescent="0.2">
      <c r="A21" s="27">
        <v>12</v>
      </c>
      <c r="B21" s="376" t="s">
        <v>55</v>
      </c>
      <c r="C21" s="377" t="s">
        <v>435</v>
      </c>
      <c r="D21" s="378" t="s">
        <v>22</v>
      </c>
      <c r="E21" s="265"/>
      <c r="F21" s="379"/>
      <c r="G21" s="28"/>
      <c r="H21" s="265">
        <v>2.7199999999999998E-2</v>
      </c>
      <c r="I21" s="379">
        <v>33764.1</v>
      </c>
      <c r="J21" s="28">
        <f t="shared" si="0"/>
        <v>918</v>
      </c>
      <c r="K21" s="3"/>
    </row>
    <row r="22" spans="1:11" x14ac:dyDescent="0.2">
      <c r="A22" s="27">
        <v>13</v>
      </c>
      <c r="B22" s="376" t="s">
        <v>226</v>
      </c>
      <c r="C22" s="377" t="s">
        <v>436</v>
      </c>
      <c r="D22" s="378" t="s">
        <v>22</v>
      </c>
      <c r="E22" s="276"/>
      <c r="F22" s="277"/>
      <c r="G22" s="278"/>
      <c r="H22" s="265">
        <v>3.0000000000000001E-3</v>
      </c>
      <c r="I22" s="379">
        <v>53504.6</v>
      </c>
      <c r="J22" s="28">
        <f t="shared" si="0"/>
        <v>161</v>
      </c>
      <c r="K22" s="3"/>
    </row>
    <row r="23" spans="1:11" x14ac:dyDescent="0.2">
      <c r="A23" s="27">
        <v>14</v>
      </c>
      <c r="B23" s="376" t="s">
        <v>227</v>
      </c>
      <c r="C23" s="377" t="s">
        <v>437</v>
      </c>
      <c r="D23" s="378" t="s">
        <v>22</v>
      </c>
      <c r="E23" s="276"/>
      <c r="F23" s="277"/>
      <c r="G23" s="278"/>
      <c r="H23" s="265">
        <v>4.0000000000000001E-3</v>
      </c>
      <c r="I23" s="379">
        <v>25993.4</v>
      </c>
      <c r="J23" s="28">
        <f t="shared" si="0"/>
        <v>104</v>
      </c>
      <c r="K23" s="3"/>
    </row>
    <row r="24" spans="1:11" x14ac:dyDescent="0.2">
      <c r="A24" s="27">
        <v>15</v>
      </c>
      <c r="B24" s="376" t="s">
        <v>60</v>
      </c>
      <c r="C24" s="377" t="s">
        <v>438</v>
      </c>
      <c r="D24" s="378" t="s">
        <v>22</v>
      </c>
      <c r="E24" s="367"/>
      <c r="F24" s="364"/>
      <c r="G24" s="28"/>
      <c r="H24" s="265">
        <v>4.0000000000000002E-4</v>
      </c>
      <c r="I24" s="379">
        <v>44103.49</v>
      </c>
      <c r="J24" s="28">
        <f t="shared" si="0"/>
        <v>18</v>
      </c>
      <c r="K24" s="3"/>
    </row>
    <row r="25" spans="1:11" ht="25.5" x14ac:dyDescent="0.2">
      <c r="A25" s="27">
        <v>16</v>
      </c>
      <c r="B25" s="376" t="s">
        <v>156</v>
      </c>
      <c r="C25" s="377" t="s">
        <v>439</v>
      </c>
      <c r="D25" s="378" t="s">
        <v>22</v>
      </c>
      <c r="E25" s="276"/>
      <c r="F25" s="279"/>
      <c r="G25" s="278"/>
      <c r="H25" s="265">
        <v>6.9999999999999999E-4</v>
      </c>
      <c r="I25" s="379">
        <v>61533.79</v>
      </c>
      <c r="J25" s="28">
        <f t="shared" si="0"/>
        <v>43</v>
      </c>
      <c r="K25" s="3"/>
    </row>
    <row r="26" spans="1:11" ht="25.5" x14ac:dyDescent="0.2">
      <c r="A26" s="27">
        <v>17</v>
      </c>
      <c r="B26" s="376" t="s">
        <v>157</v>
      </c>
      <c r="C26" s="377" t="s">
        <v>440</v>
      </c>
      <c r="D26" s="378" t="s">
        <v>22</v>
      </c>
      <c r="E26" s="276"/>
      <c r="F26" s="277"/>
      <c r="G26" s="278"/>
      <c r="H26" s="265">
        <v>8.0000000000000004E-4</v>
      </c>
      <c r="I26" s="379">
        <v>49224.41</v>
      </c>
      <c r="J26" s="28">
        <f t="shared" si="0"/>
        <v>39</v>
      </c>
      <c r="K26" s="3"/>
    </row>
    <row r="27" spans="1:11" ht="25.5" x14ac:dyDescent="0.2">
      <c r="A27" s="27">
        <v>18</v>
      </c>
      <c r="B27" s="376" t="s">
        <v>228</v>
      </c>
      <c r="C27" s="377" t="s">
        <v>441</v>
      </c>
      <c r="D27" s="378" t="s">
        <v>22</v>
      </c>
      <c r="E27" s="276"/>
      <c r="F27" s="277"/>
      <c r="G27" s="278"/>
      <c r="H27" s="265">
        <v>5.7000000000000002E-3</v>
      </c>
      <c r="I27" s="379">
        <v>45102.35</v>
      </c>
      <c r="J27" s="28">
        <f t="shared" si="0"/>
        <v>257</v>
      </c>
      <c r="K27" s="3"/>
    </row>
    <row r="28" spans="1:11" x14ac:dyDescent="0.2">
      <c r="A28" s="27">
        <v>19</v>
      </c>
      <c r="B28" s="376" t="s">
        <v>229</v>
      </c>
      <c r="C28" s="377" t="s">
        <v>442</v>
      </c>
      <c r="D28" s="378" t="s">
        <v>24</v>
      </c>
      <c r="E28" s="265"/>
      <c r="F28" s="379"/>
      <c r="G28" s="28"/>
      <c r="H28" s="265">
        <v>0.06</v>
      </c>
      <c r="I28" s="379">
        <v>94.84</v>
      </c>
      <c r="J28" s="28">
        <f t="shared" si="0"/>
        <v>6</v>
      </c>
      <c r="K28" s="3"/>
    </row>
    <row r="29" spans="1:11" x14ac:dyDescent="0.2">
      <c r="A29" s="27">
        <v>20</v>
      </c>
      <c r="B29" s="376" t="s">
        <v>230</v>
      </c>
      <c r="C29" s="377" t="s">
        <v>443</v>
      </c>
      <c r="D29" s="378" t="s">
        <v>22</v>
      </c>
      <c r="E29" s="276"/>
      <c r="F29" s="277"/>
      <c r="G29" s="278"/>
      <c r="H29" s="265">
        <v>2.9000000000000001E-2</v>
      </c>
      <c r="I29" s="379">
        <v>81255.88</v>
      </c>
      <c r="J29" s="28">
        <f t="shared" si="0"/>
        <v>2356</v>
      </c>
      <c r="K29" s="3"/>
    </row>
    <row r="30" spans="1:11" x14ac:dyDescent="0.2">
      <c r="A30" s="27">
        <v>21</v>
      </c>
      <c r="B30" s="376" t="s">
        <v>231</v>
      </c>
      <c r="C30" s="377" t="s">
        <v>444</v>
      </c>
      <c r="D30" s="378" t="s">
        <v>22</v>
      </c>
      <c r="E30" s="276"/>
      <c r="F30" s="279"/>
      <c r="G30" s="278"/>
      <c r="H30" s="265">
        <v>0.35639999999999999</v>
      </c>
      <c r="I30" s="379">
        <v>55000</v>
      </c>
      <c r="J30" s="28">
        <f t="shared" si="0"/>
        <v>19602</v>
      </c>
      <c r="K30" s="3"/>
    </row>
    <row r="31" spans="1:11" x14ac:dyDescent="0.2">
      <c r="A31" s="27">
        <v>22</v>
      </c>
      <c r="B31" s="376" t="s">
        <v>231</v>
      </c>
      <c r="C31" s="377" t="s">
        <v>444</v>
      </c>
      <c r="D31" s="378" t="s">
        <v>22</v>
      </c>
      <c r="E31" s="276"/>
      <c r="F31" s="277"/>
      <c r="G31" s="278"/>
      <c r="H31" s="265">
        <v>3.0341</v>
      </c>
      <c r="I31" s="379">
        <v>55000</v>
      </c>
      <c r="J31" s="28">
        <f t="shared" si="0"/>
        <v>166876</v>
      </c>
      <c r="K31" s="3"/>
    </row>
    <row r="32" spans="1:11" x14ac:dyDescent="0.2">
      <c r="A32" s="27">
        <v>23</v>
      </c>
      <c r="B32" s="376" t="s">
        <v>232</v>
      </c>
      <c r="C32" s="377" t="s">
        <v>445</v>
      </c>
      <c r="D32" s="378" t="s">
        <v>22</v>
      </c>
      <c r="E32" s="265">
        <v>6.9999999999999999E-4</v>
      </c>
      <c r="F32" s="379">
        <v>40000</v>
      </c>
      <c r="G32" s="28">
        <f t="shared" ref="G32:G34" si="1">E32*F32</f>
        <v>28</v>
      </c>
      <c r="H32" s="265"/>
      <c r="I32" s="379"/>
      <c r="J32" s="28"/>
      <c r="K32" s="3"/>
    </row>
    <row r="33" spans="1:13" x14ac:dyDescent="0.2">
      <c r="A33" s="27">
        <v>24</v>
      </c>
      <c r="B33" s="376" t="s">
        <v>232</v>
      </c>
      <c r="C33" s="377" t="s">
        <v>445</v>
      </c>
      <c r="D33" s="378" t="s">
        <v>22</v>
      </c>
      <c r="E33" s="265">
        <v>2.1299999999999999E-2</v>
      </c>
      <c r="F33" s="379">
        <v>40000</v>
      </c>
      <c r="G33" s="28">
        <f t="shared" si="1"/>
        <v>852</v>
      </c>
      <c r="H33" s="265"/>
      <c r="I33" s="379"/>
      <c r="J33" s="28"/>
      <c r="K33" s="3"/>
    </row>
    <row r="34" spans="1:13" x14ac:dyDescent="0.2">
      <c r="A34" s="27">
        <v>25</v>
      </c>
      <c r="B34" s="376" t="s">
        <v>158</v>
      </c>
      <c r="C34" s="377" t="s">
        <v>446</v>
      </c>
      <c r="D34" s="378" t="s">
        <v>22</v>
      </c>
      <c r="E34" s="265">
        <v>3.6915</v>
      </c>
      <c r="F34" s="379">
        <v>40000</v>
      </c>
      <c r="G34" s="28">
        <f t="shared" si="1"/>
        <v>147660</v>
      </c>
      <c r="H34" s="265"/>
      <c r="I34" s="379"/>
      <c r="J34" s="28"/>
      <c r="K34" s="3"/>
    </row>
    <row r="35" spans="1:13" ht="25.5" x14ac:dyDescent="0.2">
      <c r="A35" s="27">
        <v>26</v>
      </c>
      <c r="B35" s="376" t="s">
        <v>233</v>
      </c>
      <c r="C35" s="377" t="s">
        <v>447</v>
      </c>
      <c r="D35" s="378" t="s">
        <v>22</v>
      </c>
      <c r="E35" s="276"/>
      <c r="F35" s="277"/>
      <c r="G35" s="278"/>
      <c r="H35" s="265">
        <v>5.5846</v>
      </c>
      <c r="I35" s="379">
        <v>40699.15</v>
      </c>
      <c r="J35" s="28">
        <f t="shared" si="0"/>
        <v>227288</v>
      </c>
      <c r="K35" s="3"/>
    </row>
    <row r="36" spans="1:13" x14ac:dyDescent="0.2">
      <c r="A36" s="27">
        <v>27</v>
      </c>
      <c r="B36" s="376" t="s">
        <v>45</v>
      </c>
      <c r="C36" s="377" t="s">
        <v>174</v>
      </c>
      <c r="D36" s="378" t="s">
        <v>22</v>
      </c>
      <c r="E36" s="276"/>
      <c r="F36" s="279"/>
      <c r="G36" s="278"/>
      <c r="H36" s="265">
        <v>6.4000000000000003E-3</v>
      </c>
      <c r="I36" s="379">
        <v>51280.93</v>
      </c>
      <c r="J36" s="28">
        <f t="shared" si="0"/>
        <v>328</v>
      </c>
      <c r="K36" s="3"/>
    </row>
    <row r="37" spans="1:13" x14ac:dyDescent="0.2">
      <c r="A37" s="27">
        <v>28</v>
      </c>
      <c r="B37" s="376" t="s">
        <v>45</v>
      </c>
      <c r="C37" s="377" t="s">
        <v>174</v>
      </c>
      <c r="D37" s="378" t="s">
        <v>22</v>
      </c>
      <c r="E37" s="265"/>
      <c r="F37" s="379"/>
      <c r="G37" s="28"/>
      <c r="H37" s="265">
        <v>7.3000000000000001E-3</v>
      </c>
      <c r="I37" s="379">
        <v>51280.93</v>
      </c>
      <c r="J37" s="28">
        <f t="shared" si="0"/>
        <v>374</v>
      </c>
      <c r="K37" s="3"/>
    </row>
    <row r="38" spans="1:13" x14ac:dyDescent="0.2">
      <c r="A38" s="27">
        <v>29</v>
      </c>
      <c r="B38" s="376" t="s">
        <v>45</v>
      </c>
      <c r="C38" s="377" t="s">
        <v>174</v>
      </c>
      <c r="D38" s="378" t="s">
        <v>22</v>
      </c>
      <c r="E38" s="276"/>
      <c r="F38" s="277"/>
      <c r="G38" s="278"/>
      <c r="H38" s="265">
        <v>1.6000000000000001E-3</v>
      </c>
      <c r="I38" s="379">
        <v>51280.93</v>
      </c>
      <c r="J38" s="28">
        <f t="shared" si="0"/>
        <v>82</v>
      </c>
      <c r="K38" s="3"/>
    </row>
    <row r="39" spans="1:13" x14ac:dyDescent="0.2">
      <c r="A39" s="27">
        <v>30</v>
      </c>
      <c r="B39" s="376" t="s">
        <v>234</v>
      </c>
      <c r="C39" s="377" t="s">
        <v>448</v>
      </c>
      <c r="D39" s="378" t="s">
        <v>22</v>
      </c>
      <c r="E39" s="265"/>
      <c r="F39" s="379"/>
      <c r="G39" s="28"/>
      <c r="H39" s="265">
        <v>5.0000000000000001E-3</v>
      </c>
      <c r="I39" s="379">
        <v>75592.53</v>
      </c>
      <c r="J39" s="28">
        <f t="shared" si="0"/>
        <v>378</v>
      </c>
      <c r="K39" s="3"/>
    </row>
    <row r="40" spans="1:13" x14ac:dyDescent="0.2">
      <c r="A40" s="27">
        <v>31</v>
      </c>
      <c r="B40" s="376" t="s">
        <v>46</v>
      </c>
      <c r="C40" s="377" t="s">
        <v>449</v>
      </c>
      <c r="D40" s="378" t="s">
        <v>22</v>
      </c>
      <c r="E40" s="276"/>
      <c r="F40" s="277"/>
      <c r="G40" s="278"/>
      <c r="H40" s="265">
        <v>2.29E-2</v>
      </c>
      <c r="I40" s="379">
        <v>130000</v>
      </c>
      <c r="J40" s="28">
        <f t="shared" si="0"/>
        <v>2977</v>
      </c>
      <c r="K40" s="3"/>
      <c r="M40" s="3" t="s">
        <v>118</v>
      </c>
    </row>
    <row r="41" spans="1:13" x14ac:dyDescent="0.2">
      <c r="A41" s="27">
        <v>32</v>
      </c>
      <c r="B41" s="376" t="s">
        <v>46</v>
      </c>
      <c r="C41" s="377" t="s">
        <v>449</v>
      </c>
      <c r="D41" s="378" t="s">
        <v>22</v>
      </c>
      <c r="E41" s="276"/>
      <c r="F41" s="277"/>
      <c r="G41" s="278"/>
      <c r="H41" s="265">
        <v>8.9999999999999998E-4</v>
      </c>
      <c r="I41" s="379">
        <v>130000</v>
      </c>
      <c r="J41" s="28">
        <f t="shared" si="0"/>
        <v>117</v>
      </c>
      <c r="K41" s="3"/>
    </row>
    <row r="42" spans="1:13" x14ac:dyDescent="0.2">
      <c r="A42" s="27">
        <v>33</v>
      </c>
      <c r="B42" s="376" t="s">
        <v>235</v>
      </c>
      <c r="C42" s="377" t="s">
        <v>450</v>
      </c>
      <c r="D42" s="378" t="s">
        <v>22</v>
      </c>
      <c r="E42" s="265"/>
      <c r="F42" s="379"/>
      <c r="G42" s="28"/>
      <c r="H42" s="265">
        <v>4.4000000000000003E-3</v>
      </c>
      <c r="I42" s="379">
        <v>130000</v>
      </c>
      <c r="J42" s="28">
        <f t="shared" si="0"/>
        <v>572</v>
      </c>
      <c r="K42" s="3"/>
    </row>
    <row r="43" spans="1:13" x14ac:dyDescent="0.2">
      <c r="A43" s="27">
        <v>34</v>
      </c>
      <c r="B43" s="376" t="s">
        <v>236</v>
      </c>
      <c r="C43" s="377" t="s">
        <v>451</v>
      </c>
      <c r="D43" s="378" t="s">
        <v>22</v>
      </c>
      <c r="E43" s="276"/>
      <c r="F43" s="277"/>
      <c r="G43" s="278"/>
      <c r="H43" s="265">
        <v>4.7600000000000003E-2</v>
      </c>
      <c r="I43" s="379">
        <v>130000</v>
      </c>
      <c r="J43" s="28">
        <f t="shared" si="0"/>
        <v>6188</v>
      </c>
      <c r="K43" s="3"/>
    </row>
    <row r="44" spans="1:13" x14ac:dyDescent="0.2">
      <c r="A44" s="27">
        <v>35</v>
      </c>
      <c r="B44" s="376" t="s">
        <v>237</v>
      </c>
      <c r="C44" s="377" t="s">
        <v>452</v>
      </c>
      <c r="D44" s="378" t="s">
        <v>22</v>
      </c>
      <c r="E44" s="276"/>
      <c r="F44" s="277"/>
      <c r="G44" s="278"/>
      <c r="H44" s="265">
        <v>8.2000000000000007E-3</v>
      </c>
      <c r="I44" s="379">
        <v>130000</v>
      </c>
      <c r="J44" s="28">
        <f t="shared" si="0"/>
        <v>1066</v>
      </c>
      <c r="K44" s="3"/>
    </row>
    <row r="45" spans="1:13" x14ac:dyDescent="0.2">
      <c r="A45" s="27">
        <v>36</v>
      </c>
      <c r="B45" s="376" t="s">
        <v>56</v>
      </c>
      <c r="C45" s="377" t="s">
        <v>453</v>
      </c>
      <c r="D45" s="378" t="s">
        <v>22</v>
      </c>
      <c r="E45" s="276"/>
      <c r="F45" s="277"/>
      <c r="G45" s="278"/>
      <c r="H45" s="265">
        <v>8.0000000000000004E-4</v>
      </c>
      <c r="I45" s="379">
        <v>130000</v>
      </c>
      <c r="J45" s="28">
        <f t="shared" si="0"/>
        <v>104</v>
      </c>
      <c r="K45" s="3"/>
    </row>
    <row r="46" spans="1:13" x14ac:dyDescent="0.2">
      <c r="A46" s="27">
        <v>37</v>
      </c>
      <c r="B46" s="376" t="s">
        <v>159</v>
      </c>
      <c r="C46" s="377" t="s">
        <v>454</v>
      </c>
      <c r="D46" s="378" t="s">
        <v>22</v>
      </c>
      <c r="E46" s="276"/>
      <c r="F46" s="277"/>
      <c r="G46" s="278"/>
      <c r="H46" s="265">
        <v>8.6400000000000005E-2</v>
      </c>
      <c r="I46" s="379">
        <v>130000</v>
      </c>
      <c r="J46" s="28">
        <f t="shared" si="0"/>
        <v>11232</v>
      </c>
      <c r="K46" s="3"/>
    </row>
    <row r="47" spans="1:13" x14ac:dyDescent="0.2">
      <c r="A47" s="27">
        <v>38</v>
      </c>
      <c r="B47" s="376" t="s">
        <v>159</v>
      </c>
      <c r="C47" s="377" t="s">
        <v>454</v>
      </c>
      <c r="D47" s="378" t="s">
        <v>22</v>
      </c>
      <c r="E47" s="276"/>
      <c r="F47" s="277"/>
      <c r="G47" s="278"/>
      <c r="H47" s="265">
        <v>1.1000000000000001E-3</v>
      </c>
      <c r="I47" s="379">
        <v>130000</v>
      </c>
      <c r="J47" s="28">
        <f t="shared" si="0"/>
        <v>143</v>
      </c>
      <c r="K47" s="3"/>
    </row>
    <row r="48" spans="1:13" x14ac:dyDescent="0.2">
      <c r="A48" s="27">
        <v>39</v>
      </c>
      <c r="B48" s="376" t="s">
        <v>238</v>
      </c>
      <c r="C48" s="377" t="s">
        <v>455</v>
      </c>
      <c r="D48" s="378" t="s">
        <v>22</v>
      </c>
      <c r="E48" s="276"/>
      <c r="F48" s="279"/>
      <c r="G48" s="278"/>
      <c r="H48" s="265">
        <v>8.5000000000000006E-3</v>
      </c>
      <c r="I48" s="379">
        <v>130000</v>
      </c>
      <c r="J48" s="28">
        <f t="shared" si="0"/>
        <v>1105</v>
      </c>
      <c r="K48" s="3"/>
    </row>
    <row r="49" spans="1:11" x14ac:dyDescent="0.2">
      <c r="A49" s="27">
        <v>40</v>
      </c>
      <c r="B49" s="376" t="s">
        <v>239</v>
      </c>
      <c r="C49" s="377" t="s">
        <v>456</v>
      </c>
      <c r="D49" s="378" t="s">
        <v>22</v>
      </c>
      <c r="E49" s="276"/>
      <c r="F49" s="277"/>
      <c r="G49" s="278"/>
      <c r="H49" s="265">
        <v>5.0000000000000001E-4</v>
      </c>
      <c r="I49" s="379">
        <v>130000</v>
      </c>
      <c r="J49" s="28">
        <f t="shared" si="0"/>
        <v>65</v>
      </c>
      <c r="K49" s="3"/>
    </row>
    <row r="50" spans="1:11" x14ac:dyDescent="0.2">
      <c r="A50" s="27">
        <v>41</v>
      </c>
      <c r="B50" s="376" t="s">
        <v>160</v>
      </c>
      <c r="C50" s="377" t="s">
        <v>175</v>
      </c>
      <c r="D50" s="378" t="s">
        <v>48</v>
      </c>
      <c r="E50" s="276"/>
      <c r="F50" s="277"/>
      <c r="G50" s="278"/>
      <c r="H50" s="265">
        <v>9.9000000000000008E-3</v>
      </c>
      <c r="I50" s="379">
        <v>144.87</v>
      </c>
      <c r="J50" s="28">
        <f t="shared" si="0"/>
        <v>1</v>
      </c>
      <c r="K50" s="3"/>
    </row>
    <row r="51" spans="1:11" x14ac:dyDescent="0.2">
      <c r="A51" s="27">
        <v>42</v>
      </c>
      <c r="B51" s="376" t="s">
        <v>240</v>
      </c>
      <c r="C51" s="377" t="s">
        <v>122</v>
      </c>
      <c r="D51" s="378" t="s">
        <v>23</v>
      </c>
      <c r="E51" s="276"/>
      <c r="F51" s="277"/>
      <c r="G51" s="278"/>
      <c r="H51" s="265">
        <v>0.69669999999999999</v>
      </c>
      <c r="I51" s="379">
        <v>358.31</v>
      </c>
      <c r="J51" s="28">
        <f t="shared" si="0"/>
        <v>250</v>
      </c>
      <c r="K51" s="3"/>
    </row>
    <row r="52" spans="1:11" ht="25.5" x14ac:dyDescent="0.2">
      <c r="A52" s="27">
        <v>43</v>
      </c>
      <c r="B52" s="376" t="s">
        <v>161</v>
      </c>
      <c r="C52" s="377" t="s">
        <v>457</v>
      </c>
      <c r="D52" s="378" t="s">
        <v>22</v>
      </c>
      <c r="E52" s="265">
        <v>5.67E-2</v>
      </c>
      <c r="F52" s="379">
        <v>35000</v>
      </c>
      <c r="G52" s="28">
        <f t="shared" ref="G52" si="2">E52*F52</f>
        <v>1985</v>
      </c>
      <c r="H52" s="265"/>
      <c r="I52" s="379"/>
      <c r="J52" s="28"/>
      <c r="K52" s="3"/>
    </row>
    <row r="53" spans="1:11" x14ac:dyDescent="0.2">
      <c r="A53" s="27">
        <v>44</v>
      </c>
      <c r="B53" s="376" t="s">
        <v>241</v>
      </c>
      <c r="C53" s="377" t="s">
        <v>458</v>
      </c>
      <c r="D53" s="378" t="s">
        <v>24</v>
      </c>
      <c r="E53" s="276"/>
      <c r="F53" s="277"/>
      <c r="G53" s="278"/>
      <c r="H53" s="265">
        <v>0.28399999999999997</v>
      </c>
      <c r="I53" s="379">
        <v>122.36</v>
      </c>
      <c r="J53" s="28">
        <f t="shared" si="0"/>
        <v>35</v>
      </c>
      <c r="K53" s="3"/>
    </row>
    <row r="54" spans="1:11" x14ac:dyDescent="0.2">
      <c r="A54" s="27">
        <v>45</v>
      </c>
      <c r="B54" s="376" t="s">
        <v>242</v>
      </c>
      <c r="C54" s="377" t="s">
        <v>459</v>
      </c>
      <c r="D54" s="378" t="s">
        <v>48</v>
      </c>
      <c r="E54" s="276"/>
      <c r="F54" s="277"/>
      <c r="G54" s="278"/>
      <c r="H54" s="265">
        <v>39.595300000000002</v>
      </c>
      <c r="I54" s="379">
        <v>51.71</v>
      </c>
      <c r="J54" s="28">
        <f t="shared" si="0"/>
        <v>2047</v>
      </c>
      <c r="K54" s="3"/>
    </row>
    <row r="55" spans="1:11" x14ac:dyDescent="0.2">
      <c r="A55" s="27">
        <v>46</v>
      </c>
      <c r="B55" s="376" t="s">
        <v>243</v>
      </c>
      <c r="C55" s="377" t="s">
        <v>460</v>
      </c>
      <c r="D55" s="378" t="s">
        <v>24</v>
      </c>
      <c r="E55" s="276"/>
      <c r="F55" s="277"/>
      <c r="G55" s="278"/>
      <c r="H55" s="265">
        <v>3.1080000000000001</v>
      </c>
      <c r="I55" s="379">
        <v>66.3</v>
      </c>
      <c r="J55" s="28">
        <f t="shared" si="0"/>
        <v>206</v>
      </c>
      <c r="K55" s="3"/>
    </row>
    <row r="56" spans="1:11" x14ac:dyDescent="0.2">
      <c r="A56" s="27">
        <v>47</v>
      </c>
      <c r="B56" s="376" t="s">
        <v>61</v>
      </c>
      <c r="C56" s="377" t="s">
        <v>111</v>
      </c>
      <c r="D56" s="378" t="s">
        <v>22</v>
      </c>
      <c r="E56" s="276"/>
      <c r="F56" s="277"/>
      <c r="G56" s="278"/>
      <c r="H56" s="265">
        <v>2.9999999999999997E-4</v>
      </c>
      <c r="I56" s="379">
        <v>15484.83</v>
      </c>
      <c r="J56" s="28">
        <f t="shared" si="0"/>
        <v>5</v>
      </c>
      <c r="K56" s="3"/>
    </row>
    <row r="57" spans="1:11" x14ac:dyDescent="0.2">
      <c r="A57" s="27">
        <v>48</v>
      </c>
      <c r="B57" s="376" t="s">
        <v>244</v>
      </c>
      <c r="C57" s="377" t="s">
        <v>461</v>
      </c>
      <c r="D57" s="378" t="s">
        <v>653</v>
      </c>
      <c r="E57" s="276"/>
      <c r="F57" s="277"/>
      <c r="G57" s="278"/>
      <c r="H57" s="265">
        <v>115.048</v>
      </c>
      <c r="I57" s="379">
        <v>186.27</v>
      </c>
      <c r="J57" s="28">
        <f t="shared" si="0"/>
        <v>21430</v>
      </c>
      <c r="K57" s="3"/>
    </row>
    <row r="58" spans="1:11" x14ac:dyDescent="0.2">
      <c r="A58" s="27">
        <v>49</v>
      </c>
      <c r="B58" s="376" t="s">
        <v>113</v>
      </c>
      <c r="C58" s="377" t="s">
        <v>462</v>
      </c>
      <c r="D58" s="378" t="s">
        <v>24</v>
      </c>
      <c r="E58" s="276"/>
      <c r="F58" s="277"/>
      <c r="G58" s="278"/>
      <c r="H58" s="265">
        <v>0.51</v>
      </c>
      <c r="I58" s="379">
        <v>106.76</v>
      </c>
      <c r="J58" s="28">
        <f t="shared" si="0"/>
        <v>54</v>
      </c>
      <c r="K58" s="3"/>
    </row>
    <row r="59" spans="1:11" x14ac:dyDescent="0.2">
      <c r="A59" s="27">
        <v>50</v>
      </c>
      <c r="B59" s="376" t="s">
        <v>245</v>
      </c>
      <c r="C59" s="377" t="s">
        <v>57</v>
      </c>
      <c r="D59" s="378" t="s">
        <v>22</v>
      </c>
      <c r="E59" s="276"/>
      <c r="F59" s="277"/>
      <c r="G59" s="278"/>
      <c r="H59" s="265">
        <v>1.1000000000000001E-3</v>
      </c>
      <c r="I59" s="379">
        <v>64245.66</v>
      </c>
      <c r="J59" s="28">
        <f t="shared" si="0"/>
        <v>71</v>
      </c>
      <c r="K59" s="3"/>
    </row>
    <row r="60" spans="1:11" x14ac:dyDescent="0.2">
      <c r="A60" s="27">
        <v>51</v>
      </c>
      <c r="B60" s="376" t="s">
        <v>245</v>
      </c>
      <c r="C60" s="377" t="s">
        <v>57</v>
      </c>
      <c r="D60" s="378" t="s">
        <v>22</v>
      </c>
      <c r="E60" s="276"/>
      <c r="F60" s="279"/>
      <c r="G60" s="278"/>
      <c r="H60" s="265">
        <v>5.4100000000000002E-2</v>
      </c>
      <c r="I60" s="379">
        <v>64245.66</v>
      </c>
      <c r="J60" s="28">
        <f t="shared" si="0"/>
        <v>3476</v>
      </c>
      <c r="K60" s="3"/>
    </row>
    <row r="61" spans="1:11" x14ac:dyDescent="0.2">
      <c r="A61" s="27">
        <v>52</v>
      </c>
      <c r="B61" s="376" t="s">
        <v>246</v>
      </c>
      <c r="C61" s="377" t="s">
        <v>463</v>
      </c>
      <c r="D61" s="378" t="s">
        <v>22</v>
      </c>
      <c r="E61" s="265">
        <v>1.7999999999999999E-2</v>
      </c>
      <c r="F61" s="379">
        <v>42000</v>
      </c>
      <c r="G61" s="28">
        <f t="shared" ref="G61" si="3">E61*F61</f>
        <v>756</v>
      </c>
      <c r="H61" s="265"/>
      <c r="I61" s="379"/>
      <c r="J61" s="28"/>
      <c r="K61" s="3"/>
    </row>
    <row r="62" spans="1:11" x14ac:dyDescent="0.2">
      <c r="A62" s="27">
        <v>53</v>
      </c>
      <c r="B62" s="376" t="s">
        <v>114</v>
      </c>
      <c r="C62" s="377" t="s">
        <v>117</v>
      </c>
      <c r="D62" s="378" t="s">
        <v>24</v>
      </c>
      <c r="E62" s="276"/>
      <c r="F62" s="277"/>
      <c r="G62" s="278"/>
      <c r="H62" s="265">
        <v>0.2316</v>
      </c>
      <c r="I62" s="379">
        <v>13.77</v>
      </c>
      <c r="J62" s="28">
        <f t="shared" si="0"/>
        <v>3</v>
      </c>
      <c r="K62" s="3"/>
    </row>
    <row r="63" spans="1:11" x14ac:dyDescent="0.2">
      <c r="A63" s="27">
        <v>55</v>
      </c>
      <c r="B63" s="376" t="s">
        <v>114</v>
      </c>
      <c r="C63" s="377" t="s">
        <v>117</v>
      </c>
      <c r="D63" s="378" t="s">
        <v>24</v>
      </c>
      <c r="E63" s="265"/>
      <c r="F63" s="379"/>
      <c r="G63" s="28"/>
      <c r="H63" s="265">
        <v>0.23</v>
      </c>
      <c r="I63" s="379">
        <v>13.77</v>
      </c>
      <c r="J63" s="28">
        <f t="shared" si="0"/>
        <v>3</v>
      </c>
      <c r="K63" s="3"/>
    </row>
    <row r="64" spans="1:11" x14ac:dyDescent="0.2">
      <c r="A64" s="27">
        <v>56</v>
      </c>
      <c r="B64" s="376" t="s">
        <v>114</v>
      </c>
      <c r="C64" s="377" t="s">
        <v>117</v>
      </c>
      <c r="D64" s="378" t="s">
        <v>24</v>
      </c>
      <c r="E64" s="276"/>
      <c r="F64" s="277"/>
      <c r="G64" s="278"/>
      <c r="H64" s="265">
        <v>1.0029999999999999</v>
      </c>
      <c r="I64" s="379">
        <v>13.77</v>
      </c>
      <c r="J64" s="28">
        <f t="shared" si="0"/>
        <v>14</v>
      </c>
      <c r="K64" s="3"/>
    </row>
    <row r="65" spans="1:11" x14ac:dyDescent="0.2">
      <c r="A65" s="27">
        <v>57</v>
      </c>
      <c r="B65" s="376" t="s">
        <v>247</v>
      </c>
      <c r="C65" s="377" t="s">
        <v>464</v>
      </c>
      <c r="D65" s="378" t="s">
        <v>22</v>
      </c>
      <c r="E65" s="265"/>
      <c r="F65" s="379"/>
      <c r="G65" s="28"/>
      <c r="H65" s="265">
        <v>4.0000000000000002E-4</v>
      </c>
      <c r="I65" s="379">
        <v>7261.77</v>
      </c>
      <c r="J65" s="28">
        <f t="shared" si="0"/>
        <v>3</v>
      </c>
      <c r="K65" s="3"/>
    </row>
    <row r="66" spans="1:11" x14ac:dyDescent="0.2">
      <c r="A66" s="27">
        <v>58</v>
      </c>
      <c r="B66" s="376" t="s">
        <v>162</v>
      </c>
      <c r="C66" s="377" t="s">
        <v>176</v>
      </c>
      <c r="D66" s="378" t="s">
        <v>180</v>
      </c>
      <c r="E66" s="265"/>
      <c r="F66" s="379"/>
      <c r="G66" s="28"/>
      <c r="H66" s="265">
        <v>2E-3</v>
      </c>
      <c r="I66" s="379">
        <v>612.55999999999995</v>
      </c>
      <c r="J66" s="28">
        <f t="shared" si="0"/>
        <v>1</v>
      </c>
      <c r="K66" s="3"/>
    </row>
    <row r="67" spans="1:11" x14ac:dyDescent="0.2">
      <c r="A67" s="27">
        <v>59</v>
      </c>
      <c r="B67" s="376" t="s">
        <v>248</v>
      </c>
      <c r="C67" s="377" t="s">
        <v>465</v>
      </c>
      <c r="D67" s="378" t="s">
        <v>22</v>
      </c>
      <c r="E67" s="265"/>
      <c r="F67" s="379"/>
      <c r="G67" s="28"/>
      <c r="H67" s="265">
        <v>1.1999999999999999E-3</v>
      </c>
      <c r="I67" s="379">
        <v>47156.37</v>
      </c>
      <c r="J67" s="28">
        <f t="shared" si="0"/>
        <v>57</v>
      </c>
      <c r="K67" s="3"/>
    </row>
    <row r="68" spans="1:11" x14ac:dyDescent="0.2">
      <c r="A68" s="27">
        <v>60</v>
      </c>
      <c r="B68" s="376" t="s">
        <v>163</v>
      </c>
      <c r="C68" s="377" t="s">
        <v>466</v>
      </c>
      <c r="D68" s="378" t="s">
        <v>22</v>
      </c>
      <c r="E68" s="265"/>
      <c r="F68" s="379"/>
      <c r="G68" s="28"/>
      <c r="H68" s="265">
        <v>1E-4</v>
      </c>
      <c r="I68" s="379">
        <v>125287.31</v>
      </c>
      <c r="J68" s="28">
        <f t="shared" si="0"/>
        <v>13</v>
      </c>
      <c r="K68" s="3"/>
    </row>
    <row r="69" spans="1:11" x14ac:dyDescent="0.2">
      <c r="A69" s="27">
        <v>61</v>
      </c>
      <c r="B69" s="376" t="s">
        <v>164</v>
      </c>
      <c r="C69" s="377" t="s">
        <v>467</v>
      </c>
      <c r="D69" s="378" t="s">
        <v>22</v>
      </c>
      <c r="E69" s="265"/>
      <c r="F69" s="379"/>
      <c r="G69" s="28"/>
      <c r="H69" s="265">
        <v>1.7999999999999999E-2</v>
      </c>
      <c r="I69" s="379">
        <v>36856.19</v>
      </c>
      <c r="J69" s="28">
        <f t="shared" si="0"/>
        <v>663</v>
      </c>
      <c r="K69" s="3"/>
    </row>
    <row r="70" spans="1:11" x14ac:dyDescent="0.2">
      <c r="A70" s="27">
        <v>62</v>
      </c>
      <c r="B70" s="376" t="s">
        <v>165</v>
      </c>
      <c r="C70" s="377" t="s">
        <v>468</v>
      </c>
      <c r="D70" s="378" t="s">
        <v>22</v>
      </c>
      <c r="E70" s="265">
        <v>9.0999999999999998E-2</v>
      </c>
      <c r="F70" s="379">
        <v>38000</v>
      </c>
      <c r="G70" s="28">
        <f t="shared" ref="G70" si="4">E70*F70</f>
        <v>3458</v>
      </c>
      <c r="H70" s="265"/>
      <c r="I70" s="379"/>
      <c r="J70" s="28"/>
      <c r="K70" s="3"/>
    </row>
    <row r="71" spans="1:11" x14ac:dyDescent="0.2">
      <c r="A71" s="27">
        <v>63</v>
      </c>
      <c r="B71" s="376" t="s">
        <v>166</v>
      </c>
      <c r="C71" s="377" t="s">
        <v>450</v>
      </c>
      <c r="D71" s="378" t="s">
        <v>24</v>
      </c>
      <c r="E71" s="265"/>
      <c r="F71" s="379"/>
      <c r="G71" s="28"/>
      <c r="H71" s="265">
        <v>1.1759999999999999</v>
      </c>
      <c r="I71" s="379">
        <v>130</v>
      </c>
      <c r="J71" s="28">
        <f t="shared" si="0"/>
        <v>153</v>
      </c>
      <c r="K71" s="3"/>
    </row>
    <row r="72" spans="1:11" x14ac:dyDescent="0.2">
      <c r="A72" s="27">
        <v>65</v>
      </c>
      <c r="B72" s="376" t="s">
        <v>166</v>
      </c>
      <c r="C72" s="377" t="s">
        <v>450</v>
      </c>
      <c r="D72" s="378" t="s">
        <v>24</v>
      </c>
      <c r="E72" s="265"/>
      <c r="F72" s="379"/>
      <c r="G72" s="28"/>
      <c r="H72" s="265">
        <v>26.062899999999999</v>
      </c>
      <c r="I72" s="379">
        <v>130</v>
      </c>
      <c r="J72" s="28">
        <f t="shared" si="0"/>
        <v>3388</v>
      </c>
      <c r="K72" s="3"/>
    </row>
    <row r="73" spans="1:11" x14ac:dyDescent="0.2">
      <c r="A73" s="27">
        <v>66</v>
      </c>
      <c r="B73" s="376" t="s">
        <v>249</v>
      </c>
      <c r="C73" s="377" t="s">
        <v>469</v>
      </c>
      <c r="D73" s="378" t="s">
        <v>24</v>
      </c>
      <c r="E73" s="265"/>
      <c r="F73" s="379"/>
      <c r="G73" s="28"/>
      <c r="H73" s="265">
        <v>1.04E-2</v>
      </c>
      <c r="I73" s="379">
        <v>150.83000000000001</v>
      </c>
      <c r="J73" s="28">
        <f t="shared" si="0"/>
        <v>2</v>
      </c>
      <c r="K73" s="3"/>
    </row>
    <row r="74" spans="1:11" x14ac:dyDescent="0.2">
      <c r="A74" s="27">
        <v>67</v>
      </c>
      <c r="B74" s="376" t="s">
        <v>250</v>
      </c>
      <c r="C74" s="377" t="s">
        <v>470</v>
      </c>
      <c r="D74" s="378" t="s">
        <v>24</v>
      </c>
      <c r="E74" s="276"/>
      <c r="F74" s="277"/>
      <c r="G74" s="278"/>
      <c r="H74" s="265">
        <v>5.3999999999999999E-2</v>
      </c>
      <c r="I74" s="379">
        <v>95.42</v>
      </c>
      <c r="J74" s="28">
        <f t="shared" si="0"/>
        <v>5</v>
      </c>
      <c r="K74" s="3"/>
    </row>
    <row r="75" spans="1:11" x14ac:dyDescent="0.2">
      <c r="A75" s="27">
        <v>68</v>
      </c>
      <c r="B75" s="376" t="s">
        <v>167</v>
      </c>
      <c r="C75" s="377" t="s">
        <v>177</v>
      </c>
      <c r="D75" s="378" t="s">
        <v>22</v>
      </c>
      <c r="E75" s="276"/>
      <c r="F75" s="279"/>
      <c r="G75" s="278"/>
      <c r="H75" s="265">
        <v>8.9999999999999998E-4</v>
      </c>
      <c r="I75" s="379">
        <v>62361.82</v>
      </c>
      <c r="J75" s="28">
        <f t="shared" si="0"/>
        <v>56</v>
      </c>
      <c r="K75" s="3"/>
    </row>
    <row r="76" spans="1:11" x14ac:dyDescent="0.2">
      <c r="A76" s="27">
        <v>69</v>
      </c>
      <c r="B76" s="376" t="s">
        <v>115</v>
      </c>
      <c r="C76" s="377" t="s">
        <v>57</v>
      </c>
      <c r="D76" s="378" t="s">
        <v>24</v>
      </c>
      <c r="E76" s="265"/>
      <c r="F76" s="379"/>
      <c r="G76" s="28"/>
      <c r="H76" s="265">
        <v>11.3078</v>
      </c>
      <c r="I76" s="379">
        <v>64.239999999999995</v>
      </c>
      <c r="J76" s="28">
        <f t="shared" ref="J76:J139" si="5">H76*I76</f>
        <v>726</v>
      </c>
      <c r="K76" s="3"/>
    </row>
    <row r="77" spans="1:11" x14ac:dyDescent="0.2">
      <c r="A77" s="27">
        <v>70</v>
      </c>
      <c r="B77" s="376" t="s">
        <v>251</v>
      </c>
      <c r="C77" s="377" t="s">
        <v>471</v>
      </c>
      <c r="D77" s="378" t="s">
        <v>24</v>
      </c>
      <c r="E77" s="276"/>
      <c r="F77" s="279"/>
      <c r="G77" s="278"/>
      <c r="H77" s="265">
        <v>1.3599999999999999E-2</v>
      </c>
      <c r="I77" s="379">
        <v>275.32</v>
      </c>
      <c r="J77" s="28">
        <f t="shared" si="5"/>
        <v>4</v>
      </c>
      <c r="K77" s="3"/>
    </row>
    <row r="78" spans="1:11" x14ac:dyDescent="0.2">
      <c r="A78" s="27">
        <v>71</v>
      </c>
      <c r="B78" s="376" t="s">
        <v>252</v>
      </c>
      <c r="C78" s="377" t="s">
        <v>472</v>
      </c>
      <c r="D78" s="378" t="s">
        <v>24</v>
      </c>
      <c r="E78" s="265"/>
      <c r="F78" s="379"/>
      <c r="G78" s="28"/>
      <c r="H78" s="265">
        <v>0.36399999999999999</v>
      </c>
      <c r="I78" s="379">
        <v>107.61</v>
      </c>
      <c r="J78" s="28">
        <f t="shared" si="5"/>
        <v>39</v>
      </c>
      <c r="K78" s="3"/>
    </row>
    <row r="79" spans="1:11" x14ac:dyDescent="0.2">
      <c r="A79" s="27">
        <v>72</v>
      </c>
      <c r="B79" s="376" t="s">
        <v>253</v>
      </c>
      <c r="C79" s="377" t="s">
        <v>473</v>
      </c>
      <c r="D79" s="378" t="s">
        <v>24</v>
      </c>
      <c r="E79" s="276"/>
      <c r="F79" s="277"/>
      <c r="G79" s="278"/>
      <c r="H79" s="265">
        <v>2E-3</v>
      </c>
      <c r="I79" s="379">
        <v>92.95</v>
      </c>
      <c r="J79" s="405">
        <f t="shared" si="5"/>
        <v>0.2</v>
      </c>
      <c r="K79" s="3"/>
    </row>
    <row r="80" spans="1:11" x14ac:dyDescent="0.2">
      <c r="A80" s="27">
        <v>73</v>
      </c>
      <c r="B80" s="376" t="s">
        <v>254</v>
      </c>
      <c r="C80" s="377" t="s">
        <v>474</v>
      </c>
      <c r="D80" s="378" t="s">
        <v>24</v>
      </c>
      <c r="E80" s="276"/>
      <c r="F80" s="277"/>
      <c r="G80" s="278"/>
      <c r="H80" s="265">
        <v>4.0000000000000002E-4</v>
      </c>
      <c r="I80" s="379">
        <v>613.96</v>
      </c>
      <c r="J80" s="405">
        <f t="shared" si="5"/>
        <v>0.2</v>
      </c>
      <c r="K80" s="3"/>
    </row>
    <row r="81" spans="1:11" x14ac:dyDescent="0.2">
      <c r="A81" s="27">
        <v>74</v>
      </c>
      <c r="B81" s="376" t="s">
        <v>255</v>
      </c>
      <c r="C81" s="377" t="s">
        <v>475</v>
      </c>
      <c r="D81" s="378" t="s">
        <v>24</v>
      </c>
      <c r="E81" s="276"/>
      <c r="F81" s="277"/>
      <c r="G81" s="278"/>
      <c r="H81" s="265">
        <v>0.65900000000000003</v>
      </c>
      <c r="I81" s="379">
        <v>123.91</v>
      </c>
      <c r="J81" s="28">
        <f t="shared" si="5"/>
        <v>82</v>
      </c>
      <c r="K81" s="3"/>
    </row>
    <row r="82" spans="1:11" x14ac:dyDescent="0.2">
      <c r="A82" s="27">
        <v>75</v>
      </c>
      <c r="B82" s="376" t="s">
        <v>256</v>
      </c>
      <c r="C82" s="377" t="s">
        <v>476</v>
      </c>
      <c r="D82" s="378" t="s">
        <v>653</v>
      </c>
      <c r="E82" s="276"/>
      <c r="F82" s="277"/>
      <c r="G82" s="278"/>
      <c r="H82" s="265">
        <v>1.3</v>
      </c>
      <c r="I82" s="379">
        <v>46.43</v>
      </c>
      <c r="J82" s="28">
        <f t="shared" si="5"/>
        <v>60</v>
      </c>
      <c r="K82" s="3"/>
    </row>
    <row r="83" spans="1:11" x14ac:dyDescent="0.2">
      <c r="A83" s="27">
        <v>76</v>
      </c>
      <c r="B83" s="376" t="s">
        <v>257</v>
      </c>
      <c r="C83" s="377" t="s">
        <v>477</v>
      </c>
      <c r="D83" s="378" t="s">
        <v>654</v>
      </c>
      <c r="E83" s="276"/>
      <c r="F83" s="277"/>
      <c r="G83" s="278"/>
      <c r="H83" s="265">
        <v>3.84</v>
      </c>
      <c r="I83" s="379">
        <v>60.37</v>
      </c>
      <c r="J83" s="28">
        <f t="shared" si="5"/>
        <v>232</v>
      </c>
      <c r="K83" s="3"/>
    </row>
    <row r="84" spans="1:11" x14ac:dyDescent="0.2">
      <c r="A84" s="27">
        <v>77</v>
      </c>
      <c r="B84" s="376" t="s">
        <v>258</v>
      </c>
      <c r="C84" s="377" t="s">
        <v>478</v>
      </c>
      <c r="D84" s="378" t="s">
        <v>22</v>
      </c>
      <c r="E84" s="276"/>
      <c r="F84" s="277"/>
      <c r="G84" s="278"/>
      <c r="H84" s="265">
        <v>1.1192</v>
      </c>
      <c r="I84" s="379">
        <v>33000</v>
      </c>
      <c r="J84" s="28">
        <f t="shared" si="5"/>
        <v>36934</v>
      </c>
      <c r="K84" s="3"/>
    </row>
    <row r="85" spans="1:11" x14ac:dyDescent="0.2">
      <c r="A85" s="27">
        <v>78</v>
      </c>
      <c r="B85" s="376" t="s">
        <v>47</v>
      </c>
      <c r="C85" s="377" t="s">
        <v>123</v>
      </c>
      <c r="D85" s="378" t="s">
        <v>24</v>
      </c>
      <c r="E85" s="265"/>
      <c r="F85" s="379"/>
      <c r="G85" s="28"/>
      <c r="H85" s="265">
        <v>9.9311000000000007</v>
      </c>
      <c r="I85" s="379">
        <v>29.69</v>
      </c>
      <c r="J85" s="28">
        <f t="shared" si="5"/>
        <v>295</v>
      </c>
      <c r="K85" s="3"/>
    </row>
    <row r="86" spans="1:11" x14ac:dyDescent="0.2">
      <c r="A86" s="27">
        <v>79</v>
      </c>
      <c r="B86" s="376" t="s">
        <v>47</v>
      </c>
      <c r="C86" s="377" t="s">
        <v>123</v>
      </c>
      <c r="D86" s="378" t="s">
        <v>24</v>
      </c>
      <c r="E86" s="265"/>
      <c r="F86" s="379"/>
      <c r="G86" s="28"/>
      <c r="H86" s="265">
        <v>0.12280000000000001</v>
      </c>
      <c r="I86" s="379">
        <v>29.69</v>
      </c>
      <c r="J86" s="28">
        <f t="shared" si="5"/>
        <v>4</v>
      </c>
      <c r="K86" s="3"/>
    </row>
    <row r="87" spans="1:11" x14ac:dyDescent="0.2">
      <c r="A87" s="27">
        <v>80</v>
      </c>
      <c r="B87" s="376" t="s">
        <v>259</v>
      </c>
      <c r="C87" s="377" t="s">
        <v>479</v>
      </c>
      <c r="D87" s="378" t="s">
        <v>24</v>
      </c>
      <c r="E87" s="367"/>
      <c r="F87" s="364"/>
      <c r="G87" s="28"/>
      <c r="H87" s="265">
        <v>2.8000000000000001E-2</v>
      </c>
      <c r="I87" s="379">
        <v>670.92</v>
      </c>
      <c r="J87" s="28">
        <f t="shared" si="5"/>
        <v>19</v>
      </c>
      <c r="K87" s="3"/>
    </row>
    <row r="88" spans="1:11" x14ac:dyDescent="0.2">
      <c r="A88" s="27">
        <v>81</v>
      </c>
      <c r="B88" s="376" t="s">
        <v>260</v>
      </c>
      <c r="C88" s="377" t="s">
        <v>480</v>
      </c>
      <c r="D88" s="378" t="s">
        <v>48</v>
      </c>
      <c r="E88" s="367"/>
      <c r="F88" s="364"/>
      <c r="G88" s="28"/>
      <c r="H88" s="265">
        <v>5.3999999999999999E-2</v>
      </c>
      <c r="I88" s="379">
        <v>39.14</v>
      </c>
      <c r="J88" s="28">
        <f t="shared" si="5"/>
        <v>2</v>
      </c>
      <c r="K88" s="3"/>
    </row>
    <row r="89" spans="1:11" x14ac:dyDescent="0.2">
      <c r="A89" s="27">
        <v>82</v>
      </c>
      <c r="B89" s="376" t="s">
        <v>261</v>
      </c>
      <c r="C89" s="377" t="s">
        <v>481</v>
      </c>
      <c r="D89" s="378" t="s">
        <v>22</v>
      </c>
      <c r="E89" s="367"/>
      <c r="F89" s="364"/>
      <c r="G89" s="28"/>
      <c r="H89" s="265">
        <v>5.4000000000000003E-3</v>
      </c>
      <c r="I89" s="379">
        <v>60937.81</v>
      </c>
      <c r="J89" s="28">
        <f t="shared" si="5"/>
        <v>329</v>
      </c>
      <c r="K89" s="3"/>
    </row>
    <row r="90" spans="1:11" x14ac:dyDescent="0.2">
      <c r="A90" s="27">
        <v>83</v>
      </c>
      <c r="B90" s="376" t="s">
        <v>261</v>
      </c>
      <c r="C90" s="377" t="s">
        <v>481</v>
      </c>
      <c r="D90" s="378" t="s">
        <v>22</v>
      </c>
      <c r="E90" s="276"/>
      <c r="F90" s="277"/>
      <c r="G90" s="278"/>
      <c r="H90" s="265">
        <v>2.0000000000000001E-4</v>
      </c>
      <c r="I90" s="379">
        <v>60937.81</v>
      </c>
      <c r="J90" s="28">
        <f t="shared" si="5"/>
        <v>12</v>
      </c>
      <c r="K90" s="3"/>
    </row>
    <row r="91" spans="1:11" x14ac:dyDescent="0.2">
      <c r="A91" s="27">
        <v>84</v>
      </c>
      <c r="B91" s="376" t="s">
        <v>262</v>
      </c>
      <c r="C91" s="377" t="s">
        <v>482</v>
      </c>
      <c r="D91" s="378" t="s">
        <v>22</v>
      </c>
      <c r="E91" s="276"/>
      <c r="F91" s="277"/>
      <c r="G91" s="278"/>
      <c r="H91" s="265">
        <v>5.0000000000000001E-4</v>
      </c>
      <c r="I91" s="379">
        <v>60261.82</v>
      </c>
      <c r="J91" s="28">
        <f t="shared" si="5"/>
        <v>30</v>
      </c>
      <c r="K91" s="3"/>
    </row>
    <row r="92" spans="1:11" x14ac:dyDescent="0.2">
      <c r="A92" s="27">
        <v>85</v>
      </c>
      <c r="B92" s="376" t="s">
        <v>263</v>
      </c>
      <c r="C92" s="377" t="s">
        <v>483</v>
      </c>
      <c r="D92" s="378" t="s">
        <v>22</v>
      </c>
      <c r="E92" s="276"/>
      <c r="F92" s="277"/>
      <c r="G92" s="278"/>
      <c r="H92" s="265">
        <v>4.0000000000000002E-4</v>
      </c>
      <c r="I92" s="379">
        <v>54409.19</v>
      </c>
      <c r="J92" s="28">
        <f t="shared" si="5"/>
        <v>22</v>
      </c>
      <c r="K92" s="3"/>
    </row>
    <row r="93" spans="1:11" x14ac:dyDescent="0.2">
      <c r="A93" s="27">
        <v>86</v>
      </c>
      <c r="B93" s="376" t="s">
        <v>264</v>
      </c>
      <c r="C93" s="377" t="s">
        <v>484</v>
      </c>
      <c r="D93" s="378" t="s">
        <v>655</v>
      </c>
      <c r="E93" s="367"/>
      <c r="F93" s="364"/>
      <c r="G93" s="28"/>
      <c r="H93" s="265">
        <v>1.1336999999999999</v>
      </c>
      <c r="I93" s="379">
        <v>671.24</v>
      </c>
      <c r="J93" s="28">
        <f t="shared" si="5"/>
        <v>761</v>
      </c>
      <c r="K93" s="3"/>
    </row>
    <row r="94" spans="1:11" x14ac:dyDescent="0.2">
      <c r="A94" s="27">
        <v>87</v>
      </c>
      <c r="B94" s="376" t="s">
        <v>168</v>
      </c>
      <c r="C94" s="377" t="s">
        <v>178</v>
      </c>
      <c r="D94" s="378" t="s">
        <v>48</v>
      </c>
      <c r="E94" s="265"/>
      <c r="F94" s="379"/>
      <c r="G94" s="28"/>
      <c r="H94" s="265">
        <v>17.37</v>
      </c>
      <c r="I94" s="379">
        <v>125</v>
      </c>
      <c r="J94" s="28">
        <f t="shared" si="5"/>
        <v>2171</v>
      </c>
      <c r="K94" s="3"/>
    </row>
    <row r="95" spans="1:11" ht="25.5" x14ac:dyDescent="0.2">
      <c r="A95" s="27">
        <v>88</v>
      </c>
      <c r="B95" s="376" t="s">
        <v>265</v>
      </c>
      <c r="C95" s="377" t="s">
        <v>485</v>
      </c>
      <c r="D95" s="378" t="s">
        <v>24</v>
      </c>
      <c r="E95" s="265"/>
      <c r="F95" s="379"/>
      <c r="G95" s="28"/>
      <c r="H95" s="265">
        <v>0.67759999999999998</v>
      </c>
      <c r="I95" s="379">
        <v>348.94</v>
      </c>
      <c r="J95" s="28">
        <f t="shared" si="5"/>
        <v>236</v>
      </c>
      <c r="K95" s="3"/>
    </row>
    <row r="96" spans="1:11" x14ac:dyDescent="0.2">
      <c r="A96" s="27">
        <v>89</v>
      </c>
      <c r="B96" s="376" t="s">
        <v>266</v>
      </c>
      <c r="C96" s="377" t="s">
        <v>486</v>
      </c>
      <c r="D96" s="378" t="s">
        <v>24</v>
      </c>
      <c r="E96" s="265"/>
      <c r="F96" s="379"/>
      <c r="G96" s="28"/>
      <c r="H96" s="265">
        <v>8.0000000000000002E-3</v>
      </c>
      <c r="I96" s="379">
        <v>130.71</v>
      </c>
      <c r="J96" s="28">
        <f t="shared" si="5"/>
        <v>1</v>
      </c>
      <c r="K96" s="3"/>
    </row>
    <row r="97" spans="1:11" x14ac:dyDescent="0.2">
      <c r="A97" s="27">
        <v>90</v>
      </c>
      <c r="B97" s="376" t="s">
        <v>267</v>
      </c>
      <c r="C97" s="377" t="s">
        <v>487</v>
      </c>
      <c r="D97" s="378" t="s">
        <v>24</v>
      </c>
      <c r="E97" s="276"/>
      <c r="F97" s="277"/>
      <c r="G97" s="278"/>
      <c r="H97" s="265">
        <v>4.0000000000000001E-3</v>
      </c>
      <c r="I97" s="379">
        <v>559.35</v>
      </c>
      <c r="J97" s="28">
        <f t="shared" si="5"/>
        <v>2</v>
      </c>
      <c r="K97" s="3"/>
    </row>
    <row r="98" spans="1:11" x14ac:dyDescent="0.2">
      <c r="A98" s="27">
        <v>91</v>
      </c>
      <c r="B98" s="376" t="s">
        <v>268</v>
      </c>
      <c r="C98" s="377" t="s">
        <v>488</v>
      </c>
      <c r="D98" s="378" t="s">
        <v>656</v>
      </c>
      <c r="E98" s="265"/>
      <c r="F98" s="379"/>
      <c r="G98" s="28"/>
      <c r="H98" s="265">
        <v>3.8399999999999997E-2</v>
      </c>
      <c r="I98" s="379">
        <v>70.78</v>
      </c>
      <c r="J98" s="28">
        <f t="shared" si="5"/>
        <v>3</v>
      </c>
      <c r="K98" s="3"/>
    </row>
    <row r="99" spans="1:11" x14ac:dyDescent="0.2">
      <c r="A99" s="27">
        <v>92</v>
      </c>
      <c r="B99" s="376" t="s">
        <v>269</v>
      </c>
      <c r="C99" s="377" t="s">
        <v>489</v>
      </c>
      <c r="D99" s="378" t="s">
        <v>656</v>
      </c>
      <c r="E99" s="265"/>
      <c r="F99" s="379"/>
      <c r="G99" s="28"/>
      <c r="H99" s="265">
        <v>3.8399999999999997E-2</v>
      </c>
      <c r="I99" s="379">
        <v>44.96</v>
      </c>
      <c r="J99" s="28">
        <f t="shared" si="5"/>
        <v>2</v>
      </c>
      <c r="K99" s="3"/>
    </row>
    <row r="100" spans="1:11" x14ac:dyDescent="0.2">
      <c r="A100" s="27">
        <v>93</v>
      </c>
      <c r="B100" s="376" t="s">
        <v>270</v>
      </c>
      <c r="C100" s="377" t="s">
        <v>490</v>
      </c>
      <c r="D100" s="378" t="s">
        <v>653</v>
      </c>
      <c r="E100" s="276"/>
      <c r="F100" s="277"/>
      <c r="G100" s="278"/>
      <c r="H100" s="265">
        <v>115.048</v>
      </c>
      <c r="I100" s="379">
        <v>68.94</v>
      </c>
      <c r="J100" s="28">
        <f t="shared" si="5"/>
        <v>7931</v>
      </c>
      <c r="K100" s="3"/>
    </row>
    <row r="101" spans="1:11" x14ac:dyDescent="0.2">
      <c r="A101" s="27">
        <v>94</v>
      </c>
      <c r="B101" s="376" t="s">
        <v>271</v>
      </c>
      <c r="C101" s="377" t="s">
        <v>491</v>
      </c>
      <c r="D101" s="378" t="s">
        <v>657</v>
      </c>
      <c r="E101" s="276"/>
      <c r="F101" s="277"/>
      <c r="G101" s="278"/>
      <c r="H101" s="265">
        <v>0.62609999999999999</v>
      </c>
      <c r="I101" s="379">
        <v>270.22000000000003</v>
      </c>
      <c r="J101" s="28">
        <f t="shared" si="5"/>
        <v>169</v>
      </c>
      <c r="K101" s="3"/>
    </row>
    <row r="102" spans="1:11" x14ac:dyDescent="0.2">
      <c r="A102" s="27">
        <v>95</v>
      </c>
      <c r="B102" s="376" t="s">
        <v>272</v>
      </c>
      <c r="C102" s="377" t="s">
        <v>492</v>
      </c>
      <c r="D102" s="378" t="s">
        <v>24</v>
      </c>
      <c r="E102" s="265"/>
      <c r="F102" s="379"/>
      <c r="G102" s="28"/>
      <c r="H102" s="265">
        <v>1.1999999999999999E-3</v>
      </c>
      <c r="I102" s="379">
        <v>68.56</v>
      </c>
      <c r="J102" s="405">
        <f t="shared" si="5"/>
        <v>0.1</v>
      </c>
      <c r="K102" s="3"/>
    </row>
    <row r="103" spans="1:11" ht="25.5" x14ac:dyDescent="0.2">
      <c r="A103" s="27">
        <v>96</v>
      </c>
      <c r="B103" s="376" t="s">
        <v>58</v>
      </c>
      <c r="C103" s="377" t="s">
        <v>112</v>
      </c>
      <c r="D103" s="378" t="s">
        <v>23</v>
      </c>
      <c r="E103" s="276"/>
      <c r="F103" s="277"/>
      <c r="G103" s="278"/>
      <c r="H103" s="265">
        <v>3.6600000000000001E-2</v>
      </c>
      <c r="I103" s="379">
        <v>2365.3000000000002</v>
      </c>
      <c r="J103" s="28">
        <f t="shared" si="5"/>
        <v>87</v>
      </c>
      <c r="K103" s="3"/>
    </row>
    <row r="104" spans="1:11" ht="25.5" x14ac:dyDescent="0.2">
      <c r="A104" s="27">
        <v>97</v>
      </c>
      <c r="B104" s="376" t="s">
        <v>273</v>
      </c>
      <c r="C104" s="377" t="s">
        <v>493</v>
      </c>
      <c r="D104" s="378" t="s">
        <v>23</v>
      </c>
      <c r="E104" s="265"/>
      <c r="F104" s="379"/>
      <c r="G104" s="28"/>
      <c r="H104" s="265">
        <v>4.0000000000000002E-4</v>
      </c>
      <c r="I104" s="379">
        <v>7001.47</v>
      </c>
      <c r="J104" s="28">
        <f t="shared" si="5"/>
        <v>3</v>
      </c>
      <c r="K104" s="3"/>
    </row>
    <row r="105" spans="1:11" ht="25.5" x14ac:dyDescent="0.2">
      <c r="A105" s="27">
        <v>98</v>
      </c>
      <c r="B105" s="376" t="s">
        <v>273</v>
      </c>
      <c r="C105" s="377" t="s">
        <v>493</v>
      </c>
      <c r="D105" s="378" t="s">
        <v>23</v>
      </c>
      <c r="E105" s="265"/>
      <c r="F105" s="379"/>
      <c r="G105" s="28"/>
      <c r="H105" s="265">
        <v>1.11E-2</v>
      </c>
      <c r="I105" s="379">
        <v>7001.47</v>
      </c>
      <c r="J105" s="28">
        <f t="shared" si="5"/>
        <v>78</v>
      </c>
      <c r="K105" s="3"/>
    </row>
    <row r="106" spans="1:11" ht="25.5" x14ac:dyDescent="0.2">
      <c r="A106" s="27">
        <v>99</v>
      </c>
      <c r="B106" s="376" t="s">
        <v>169</v>
      </c>
      <c r="C106" s="377" t="s">
        <v>494</v>
      </c>
      <c r="D106" s="378" t="s">
        <v>23</v>
      </c>
      <c r="E106" s="265"/>
      <c r="F106" s="379"/>
      <c r="G106" s="28"/>
      <c r="H106" s="265">
        <v>1.1999999999999999E-3</v>
      </c>
      <c r="I106" s="379">
        <v>5599.88</v>
      </c>
      <c r="J106" s="28">
        <f t="shared" si="5"/>
        <v>7</v>
      </c>
      <c r="K106" s="3"/>
    </row>
    <row r="107" spans="1:11" ht="25.5" x14ac:dyDescent="0.2">
      <c r="A107" s="27">
        <v>100</v>
      </c>
      <c r="B107" s="376" t="s">
        <v>274</v>
      </c>
      <c r="C107" s="377" t="s">
        <v>495</v>
      </c>
      <c r="D107" s="378" t="s">
        <v>23</v>
      </c>
      <c r="E107" s="265"/>
      <c r="F107" s="379"/>
      <c r="G107" s="28"/>
      <c r="H107" s="265">
        <v>3.0000000000000001E-3</v>
      </c>
      <c r="I107" s="379">
        <v>4732.5</v>
      </c>
      <c r="J107" s="28">
        <f t="shared" si="5"/>
        <v>14</v>
      </c>
      <c r="K107" s="3"/>
    </row>
    <row r="108" spans="1:11" ht="25.5" x14ac:dyDescent="0.2">
      <c r="A108" s="27">
        <v>101</v>
      </c>
      <c r="B108" s="376" t="s">
        <v>275</v>
      </c>
      <c r="C108" s="377" t="s">
        <v>496</v>
      </c>
      <c r="D108" s="378" t="s">
        <v>23</v>
      </c>
      <c r="E108" s="265"/>
      <c r="F108" s="379"/>
      <c r="G108" s="28"/>
      <c r="H108" s="265">
        <v>2.2499999999999999E-2</v>
      </c>
      <c r="I108" s="379">
        <v>5028.3999999999996</v>
      </c>
      <c r="J108" s="28">
        <f t="shared" si="5"/>
        <v>113</v>
      </c>
      <c r="K108" s="3"/>
    </row>
    <row r="109" spans="1:11" ht="25.5" x14ac:dyDescent="0.2">
      <c r="A109" s="27">
        <v>102</v>
      </c>
      <c r="B109" s="376" t="s">
        <v>276</v>
      </c>
      <c r="C109" s="377" t="s">
        <v>497</v>
      </c>
      <c r="D109" s="378" t="s">
        <v>51</v>
      </c>
      <c r="E109" s="265"/>
      <c r="F109" s="379"/>
      <c r="G109" s="28"/>
      <c r="H109" s="265">
        <v>1.345</v>
      </c>
      <c r="I109" s="379">
        <v>2236.65</v>
      </c>
      <c r="J109" s="28">
        <f t="shared" si="5"/>
        <v>3008</v>
      </c>
      <c r="K109" s="3"/>
    </row>
    <row r="110" spans="1:11" x14ac:dyDescent="0.2">
      <c r="A110" s="27">
        <v>103</v>
      </c>
      <c r="B110" s="376" t="s">
        <v>277</v>
      </c>
      <c r="C110" s="377" t="s">
        <v>498</v>
      </c>
      <c r="D110" s="378" t="s">
        <v>23</v>
      </c>
      <c r="E110" s="265"/>
      <c r="F110" s="379"/>
      <c r="G110" s="28"/>
      <c r="H110" s="265">
        <v>1.1220000000000001</v>
      </c>
      <c r="I110" s="379">
        <v>10401.26</v>
      </c>
      <c r="J110" s="28">
        <f t="shared" si="5"/>
        <v>11670</v>
      </c>
      <c r="K110" s="3"/>
    </row>
    <row r="111" spans="1:11" ht="25.5" x14ac:dyDescent="0.2">
      <c r="A111" s="27">
        <v>104</v>
      </c>
      <c r="B111" s="376" t="s">
        <v>278</v>
      </c>
      <c r="C111" s="377" t="s">
        <v>499</v>
      </c>
      <c r="D111" s="378" t="s">
        <v>48</v>
      </c>
      <c r="E111" s="265"/>
      <c r="F111" s="379"/>
      <c r="G111" s="28"/>
      <c r="H111" s="265">
        <v>9.1300000000000008</v>
      </c>
      <c r="I111" s="379">
        <v>607.5</v>
      </c>
      <c r="J111" s="28">
        <f t="shared" si="5"/>
        <v>5546</v>
      </c>
      <c r="K111" s="3"/>
    </row>
    <row r="112" spans="1:11" x14ac:dyDescent="0.2">
      <c r="A112" s="27">
        <v>105</v>
      </c>
      <c r="B112" s="376" t="s">
        <v>279</v>
      </c>
      <c r="C112" s="377" t="s">
        <v>500</v>
      </c>
      <c r="D112" s="378" t="s">
        <v>52</v>
      </c>
      <c r="E112" s="265"/>
      <c r="F112" s="379"/>
      <c r="G112" s="28"/>
      <c r="H112" s="265">
        <v>3.1080000000000001</v>
      </c>
      <c r="I112" s="379">
        <v>763.97</v>
      </c>
      <c r="J112" s="28">
        <f t="shared" si="5"/>
        <v>2374</v>
      </c>
      <c r="K112" s="3"/>
    </row>
    <row r="113" spans="1:11" x14ac:dyDescent="0.2">
      <c r="A113" s="27">
        <v>106</v>
      </c>
      <c r="B113" s="376" t="s">
        <v>280</v>
      </c>
      <c r="C113" s="377" t="s">
        <v>501</v>
      </c>
      <c r="D113" s="378" t="s">
        <v>24</v>
      </c>
      <c r="E113" s="265"/>
      <c r="F113" s="379"/>
      <c r="G113" s="28"/>
      <c r="H113" s="265">
        <v>0.02</v>
      </c>
      <c r="I113" s="379">
        <v>99.59</v>
      </c>
      <c r="J113" s="28">
        <f t="shared" si="5"/>
        <v>2</v>
      </c>
      <c r="K113" s="3"/>
    </row>
    <row r="114" spans="1:11" x14ac:dyDescent="0.2">
      <c r="A114" s="27">
        <v>107</v>
      </c>
      <c r="B114" s="376" t="s">
        <v>281</v>
      </c>
      <c r="C114" s="377" t="s">
        <v>502</v>
      </c>
      <c r="D114" s="378" t="s">
        <v>657</v>
      </c>
      <c r="E114" s="265"/>
      <c r="F114" s="379"/>
      <c r="G114" s="28"/>
      <c r="H114" s="265">
        <v>5.0004999999999997</v>
      </c>
      <c r="I114" s="379">
        <v>446.85</v>
      </c>
      <c r="J114" s="28">
        <f t="shared" si="5"/>
        <v>2234</v>
      </c>
      <c r="K114" s="3"/>
    </row>
    <row r="115" spans="1:11" x14ac:dyDescent="0.2">
      <c r="A115" s="27">
        <v>108</v>
      </c>
      <c r="B115" s="376" t="s">
        <v>282</v>
      </c>
      <c r="C115" s="377" t="s">
        <v>503</v>
      </c>
      <c r="D115" s="378" t="s">
        <v>657</v>
      </c>
      <c r="E115" s="265"/>
      <c r="F115" s="379"/>
      <c r="G115" s="28"/>
      <c r="H115" s="265">
        <v>0.82099999999999995</v>
      </c>
      <c r="I115" s="379">
        <v>232.32</v>
      </c>
      <c r="J115" s="28">
        <f t="shared" si="5"/>
        <v>191</v>
      </c>
      <c r="K115" s="3"/>
    </row>
    <row r="116" spans="1:11" x14ac:dyDescent="0.2">
      <c r="A116" s="27">
        <v>109</v>
      </c>
      <c r="B116" s="376" t="s">
        <v>283</v>
      </c>
      <c r="C116" s="377" t="s">
        <v>504</v>
      </c>
      <c r="D116" s="378" t="s">
        <v>657</v>
      </c>
      <c r="E116" s="265"/>
      <c r="F116" s="379"/>
      <c r="G116" s="28"/>
      <c r="H116" s="265">
        <v>0.04</v>
      </c>
      <c r="I116" s="379">
        <v>128.41</v>
      </c>
      <c r="J116" s="28">
        <f t="shared" si="5"/>
        <v>5</v>
      </c>
      <c r="K116" s="3"/>
    </row>
    <row r="117" spans="1:11" x14ac:dyDescent="0.2">
      <c r="A117" s="27">
        <v>110</v>
      </c>
      <c r="B117" s="376" t="s">
        <v>284</v>
      </c>
      <c r="C117" s="377" t="s">
        <v>505</v>
      </c>
      <c r="D117" s="378" t="s">
        <v>22</v>
      </c>
      <c r="E117" s="265"/>
      <c r="F117" s="379"/>
      <c r="G117" s="28"/>
      <c r="H117" s="265">
        <v>1E-4</v>
      </c>
      <c r="I117" s="379">
        <v>52334.32</v>
      </c>
      <c r="J117" s="28">
        <f t="shared" si="5"/>
        <v>5</v>
      </c>
      <c r="K117" s="3"/>
    </row>
    <row r="118" spans="1:11" x14ac:dyDescent="0.2">
      <c r="A118" s="27">
        <v>111</v>
      </c>
      <c r="B118" s="376" t="s">
        <v>49</v>
      </c>
      <c r="C118" s="377" t="s">
        <v>506</v>
      </c>
      <c r="D118" s="378" t="s">
        <v>22</v>
      </c>
      <c r="E118" s="265"/>
      <c r="F118" s="379"/>
      <c r="G118" s="28"/>
      <c r="H118" s="265">
        <v>1E-4</v>
      </c>
      <c r="I118" s="379">
        <v>60359.23</v>
      </c>
      <c r="J118" s="28">
        <f t="shared" si="5"/>
        <v>6</v>
      </c>
      <c r="K118" s="3"/>
    </row>
    <row r="119" spans="1:11" x14ac:dyDescent="0.2">
      <c r="A119" s="27">
        <v>112</v>
      </c>
      <c r="B119" s="376" t="s">
        <v>49</v>
      </c>
      <c r="C119" s="377" t="s">
        <v>506</v>
      </c>
      <c r="D119" s="378" t="s">
        <v>22</v>
      </c>
      <c r="E119" s="265"/>
      <c r="F119" s="379"/>
      <c r="G119" s="28"/>
      <c r="H119" s="265">
        <v>2.87E-2</v>
      </c>
      <c r="I119" s="379">
        <v>60359.23</v>
      </c>
      <c r="J119" s="28">
        <f t="shared" si="5"/>
        <v>1732</v>
      </c>
      <c r="K119" s="3"/>
    </row>
    <row r="120" spans="1:11" x14ac:dyDescent="0.2">
      <c r="A120" s="27">
        <v>113</v>
      </c>
      <c r="B120" s="376" t="s">
        <v>170</v>
      </c>
      <c r="C120" s="377" t="s">
        <v>507</v>
      </c>
      <c r="D120" s="378" t="s">
        <v>22</v>
      </c>
      <c r="E120" s="265"/>
      <c r="F120" s="379"/>
      <c r="G120" s="28"/>
      <c r="H120" s="265">
        <v>2.0000000000000001E-4</v>
      </c>
      <c r="I120" s="379">
        <v>181949.15</v>
      </c>
      <c r="J120" s="28">
        <f t="shared" si="5"/>
        <v>36</v>
      </c>
      <c r="K120" s="3"/>
    </row>
    <row r="121" spans="1:11" x14ac:dyDescent="0.2">
      <c r="A121" s="27">
        <v>114</v>
      </c>
      <c r="B121" s="376" t="s">
        <v>50</v>
      </c>
      <c r="C121" s="377" t="s">
        <v>70</v>
      </c>
      <c r="D121" s="378" t="s">
        <v>22</v>
      </c>
      <c r="E121" s="265"/>
      <c r="F121" s="379"/>
      <c r="G121" s="28"/>
      <c r="H121" s="265">
        <v>6.6E-3</v>
      </c>
      <c r="I121" s="379">
        <v>66708.31</v>
      </c>
      <c r="J121" s="28">
        <f t="shared" si="5"/>
        <v>440</v>
      </c>
      <c r="K121" s="3"/>
    </row>
    <row r="122" spans="1:11" x14ac:dyDescent="0.2">
      <c r="A122" s="27">
        <v>115</v>
      </c>
      <c r="B122" s="376" t="s">
        <v>285</v>
      </c>
      <c r="C122" s="377" t="s">
        <v>508</v>
      </c>
      <c r="D122" s="378" t="s">
        <v>22</v>
      </c>
      <c r="E122" s="265"/>
      <c r="F122" s="379"/>
      <c r="G122" s="28"/>
      <c r="H122" s="265">
        <v>2.9999999999999997E-4</v>
      </c>
      <c r="I122" s="379">
        <v>199186.44</v>
      </c>
      <c r="J122" s="28">
        <f t="shared" si="5"/>
        <v>60</v>
      </c>
      <c r="K122" s="3"/>
    </row>
    <row r="123" spans="1:11" x14ac:dyDescent="0.2">
      <c r="A123" s="27">
        <v>116</v>
      </c>
      <c r="B123" s="376" t="s">
        <v>286</v>
      </c>
      <c r="C123" s="377" t="s">
        <v>509</v>
      </c>
      <c r="D123" s="378" t="s">
        <v>22</v>
      </c>
      <c r="E123" s="265"/>
      <c r="F123" s="379"/>
      <c r="G123" s="28"/>
      <c r="H123" s="265">
        <v>2.3E-3</v>
      </c>
      <c r="I123" s="379">
        <v>144458.04999999999</v>
      </c>
      <c r="J123" s="28">
        <f t="shared" si="5"/>
        <v>332</v>
      </c>
      <c r="K123" s="3"/>
    </row>
    <row r="124" spans="1:11" x14ac:dyDescent="0.2">
      <c r="A124" s="27">
        <v>117</v>
      </c>
      <c r="B124" s="376" t="s">
        <v>287</v>
      </c>
      <c r="C124" s="377" t="s">
        <v>510</v>
      </c>
      <c r="D124" s="378" t="s">
        <v>22</v>
      </c>
      <c r="E124" s="265"/>
      <c r="F124" s="379"/>
      <c r="G124" s="28"/>
      <c r="H124" s="265">
        <v>2E-3</v>
      </c>
      <c r="I124" s="379">
        <v>151320.23000000001</v>
      </c>
      <c r="J124" s="28">
        <f t="shared" si="5"/>
        <v>303</v>
      </c>
      <c r="K124" s="3"/>
    </row>
    <row r="125" spans="1:11" x14ac:dyDescent="0.2">
      <c r="A125" s="27">
        <v>118</v>
      </c>
      <c r="B125" s="376" t="s">
        <v>288</v>
      </c>
      <c r="C125" s="377" t="s">
        <v>511</v>
      </c>
      <c r="D125" s="378" t="s">
        <v>22</v>
      </c>
      <c r="E125" s="265"/>
      <c r="F125" s="379"/>
      <c r="G125" s="28"/>
      <c r="H125" s="265">
        <v>8.0199999999999994E-2</v>
      </c>
      <c r="I125" s="379">
        <v>85497.45</v>
      </c>
      <c r="J125" s="28">
        <f t="shared" si="5"/>
        <v>6857</v>
      </c>
      <c r="K125" s="3"/>
    </row>
    <row r="126" spans="1:11" x14ac:dyDescent="0.2">
      <c r="A126" s="27">
        <v>119</v>
      </c>
      <c r="B126" s="376" t="s">
        <v>289</v>
      </c>
      <c r="C126" s="377" t="s">
        <v>512</v>
      </c>
      <c r="D126" s="378" t="s">
        <v>22</v>
      </c>
      <c r="E126" s="265"/>
      <c r="F126" s="379"/>
      <c r="G126" s="28"/>
      <c r="H126" s="265">
        <v>1.15E-2</v>
      </c>
      <c r="I126" s="379">
        <v>210390.68</v>
      </c>
      <c r="J126" s="28">
        <f t="shared" si="5"/>
        <v>2419</v>
      </c>
      <c r="K126" s="3"/>
    </row>
    <row r="127" spans="1:11" x14ac:dyDescent="0.2">
      <c r="A127" s="27">
        <v>120</v>
      </c>
      <c r="B127" s="376" t="s">
        <v>171</v>
      </c>
      <c r="C127" s="377" t="s">
        <v>513</v>
      </c>
      <c r="D127" s="378" t="s">
        <v>22</v>
      </c>
      <c r="E127" s="265"/>
      <c r="F127" s="379"/>
      <c r="G127" s="28"/>
      <c r="H127" s="265">
        <v>3.8199999999999998E-2</v>
      </c>
      <c r="I127" s="379">
        <v>55542.37</v>
      </c>
      <c r="J127" s="28">
        <f t="shared" si="5"/>
        <v>2122</v>
      </c>
      <c r="K127" s="3"/>
    </row>
    <row r="128" spans="1:11" x14ac:dyDescent="0.2">
      <c r="A128" s="27">
        <v>121</v>
      </c>
      <c r="B128" s="376" t="s">
        <v>171</v>
      </c>
      <c r="C128" s="377" t="s">
        <v>513</v>
      </c>
      <c r="D128" s="378" t="s">
        <v>22</v>
      </c>
      <c r="E128" s="265"/>
      <c r="F128" s="379"/>
      <c r="G128" s="28"/>
      <c r="H128" s="265">
        <v>4.0000000000000001E-3</v>
      </c>
      <c r="I128" s="379">
        <v>55542.37</v>
      </c>
      <c r="J128" s="28">
        <f t="shared" si="5"/>
        <v>222</v>
      </c>
      <c r="K128" s="3"/>
    </row>
    <row r="129" spans="1:11" ht="25.5" x14ac:dyDescent="0.2">
      <c r="A129" s="27">
        <v>122</v>
      </c>
      <c r="B129" s="376" t="s">
        <v>290</v>
      </c>
      <c r="C129" s="377" t="s">
        <v>514</v>
      </c>
      <c r="D129" s="378" t="s">
        <v>22</v>
      </c>
      <c r="E129" s="265"/>
      <c r="F129" s="379"/>
      <c r="G129" s="28"/>
      <c r="H129" s="265">
        <v>4.6300000000000001E-2</v>
      </c>
      <c r="I129" s="379">
        <v>52842.71</v>
      </c>
      <c r="J129" s="28">
        <f t="shared" si="5"/>
        <v>2447</v>
      </c>
      <c r="K129" s="3"/>
    </row>
    <row r="130" spans="1:11" ht="38.25" x14ac:dyDescent="0.2">
      <c r="A130" s="27">
        <v>123</v>
      </c>
      <c r="B130" s="376" t="s">
        <v>291</v>
      </c>
      <c r="C130" s="377" t="s">
        <v>515</v>
      </c>
      <c r="D130" s="378" t="s">
        <v>22</v>
      </c>
      <c r="E130" s="265"/>
      <c r="F130" s="379"/>
      <c r="G130" s="28"/>
      <c r="H130" s="265">
        <v>2.3E-3</v>
      </c>
      <c r="I130" s="379">
        <v>68427.88</v>
      </c>
      <c r="J130" s="28">
        <f t="shared" si="5"/>
        <v>157</v>
      </c>
      <c r="K130" s="3"/>
    </row>
    <row r="131" spans="1:11" x14ac:dyDescent="0.2">
      <c r="A131" s="27">
        <v>124</v>
      </c>
      <c r="B131" s="376" t="s">
        <v>292</v>
      </c>
      <c r="C131" s="377" t="s">
        <v>516</v>
      </c>
      <c r="D131" s="378" t="s">
        <v>24</v>
      </c>
      <c r="E131" s="265"/>
      <c r="F131" s="379"/>
      <c r="G131" s="28"/>
      <c r="H131" s="265">
        <v>33.86</v>
      </c>
      <c r="I131" s="379">
        <v>59.68</v>
      </c>
      <c r="J131" s="28">
        <f t="shared" si="5"/>
        <v>2021</v>
      </c>
      <c r="K131" s="3"/>
    </row>
    <row r="132" spans="1:11" x14ac:dyDescent="0.2">
      <c r="A132" s="27">
        <v>125</v>
      </c>
      <c r="B132" s="376" t="s">
        <v>293</v>
      </c>
      <c r="C132" s="377" t="s">
        <v>517</v>
      </c>
      <c r="D132" s="378" t="s">
        <v>22</v>
      </c>
      <c r="E132" s="265"/>
      <c r="F132" s="379"/>
      <c r="G132" s="28"/>
      <c r="H132" s="265">
        <v>6.2E-2</v>
      </c>
      <c r="I132" s="379">
        <v>55901.8</v>
      </c>
      <c r="J132" s="28">
        <f t="shared" si="5"/>
        <v>3466</v>
      </c>
      <c r="K132" s="3"/>
    </row>
    <row r="133" spans="1:11" ht="38.25" x14ac:dyDescent="0.2">
      <c r="A133" s="27">
        <v>126</v>
      </c>
      <c r="B133" s="376" t="s">
        <v>294</v>
      </c>
      <c r="C133" s="377" t="s">
        <v>518</v>
      </c>
      <c r="D133" s="378" t="s">
        <v>22</v>
      </c>
      <c r="E133" s="265">
        <v>0.18174899999999999</v>
      </c>
      <c r="F133" s="379">
        <v>102000</v>
      </c>
      <c r="G133" s="28">
        <f t="shared" ref="G133:G136" si="6">E133*F133</f>
        <v>18538</v>
      </c>
      <c r="H133" s="265"/>
      <c r="I133" s="379"/>
      <c r="J133" s="28"/>
      <c r="K133" s="3"/>
    </row>
    <row r="134" spans="1:11" ht="38.25" x14ac:dyDescent="0.2">
      <c r="A134" s="27">
        <v>127</v>
      </c>
      <c r="B134" s="376" t="s">
        <v>295</v>
      </c>
      <c r="C134" s="377" t="s">
        <v>519</v>
      </c>
      <c r="D134" s="378" t="s">
        <v>52</v>
      </c>
      <c r="E134" s="265">
        <v>1</v>
      </c>
      <c r="F134" s="379">
        <v>29339.42</v>
      </c>
      <c r="G134" s="28">
        <f t="shared" si="6"/>
        <v>29339</v>
      </c>
      <c r="H134" s="265"/>
      <c r="I134" s="379"/>
      <c r="J134" s="28"/>
      <c r="K134" s="3"/>
    </row>
    <row r="135" spans="1:11" ht="38.25" x14ac:dyDescent="0.2">
      <c r="A135" s="27">
        <v>128</v>
      </c>
      <c r="B135" s="376" t="s">
        <v>296</v>
      </c>
      <c r="C135" s="377" t="s">
        <v>520</v>
      </c>
      <c r="D135" s="378" t="s">
        <v>52</v>
      </c>
      <c r="E135" s="265">
        <v>2</v>
      </c>
      <c r="F135" s="379">
        <v>16043.26</v>
      </c>
      <c r="G135" s="28">
        <f t="shared" si="6"/>
        <v>32087</v>
      </c>
      <c r="H135" s="265"/>
      <c r="I135" s="379"/>
      <c r="J135" s="28"/>
      <c r="K135" s="3"/>
    </row>
    <row r="136" spans="1:11" ht="25.5" x14ac:dyDescent="0.2">
      <c r="A136" s="27">
        <v>129</v>
      </c>
      <c r="B136" s="376" t="s">
        <v>297</v>
      </c>
      <c r="C136" s="377" t="s">
        <v>521</v>
      </c>
      <c r="D136" s="378" t="s">
        <v>52</v>
      </c>
      <c r="E136" s="265">
        <v>23</v>
      </c>
      <c r="F136" s="379">
        <v>1500</v>
      </c>
      <c r="G136" s="28">
        <f t="shared" si="6"/>
        <v>34500</v>
      </c>
      <c r="H136" s="265"/>
      <c r="I136" s="379"/>
      <c r="J136" s="28"/>
      <c r="K136" s="3"/>
    </row>
    <row r="137" spans="1:11" x14ac:dyDescent="0.2">
      <c r="A137" s="27">
        <v>130</v>
      </c>
      <c r="B137" s="376" t="s">
        <v>298</v>
      </c>
      <c r="C137" s="377" t="s">
        <v>522</v>
      </c>
      <c r="D137" s="378" t="s">
        <v>48</v>
      </c>
      <c r="E137" s="265"/>
      <c r="F137" s="379"/>
      <c r="G137" s="28"/>
      <c r="H137" s="265">
        <v>0.75229999999999997</v>
      </c>
      <c r="I137" s="379">
        <v>290.08999999999997</v>
      </c>
      <c r="J137" s="28">
        <f t="shared" si="5"/>
        <v>218</v>
      </c>
      <c r="K137" s="3"/>
    </row>
    <row r="138" spans="1:11" x14ac:dyDescent="0.2">
      <c r="A138" s="27">
        <v>131</v>
      </c>
      <c r="B138" s="376" t="s">
        <v>299</v>
      </c>
      <c r="C138" s="377" t="s">
        <v>523</v>
      </c>
      <c r="D138" s="378" t="s">
        <v>48</v>
      </c>
      <c r="E138" s="265"/>
      <c r="F138" s="379"/>
      <c r="G138" s="28"/>
      <c r="H138" s="265">
        <v>1.08</v>
      </c>
      <c r="I138" s="379">
        <v>502.84</v>
      </c>
      <c r="J138" s="28">
        <f t="shared" si="5"/>
        <v>543</v>
      </c>
      <c r="K138" s="3"/>
    </row>
    <row r="139" spans="1:11" ht="38.25" x14ac:dyDescent="0.2">
      <c r="A139" s="27">
        <v>132</v>
      </c>
      <c r="B139" s="376" t="s">
        <v>300</v>
      </c>
      <c r="C139" s="377" t="s">
        <v>524</v>
      </c>
      <c r="D139" s="378" t="s">
        <v>22</v>
      </c>
      <c r="E139" s="265"/>
      <c r="F139" s="379"/>
      <c r="G139" s="28"/>
      <c r="H139" s="265">
        <v>6.4399999999999999E-2</v>
      </c>
      <c r="I139" s="379">
        <v>65022.879999999997</v>
      </c>
      <c r="J139" s="28">
        <f t="shared" si="5"/>
        <v>4187</v>
      </c>
      <c r="K139" s="3"/>
    </row>
    <row r="140" spans="1:11" x14ac:dyDescent="0.2">
      <c r="A140" s="27">
        <v>133</v>
      </c>
      <c r="B140" s="376" t="s">
        <v>301</v>
      </c>
      <c r="C140" s="377" t="s">
        <v>525</v>
      </c>
      <c r="D140" s="378" t="s">
        <v>22</v>
      </c>
      <c r="E140" s="265"/>
      <c r="F140" s="379"/>
      <c r="G140" s="28"/>
      <c r="H140" s="265">
        <v>2.4300000000000002</v>
      </c>
      <c r="I140" s="379">
        <v>36000</v>
      </c>
      <c r="J140" s="28">
        <f t="shared" ref="J140:J197" si="7">H140*I140</f>
        <v>87480</v>
      </c>
      <c r="K140" s="3"/>
    </row>
    <row r="141" spans="1:11" x14ac:dyDescent="0.2">
      <c r="A141" s="27">
        <v>134</v>
      </c>
      <c r="B141" s="376" t="s">
        <v>302</v>
      </c>
      <c r="C141" s="377" t="s">
        <v>526</v>
      </c>
      <c r="D141" s="378" t="s">
        <v>653</v>
      </c>
      <c r="E141" s="265"/>
      <c r="F141" s="379"/>
      <c r="G141" s="28"/>
      <c r="H141" s="265">
        <v>0.35</v>
      </c>
      <c r="I141" s="379">
        <v>1866.63</v>
      </c>
      <c r="J141" s="28">
        <f t="shared" si="7"/>
        <v>653</v>
      </c>
      <c r="K141" s="3"/>
    </row>
    <row r="142" spans="1:11" x14ac:dyDescent="0.2">
      <c r="A142" s="27">
        <v>135</v>
      </c>
      <c r="B142" s="376" t="s">
        <v>303</v>
      </c>
      <c r="C142" s="377" t="s">
        <v>527</v>
      </c>
      <c r="D142" s="378" t="s">
        <v>52</v>
      </c>
      <c r="E142" s="265"/>
      <c r="F142" s="379"/>
      <c r="G142" s="28"/>
      <c r="H142" s="265">
        <v>0.05</v>
      </c>
      <c r="I142" s="379">
        <v>1165.05</v>
      </c>
      <c r="J142" s="28">
        <f t="shared" si="7"/>
        <v>58</v>
      </c>
      <c r="K142" s="3"/>
    </row>
    <row r="143" spans="1:11" x14ac:dyDescent="0.2">
      <c r="A143" s="27">
        <v>136</v>
      </c>
      <c r="B143" s="376" t="s">
        <v>304</v>
      </c>
      <c r="C143" s="377" t="s">
        <v>528</v>
      </c>
      <c r="D143" s="378" t="s">
        <v>23</v>
      </c>
      <c r="E143" s="265"/>
      <c r="F143" s="379"/>
      <c r="G143" s="28"/>
      <c r="H143" s="265">
        <v>5.2747000000000002</v>
      </c>
      <c r="I143" s="379">
        <v>5468.76</v>
      </c>
      <c r="J143" s="28">
        <f t="shared" si="7"/>
        <v>28846</v>
      </c>
      <c r="K143" s="3"/>
    </row>
    <row r="144" spans="1:11" x14ac:dyDescent="0.2">
      <c r="A144" s="27">
        <v>137</v>
      </c>
      <c r="B144" s="376" t="s">
        <v>305</v>
      </c>
      <c r="C144" s="377" t="s">
        <v>529</v>
      </c>
      <c r="D144" s="378" t="s">
        <v>23</v>
      </c>
      <c r="E144" s="265"/>
      <c r="F144" s="379"/>
      <c r="G144" s="28"/>
      <c r="H144" s="265">
        <v>1.5452999999999999</v>
      </c>
      <c r="I144" s="379">
        <v>5110.96</v>
      </c>
      <c r="J144" s="28">
        <f t="shared" si="7"/>
        <v>7898</v>
      </c>
      <c r="K144" s="3"/>
    </row>
    <row r="145" spans="1:11" x14ac:dyDescent="0.2">
      <c r="A145" s="27">
        <v>138</v>
      </c>
      <c r="B145" s="376" t="s">
        <v>306</v>
      </c>
      <c r="C145" s="377" t="s">
        <v>530</v>
      </c>
      <c r="D145" s="378" t="s">
        <v>23</v>
      </c>
      <c r="E145" s="265"/>
      <c r="F145" s="379"/>
      <c r="G145" s="28"/>
      <c r="H145" s="265">
        <v>12.444000000000001</v>
      </c>
      <c r="I145" s="379">
        <v>4743.57</v>
      </c>
      <c r="J145" s="28">
        <f t="shared" si="7"/>
        <v>59029</v>
      </c>
      <c r="K145" s="3"/>
    </row>
    <row r="146" spans="1:11" x14ac:dyDescent="0.2">
      <c r="A146" s="27">
        <v>139</v>
      </c>
      <c r="B146" s="376" t="s">
        <v>307</v>
      </c>
      <c r="C146" s="377" t="s">
        <v>531</v>
      </c>
      <c r="D146" s="378" t="s">
        <v>23</v>
      </c>
      <c r="E146" s="265"/>
      <c r="F146" s="379"/>
      <c r="G146" s="28"/>
      <c r="H146" s="265">
        <v>30.45</v>
      </c>
      <c r="I146" s="379">
        <v>5756.6</v>
      </c>
      <c r="J146" s="28">
        <f t="shared" si="7"/>
        <v>175288</v>
      </c>
      <c r="K146" s="3"/>
    </row>
    <row r="147" spans="1:11" x14ac:dyDescent="0.2">
      <c r="A147" s="27">
        <v>140</v>
      </c>
      <c r="B147" s="376" t="s">
        <v>308</v>
      </c>
      <c r="C147" s="377" t="s">
        <v>532</v>
      </c>
      <c r="D147" s="378" t="s">
        <v>22</v>
      </c>
      <c r="E147" s="265"/>
      <c r="F147" s="379"/>
      <c r="G147" s="28"/>
      <c r="H147" s="265">
        <v>2.9999999999999997E-4</v>
      </c>
      <c r="I147" s="379">
        <v>4356.71</v>
      </c>
      <c r="J147" s="28">
        <f t="shared" si="7"/>
        <v>1</v>
      </c>
      <c r="K147" s="3"/>
    </row>
    <row r="148" spans="1:11" x14ac:dyDescent="0.2">
      <c r="A148" s="27">
        <v>141</v>
      </c>
      <c r="B148" s="376" t="s">
        <v>309</v>
      </c>
      <c r="C148" s="377" t="s">
        <v>533</v>
      </c>
      <c r="D148" s="378" t="s">
        <v>22</v>
      </c>
      <c r="E148" s="265"/>
      <c r="F148" s="379"/>
      <c r="G148" s="28"/>
      <c r="H148" s="265">
        <v>3.8E-3</v>
      </c>
      <c r="I148" s="379">
        <v>4634.91</v>
      </c>
      <c r="J148" s="28">
        <f t="shared" si="7"/>
        <v>18</v>
      </c>
      <c r="K148" s="3"/>
    </row>
    <row r="149" spans="1:11" ht="25.5" x14ac:dyDescent="0.2">
      <c r="A149" s="27">
        <v>142</v>
      </c>
      <c r="B149" s="376" t="s">
        <v>310</v>
      </c>
      <c r="C149" s="377" t="s">
        <v>534</v>
      </c>
      <c r="D149" s="378" t="s">
        <v>23</v>
      </c>
      <c r="E149" s="265"/>
      <c r="F149" s="379"/>
      <c r="G149" s="28"/>
      <c r="H149" s="265">
        <v>6.1</v>
      </c>
      <c r="I149" s="379">
        <v>1800</v>
      </c>
      <c r="J149" s="28">
        <f t="shared" si="7"/>
        <v>10980</v>
      </c>
      <c r="K149" s="3"/>
    </row>
    <row r="150" spans="1:11" ht="25.5" x14ac:dyDescent="0.2">
      <c r="A150" s="27">
        <v>143</v>
      </c>
      <c r="B150" s="376" t="s">
        <v>311</v>
      </c>
      <c r="C150" s="377" t="s">
        <v>535</v>
      </c>
      <c r="D150" s="378" t="s">
        <v>23</v>
      </c>
      <c r="E150" s="265"/>
      <c r="F150" s="379"/>
      <c r="G150" s="28"/>
      <c r="H150" s="265">
        <v>5.49</v>
      </c>
      <c r="I150" s="379">
        <v>1800</v>
      </c>
      <c r="J150" s="28">
        <f t="shared" si="7"/>
        <v>9882</v>
      </c>
      <c r="K150" s="3"/>
    </row>
    <row r="151" spans="1:11" x14ac:dyDescent="0.2">
      <c r="A151" s="27">
        <v>144</v>
      </c>
      <c r="B151" s="376" t="s">
        <v>312</v>
      </c>
      <c r="C151" s="377" t="s">
        <v>536</v>
      </c>
      <c r="D151" s="378" t="s">
        <v>23</v>
      </c>
      <c r="E151" s="265"/>
      <c r="F151" s="379"/>
      <c r="G151" s="28"/>
      <c r="H151" s="265">
        <v>61</v>
      </c>
      <c r="I151" s="379">
        <v>1926.95</v>
      </c>
      <c r="J151" s="28">
        <f t="shared" si="7"/>
        <v>117544</v>
      </c>
      <c r="K151" s="3"/>
    </row>
    <row r="152" spans="1:11" x14ac:dyDescent="0.2">
      <c r="A152" s="27">
        <v>145</v>
      </c>
      <c r="B152" s="376" t="s">
        <v>116</v>
      </c>
      <c r="C152" s="377" t="s">
        <v>537</v>
      </c>
      <c r="D152" s="378" t="s">
        <v>23</v>
      </c>
      <c r="E152" s="265"/>
      <c r="F152" s="379"/>
      <c r="G152" s="28"/>
      <c r="H152" s="265">
        <v>658.8</v>
      </c>
      <c r="I152" s="379">
        <v>180</v>
      </c>
      <c r="J152" s="28">
        <f t="shared" si="7"/>
        <v>118584</v>
      </c>
      <c r="K152" s="3"/>
    </row>
    <row r="153" spans="1:11" x14ac:dyDescent="0.2">
      <c r="A153" s="27">
        <v>146</v>
      </c>
      <c r="B153" s="376" t="s">
        <v>120</v>
      </c>
      <c r="C153" s="377" t="s">
        <v>179</v>
      </c>
      <c r="D153" s="378" t="s">
        <v>23</v>
      </c>
      <c r="E153" s="265"/>
      <c r="F153" s="379"/>
      <c r="G153" s="28"/>
      <c r="H153" s="265">
        <v>93.993700000000004</v>
      </c>
      <c r="I153" s="379">
        <v>26.61</v>
      </c>
      <c r="J153" s="28">
        <f t="shared" si="7"/>
        <v>2501</v>
      </c>
      <c r="K153" s="3"/>
    </row>
    <row r="154" spans="1:11" x14ac:dyDescent="0.2">
      <c r="A154" s="27">
        <v>147</v>
      </c>
      <c r="B154" s="376" t="s">
        <v>121</v>
      </c>
      <c r="C154" s="377" t="s">
        <v>124</v>
      </c>
      <c r="D154" s="378" t="s">
        <v>23</v>
      </c>
      <c r="E154" s="265"/>
      <c r="F154" s="379"/>
      <c r="G154" s="28"/>
      <c r="H154" s="265">
        <v>5.1499999999999997E-2</v>
      </c>
      <c r="I154" s="379">
        <v>26.61</v>
      </c>
      <c r="J154" s="28">
        <f t="shared" si="7"/>
        <v>1</v>
      </c>
      <c r="K154" s="3"/>
    </row>
    <row r="155" spans="1:11" x14ac:dyDescent="0.2">
      <c r="A155" s="27">
        <v>148</v>
      </c>
      <c r="B155" s="376" t="s">
        <v>313</v>
      </c>
      <c r="C155" s="377" t="s">
        <v>538</v>
      </c>
      <c r="D155" s="378" t="s">
        <v>23</v>
      </c>
      <c r="E155" s="265"/>
      <c r="F155" s="379"/>
      <c r="G155" s="28"/>
      <c r="H155" s="265">
        <v>6.71</v>
      </c>
      <c r="I155" s="379">
        <v>2006.73</v>
      </c>
      <c r="J155" s="28">
        <f t="shared" si="7"/>
        <v>13465</v>
      </c>
      <c r="K155" s="3"/>
    </row>
    <row r="156" spans="1:11" x14ac:dyDescent="0.2">
      <c r="A156" s="27">
        <v>149</v>
      </c>
      <c r="B156" s="376" t="s">
        <v>314</v>
      </c>
      <c r="C156" s="377" t="s">
        <v>539</v>
      </c>
      <c r="D156" s="378" t="s">
        <v>52</v>
      </c>
      <c r="E156" s="265"/>
      <c r="F156" s="379"/>
      <c r="G156" s="28"/>
      <c r="H156" s="265">
        <v>6.0179999999999998</v>
      </c>
      <c r="I156" s="379">
        <v>35.619999999999997</v>
      </c>
      <c r="J156" s="28">
        <f t="shared" si="7"/>
        <v>214</v>
      </c>
      <c r="K156" s="3"/>
    </row>
    <row r="157" spans="1:11" x14ac:dyDescent="0.2">
      <c r="A157" s="27">
        <v>150</v>
      </c>
      <c r="B157" s="376" t="s">
        <v>315</v>
      </c>
      <c r="C157" s="377" t="s">
        <v>541</v>
      </c>
      <c r="D157" s="378" t="s">
        <v>181</v>
      </c>
      <c r="E157" s="265"/>
      <c r="F157" s="379"/>
      <c r="G157" s="28"/>
      <c r="H157" s="265">
        <v>0.15</v>
      </c>
      <c r="I157" s="379">
        <v>19245.849999999999</v>
      </c>
      <c r="J157" s="28">
        <f t="shared" si="7"/>
        <v>2887</v>
      </c>
      <c r="K157" s="3"/>
    </row>
    <row r="158" spans="1:11" x14ac:dyDescent="0.2">
      <c r="A158" s="27">
        <v>151</v>
      </c>
      <c r="B158" s="376" t="s">
        <v>316</v>
      </c>
      <c r="C158" s="377" t="s">
        <v>542</v>
      </c>
      <c r="D158" s="378" t="s">
        <v>24</v>
      </c>
      <c r="E158" s="265"/>
      <c r="F158" s="379"/>
      <c r="G158" s="28"/>
      <c r="H158" s="265">
        <v>0.34050000000000002</v>
      </c>
      <c r="I158" s="379">
        <v>236.24</v>
      </c>
      <c r="J158" s="28">
        <f t="shared" si="7"/>
        <v>80</v>
      </c>
      <c r="K158" s="3"/>
    </row>
    <row r="159" spans="1:11" ht="25.5" x14ac:dyDescent="0.2">
      <c r="A159" s="27">
        <v>152</v>
      </c>
      <c r="B159" s="376" t="s">
        <v>317</v>
      </c>
      <c r="C159" s="377" t="s">
        <v>543</v>
      </c>
      <c r="D159" s="378" t="s">
        <v>22</v>
      </c>
      <c r="E159" s="265"/>
      <c r="F159" s="379"/>
      <c r="G159" s="28"/>
      <c r="H159" s="265">
        <v>1E-4</v>
      </c>
      <c r="I159" s="379">
        <v>380269.95</v>
      </c>
      <c r="J159" s="28">
        <f t="shared" si="7"/>
        <v>38</v>
      </c>
      <c r="K159" s="3"/>
    </row>
    <row r="160" spans="1:11" x14ac:dyDescent="0.2">
      <c r="A160" s="27">
        <v>153</v>
      </c>
      <c r="B160" s="376" t="s">
        <v>172</v>
      </c>
      <c r="C160" s="377" t="s">
        <v>544</v>
      </c>
      <c r="D160" s="378" t="s">
        <v>24</v>
      </c>
      <c r="E160" s="265"/>
      <c r="F160" s="379"/>
      <c r="G160" s="28"/>
      <c r="H160" s="265">
        <v>1.7807999999999999</v>
      </c>
      <c r="I160" s="379">
        <v>167.55</v>
      </c>
      <c r="J160" s="28">
        <f t="shared" si="7"/>
        <v>298</v>
      </c>
      <c r="K160" s="3"/>
    </row>
    <row r="161" spans="1:11" x14ac:dyDescent="0.2">
      <c r="A161" s="27">
        <v>154</v>
      </c>
      <c r="B161" s="376" t="s">
        <v>318</v>
      </c>
      <c r="C161" s="377" t="s">
        <v>545</v>
      </c>
      <c r="D161" s="378" t="s">
        <v>24</v>
      </c>
      <c r="E161" s="265"/>
      <c r="F161" s="379"/>
      <c r="G161" s="28"/>
      <c r="H161" s="265">
        <v>4.4000000000000003E-3</v>
      </c>
      <c r="I161" s="379">
        <v>738</v>
      </c>
      <c r="J161" s="28">
        <f t="shared" si="7"/>
        <v>3</v>
      </c>
      <c r="K161" s="3"/>
    </row>
    <row r="162" spans="1:11" x14ac:dyDescent="0.2">
      <c r="A162" s="27">
        <v>155</v>
      </c>
      <c r="B162" s="376" t="s">
        <v>319</v>
      </c>
      <c r="C162" s="377" t="s">
        <v>546</v>
      </c>
      <c r="D162" s="378" t="s">
        <v>24</v>
      </c>
      <c r="E162" s="265"/>
      <c r="F162" s="379"/>
      <c r="G162" s="28"/>
      <c r="H162" s="265">
        <v>6.4000000000000001E-2</v>
      </c>
      <c r="I162" s="379">
        <v>534.26</v>
      </c>
      <c r="J162" s="28">
        <f t="shared" si="7"/>
        <v>34</v>
      </c>
      <c r="K162" s="3"/>
    </row>
    <row r="163" spans="1:11" x14ac:dyDescent="0.2">
      <c r="A163" s="27">
        <v>156</v>
      </c>
      <c r="B163" s="376" t="s">
        <v>320</v>
      </c>
      <c r="C163" s="377" t="s">
        <v>547</v>
      </c>
      <c r="D163" s="378" t="s">
        <v>24</v>
      </c>
      <c r="E163" s="265"/>
      <c r="F163" s="379"/>
      <c r="G163" s="28"/>
      <c r="H163" s="265">
        <v>12.0075</v>
      </c>
      <c r="I163" s="379">
        <v>445.13</v>
      </c>
      <c r="J163" s="28">
        <f t="shared" si="7"/>
        <v>5345</v>
      </c>
      <c r="K163" s="3"/>
    </row>
    <row r="164" spans="1:11" x14ac:dyDescent="0.2">
      <c r="A164" s="27">
        <v>157</v>
      </c>
      <c r="B164" s="376" t="s">
        <v>321</v>
      </c>
      <c r="C164" s="377" t="s">
        <v>548</v>
      </c>
      <c r="D164" s="378" t="s">
        <v>24</v>
      </c>
      <c r="E164" s="265"/>
      <c r="F164" s="379"/>
      <c r="G164" s="28"/>
      <c r="H164" s="265">
        <v>9.5999999999999992E-3</v>
      </c>
      <c r="I164" s="379">
        <v>901.15</v>
      </c>
      <c r="J164" s="28">
        <f t="shared" si="7"/>
        <v>9</v>
      </c>
      <c r="K164" s="3"/>
    </row>
    <row r="165" spans="1:11" ht="38.25" x14ac:dyDescent="0.2">
      <c r="A165" s="27">
        <v>158</v>
      </c>
      <c r="B165" s="376" t="s">
        <v>322</v>
      </c>
      <c r="C165" s="377" t="s">
        <v>549</v>
      </c>
      <c r="D165" s="378" t="s">
        <v>51</v>
      </c>
      <c r="E165" s="265"/>
      <c r="F165" s="379"/>
      <c r="G165" s="28"/>
      <c r="H165" s="265">
        <v>500</v>
      </c>
      <c r="I165" s="379">
        <v>125.86</v>
      </c>
      <c r="J165" s="28">
        <f t="shared" si="7"/>
        <v>62930</v>
      </c>
      <c r="K165" s="3"/>
    </row>
    <row r="166" spans="1:11" x14ac:dyDescent="0.2">
      <c r="A166" s="27">
        <v>159</v>
      </c>
      <c r="B166" s="376" t="s">
        <v>323</v>
      </c>
      <c r="C166" s="377" t="s">
        <v>550</v>
      </c>
      <c r="D166" s="378" t="s">
        <v>24</v>
      </c>
      <c r="E166" s="265"/>
      <c r="F166" s="379"/>
      <c r="G166" s="28"/>
      <c r="H166" s="265">
        <v>2.7199999999999998E-2</v>
      </c>
      <c r="I166" s="379">
        <v>102.98</v>
      </c>
      <c r="J166" s="28">
        <f t="shared" si="7"/>
        <v>3</v>
      </c>
      <c r="K166" s="3"/>
    </row>
    <row r="167" spans="1:11" x14ac:dyDescent="0.2">
      <c r="A167" s="27">
        <v>160</v>
      </c>
      <c r="B167" s="376" t="s">
        <v>324</v>
      </c>
      <c r="C167" s="377" t="s">
        <v>551</v>
      </c>
      <c r="D167" s="378" t="s">
        <v>24</v>
      </c>
      <c r="E167" s="265"/>
      <c r="F167" s="379"/>
      <c r="G167" s="28"/>
      <c r="H167" s="265">
        <v>0.08</v>
      </c>
      <c r="I167" s="379">
        <v>129.25</v>
      </c>
      <c r="J167" s="28">
        <f t="shared" si="7"/>
        <v>10</v>
      </c>
      <c r="K167" s="3"/>
    </row>
    <row r="168" spans="1:11" ht="25.5" x14ac:dyDescent="0.2">
      <c r="A168" s="27">
        <v>161</v>
      </c>
      <c r="B168" s="376" t="s">
        <v>325</v>
      </c>
      <c r="C168" s="377" t="s">
        <v>552</v>
      </c>
      <c r="D168" s="378" t="s">
        <v>22</v>
      </c>
      <c r="E168" s="265"/>
      <c r="F168" s="379"/>
      <c r="G168" s="28"/>
      <c r="H168" s="265">
        <v>5.0000000000000001E-4</v>
      </c>
      <c r="I168" s="379">
        <v>111728.75</v>
      </c>
      <c r="J168" s="28">
        <f t="shared" si="7"/>
        <v>56</v>
      </c>
      <c r="K168" s="3"/>
    </row>
    <row r="169" spans="1:11" ht="25.5" x14ac:dyDescent="0.2">
      <c r="A169" s="27">
        <v>162</v>
      </c>
      <c r="B169" s="376" t="s">
        <v>326</v>
      </c>
      <c r="C169" s="377" t="s">
        <v>553</v>
      </c>
      <c r="D169" s="378" t="s">
        <v>22</v>
      </c>
      <c r="E169" s="265"/>
      <c r="F169" s="379"/>
      <c r="G169" s="28"/>
      <c r="H169" s="265">
        <v>1E-3</v>
      </c>
      <c r="I169" s="379">
        <v>82314.990000000005</v>
      </c>
      <c r="J169" s="28">
        <f t="shared" si="7"/>
        <v>82</v>
      </c>
      <c r="K169" s="3"/>
    </row>
    <row r="170" spans="1:11" ht="51" x14ac:dyDescent="0.2">
      <c r="A170" s="27">
        <v>163</v>
      </c>
      <c r="B170" s="376" t="s">
        <v>327</v>
      </c>
      <c r="C170" s="377" t="s">
        <v>554</v>
      </c>
      <c r="D170" s="378" t="s">
        <v>181</v>
      </c>
      <c r="E170" s="265"/>
      <c r="F170" s="379"/>
      <c r="G170" s="28"/>
      <c r="H170" s="265">
        <v>0.5</v>
      </c>
      <c r="I170" s="379">
        <v>122400.32000000001</v>
      </c>
      <c r="J170" s="28">
        <f t="shared" si="7"/>
        <v>61200</v>
      </c>
      <c r="K170" s="3"/>
    </row>
    <row r="171" spans="1:11" ht="25.5" x14ac:dyDescent="0.2">
      <c r="A171" s="27">
        <v>164</v>
      </c>
      <c r="B171" s="376" t="s">
        <v>328</v>
      </c>
      <c r="C171" s="377" t="s">
        <v>555</v>
      </c>
      <c r="D171" s="378" t="s">
        <v>658</v>
      </c>
      <c r="E171" s="265"/>
      <c r="F171" s="379"/>
      <c r="G171" s="28"/>
      <c r="H171" s="265">
        <v>0.18940000000000001</v>
      </c>
      <c r="I171" s="379">
        <v>239.93</v>
      </c>
      <c r="J171" s="28">
        <f t="shared" si="7"/>
        <v>45</v>
      </c>
      <c r="K171" s="3"/>
    </row>
    <row r="172" spans="1:11" ht="25.5" x14ac:dyDescent="0.2">
      <c r="A172" s="27">
        <v>165</v>
      </c>
      <c r="B172" s="376" t="s">
        <v>328</v>
      </c>
      <c r="C172" s="377" t="s">
        <v>555</v>
      </c>
      <c r="D172" s="378" t="s">
        <v>658</v>
      </c>
      <c r="E172" s="265"/>
      <c r="F172" s="379"/>
      <c r="G172" s="28"/>
      <c r="H172" s="265">
        <v>6.6E-3</v>
      </c>
      <c r="I172" s="379">
        <v>239.93</v>
      </c>
      <c r="J172" s="28">
        <f t="shared" si="7"/>
        <v>2</v>
      </c>
      <c r="K172" s="3"/>
    </row>
    <row r="173" spans="1:11" x14ac:dyDescent="0.2">
      <c r="A173" s="27">
        <v>166</v>
      </c>
      <c r="B173" s="376" t="s">
        <v>329</v>
      </c>
      <c r="C173" s="377" t="s">
        <v>556</v>
      </c>
      <c r="D173" s="378" t="s">
        <v>52</v>
      </c>
      <c r="E173" s="265"/>
      <c r="F173" s="379"/>
      <c r="G173" s="28"/>
      <c r="H173" s="265">
        <v>7</v>
      </c>
      <c r="I173" s="379">
        <v>319.39999999999998</v>
      </c>
      <c r="J173" s="28">
        <f t="shared" si="7"/>
        <v>2236</v>
      </c>
      <c r="K173" s="3"/>
    </row>
    <row r="174" spans="1:11" x14ac:dyDescent="0.2">
      <c r="A174" s="27">
        <v>167</v>
      </c>
      <c r="B174" s="376" t="s">
        <v>330</v>
      </c>
      <c r="C174" s="377" t="s">
        <v>557</v>
      </c>
      <c r="D174" s="378" t="s">
        <v>52</v>
      </c>
      <c r="E174" s="265"/>
      <c r="F174" s="379"/>
      <c r="G174" s="28"/>
      <c r="H174" s="265">
        <v>3.5</v>
      </c>
      <c r="I174" s="379">
        <v>4.2</v>
      </c>
      <c r="J174" s="28">
        <f t="shared" si="7"/>
        <v>15</v>
      </c>
      <c r="K174" s="3"/>
    </row>
    <row r="175" spans="1:11" x14ac:dyDescent="0.2">
      <c r="A175" s="27">
        <v>168</v>
      </c>
      <c r="B175" s="376" t="s">
        <v>331</v>
      </c>
      <c r="C175" s="377" t="s">
        <v>558</v>
      </c>
      <c r="D175" s="378" t="s">
        <v>657</v>
      </c>
      <c r="E175" s="265"/>
      <c r="F175" s="379"/>
      <c r="G175" s="28"/>
      <c r="H175" s="265">
        <v>0.1085</v>
      </c>
      <c r="I175" s="379">
        <v>2833.29</v>
      </c>
      <c r="J175" s="28">
        <f t="shared" si="7"/>
        <v>307</v>
      </c>
      <c r="K175" s="3"/>
    </row>
    <row r="176" spans="1:11" x14ac:dyDescent="0.2">
      <c r="A176" s="27">
        <v>169</v>
      </c>
      <c r="B176" s="376" t="s">
        <v>332</v>
      </c>
      <c r="C176" s="377" t="s">
        <v>559</v>
      </c>
      <c r="D176" s="378" t="s">
        <v>52</v>
      </c>
      <c r="E176" s="265"/>
      <c r="F176" s="379"/>
      <c r="G176" s="28"/>
      <c r="H176" s="265">
        <v>30.5</v>
      </c>
      <c r="I176" s="379">
        <v>20.71</v>
      </c>
      <c r="J176" s="28">
        <f t="shared" si="7"/>
        <v>632</v>
      </c>
      <c r="K176" s="3"/>
    </row>
    <row r="177" spans="1:11" x14ac:dyDescent="0.2">
      <c r="A177" s="27">
        <v>170</v>
      </c>
      <c r="B177" s="376" t="s">
        <v>333</v>
      </c>
      <c r="C177" s="377" t="s">
        <v>560</v>
      </c>
      <c r="D177" s="378" t="s">
        <v>52</v>
      </c>
      <c r="E177" s="265"/>
      <c r="F177" s="379"/>
      <c r="G177" s="28"/>
      <c r="H177" s="265">
        <v>4</v>
      </c>
      <c r="I177" s="379">
        <v>20.38</v>
      </c>
      <c r="J177" s="28">
        <f t="shared" si="7"/>
        <v>82</v>
      </c>
      <c r="K177" s="3"/>
    </row>
    <row r="178" spans="1:11" x14ac:dyDescent="0.2">
      <c r="A178" s="27">
        <v>171</v>
      </c>
      <c r="B178" s="376" t="s">
        <v>334</v>
      </c>
      <c r="C178" s="377" t="s">
        <v>561</v>
      </c>
      <c r="D178" s="378" t="s">
        <v>653</v>
      </c>
      <c r="E178" s="265"/>
      <c r="F178" s="379"/>
      <c r="G178" s="28"/>
      <c r="H178" s="265">
        <v>0.89200000000000002</v>
      </c>
      <c r="I178" s="379">
        <v>483.75</v>
      </c>
      <c r="J178" s="28">
        <f t="shared" si="7"/>
        <v>432</v>
      </c>
      <c r="K178" s="3"/>
    </row>
    <row r="179" spans="1:11" x14ac:dyDescent="0.2">
      <c r="A179" s="27">
        <v>172</v>
      </c>
      <c r="B179" s="376" t="s">
        <v>335</v>
      </c>
      <c r="C179" s="377" t="s">
        <v>562</v>
      </c>
      <c r="D179" s="378" t="s">
        <v>52</v>
      </c>
      <c r="E179" s="265"/>
      <c r="F179" s="379"/>
      <c r="G179" s="28"/>
      <c r="H179" s="265">
        <v>10</v>
      </c>
      <c r="I179" s="379">
        <v>4.03</v>
      </c>
      <c r="J179" s="28">
        <f t="shared" si="7"/>
        <v>40</v>
      </c>
      <c r="K179" s="3"/>
    </row>
    <row r="180" spans="1:11" x14ac:dyDescent="0.2">
      <c r="A180" s="27">
        <v>173</v>
      </c>
      <c r="B180" s="376" t="s">
        <v>336</v>
      </c>
      <c r="C180" s="377" t="s">
        <v>563</v>
      </c>
      <c r="D180" s="378" t="s">
        <v>182</v>
      </c>
      <c r="E180" s="265"/>
      <c r="F180" s="379"/>
      <c r="G180" s="28"/>
      <c r="H180" s="265">
        <v>0.96250000000000002</v>
      </c>
      <c r="I180" s="379">
        <v>140.09</v>
      </c>
      <c r="J180" s="28">
        <f t="shared" si="7"/>
        <v>135</v>
      </c>
      <c r="K180" s="3"/>
    </row>
    <row r="181" spans="1:11" x14ac:dyDescent="0.2">
      <c r="A181" s="27">
        <v>174</v>
      </c>
      <c r="B181" s="376" t="s">
        <v>337</v>
      </c>
      <c r="C181" s="377" t="s">
        <v>564</v>
      </c>
      <c r="D181" s="378" t="s">
        <v>657</v>
      </c>
      <c r="E181" s="265"/>
      <c r="F181" s="379"/>
      <c r="G181" s="28"/>
      <c r="H181" s="265">
        <v>6.1199999999999997E-2</v>
      </c>
      <c r="I181" s="379">
        <v>17955.509999999998</v>
      </c>
      <c r="J181" s="28">
        <f t="shared" si="7"/>
        <v>1099</v>
      </c>
      <c r="K181" s="3"/>
    </row>
    <row r="182" spans="1:11" x14ac:dyDescent="0.2">
      <c r="A182" s="27">
        <v>175</v>
      </c>
      <c r="B182" s="376" t="s">
        <v>338</v>
      </c>
      <c r="C182" s="377" t="s">
        <v>565</v>
      </c>
      <c r="D182" s="378" t="s">
        <v>52</v>
      </c>
      <c r="E182" s="265"/>
      <c r="F182" s="379"/>
      <c r="G182" s="28"/>
      <c r="H182" s="265">
        <v>23.75</v>
      </c>
      <c r="I182" s="379">
        <v>31.92</v>
      </c>
      <c r="J182" s="28">
        <f t="shared" si="7"/>
        <v>758</v>
      </c>
      <c r="K182" s="3"/>
    </row>
    <row r="183" spans="1:11" x14ac:dyDescent="0.2">
      <c r="A183" s="27">
        <v>176</v>
      </c>
      <c r="B183" s="376" t="s">
        <v>339</v>
      </c>
      <c r="C183" s="377" t="s">
        <v>566</v>
      </c>
      <c r="D183" s="378" t="s">
        <v>653</v>
      </c>
      <c r="E183" s="265"/>
      <c r="F183" s="379"/>
      <c r="G183" s="28"/>
      <c r="H183" s="265">
        <v>4.8959999999999999</v>
      </c>
      <c r="I183" s="379">
        <v>184.17</v>
      </c>
      <c r="J183" s="28">
        <f t="shared" si="7"/>
        <v>902</v>
      </c>
      <c r="K183" s="3"/>
    </row>
    <row r="184" spans="1:11" x14ac:dyDescent="0.2">
      <c r="A184" s="27">
        <v>177</v>
      </c>
      <c r="B184" s="376" t="s">
        <v>340</v>
      </c>
      <c r="C184" s="377" t="s">
        <v>567</v>
      </c>
      <c r="D184" s="378" t="s">
        <v>653</v>
      </c>
      <c r="E184" s="265"/>
      <c r="F184" s="379"/>
      <c r="G184" s="28"/>
      <c r="H184" s="265">
        <v>115.486</v>
      </c>
      <c r="I184" s="379">
        <v>129.6</v>
      </c>
      <c r="J184" s="28">
        <f t="shared" si="7"/>
        <v>14967</v>
      </c>
      <c r="K184" s="3"/>
    </row>
    <row r="185" spans="1:11" x14ac:dyDescent="0.2">
      <c r="A185" s="27">
        <v>178</v>
      </c>
      <c r="B185" s="376" t="s">
        <v>341</v>
      </c>
      <c r="C185" s="377" t="s">
        <v>568</v>
      </c>
      <c r="D185" s="378" t="s">
        <v>657</v>
      </c>
      <c r="E185" s="265"/>
      <c r="F185" s="379"/>
      <c r="G185" s="28"/>
      <c r="H185" s="265">
        <v>0.08</v>
      </c>
      <c r="I185" s="379">
        <v>483.97</v>
      </c>
      <c r="J185" s="28">
        <f t="shared" si="7"/>
        <v>39</v>
      </c>
      <c r="K185" s="3"/>
    </row>
    <row r="186" spans="1:11" x14ac:dyDescent="0.2">
      <c r="A186" s="27">
        <v>179</v>
      </c>
      <c r="B186" s="376" t="s">
        <v>342</v>
      </c>
      <c r="C186" s="377" t="s">
        <v>569</v>
      </c>
      <c r="D186" s="378" t="s">
        <v>52</v>
      </c>
      <c r="E186" s="265"/>
      <c r="F186" s="379"/>
      <c r="G186" s="28"/>
      <c r="H186" s="265">
        <v>30.09</v>
      </c>
      <c r="I186" s="379">
        <v>61.21</v>
      </c>
      <c r="J186" s="28">
        <f t="shared" si="7"/>
        <v>1842</v>
      </c>
      <c r="K186" s="3"/>
    </row>
    <row r="187" spans="1:11" x14ac:dyDescent="0.2">
      <c r="A187" s="27">
        <v>180</v>
      </c>
      <c r="B187" s="376" t="s">
        <v>343</v>
      </c>
      <c r="C187" s="377" t="s">
        <v>570</v>
      </c>
      <c r="D187" s="378" t="s">
        <v>653</v>
      </c>
      <c r="E187" s="265"/>
      <c r="F187" s="379"/>
      <c r="G187" s="28"/>
      <c r="H187" s="265">
        <v>0.61199999999999999</v>
      </c>
      <c r="I187" s="379">
        <v>544.6</v>
      </c>
      <c r="J187" s="28">
        <f t="shared" si="7"/>
        <v>333</v>
      </c>
      <c r="K187" s="3"/>
    </row>
    <row r="188" spans="1:11" x14ac:dyDescent="0.2">
      <c r="A188" s="27">
        <v>181</v>
      </c>
      <c r="B188" s="376" t="s">
        <v>344</v>
      </c>
      <c r="C188" s="377" t="s">
        <v>571</v>
      </c>
      <c r="D188" s="378" t="s">
        <v>182</v>
      </c>
      <c r="E188" s="265"/>
      <c r="F188" s="379"/>
      <c r="G188" s="28"/>
      <c r="H188" s="265">
        <v>1.6999999999999999E-3</v>
      </c>
      <c r="I188" s="379">
        <v>1013.59</v>
      </c>
      <c r="J188" s="28">
        <f t="shared" si="7"/>
        <v>2</v>
      </c>
      <c r="K188" s="3"/>
    </row>
    <row r="189" spans="1:11" x14ac:dyDescent="0.2">
      <c r="A189" s="27">
        <v>182</v>
      </c>
      <c r="B189" s="376" t="s">
        <v>345</v>
      </c>
      <c r="C189" s="377" t="s">
        <v>572</v>
      </c>
      <c r="D189" s="378" t="s">
        <v>182</v>
      </c>
      <c r="E189" s="265"/>
      <c r="F189" s="379"/>
      <c r="G189" s="28"/>
      <c r="H189" s="265">
        <v>5.9999999999999995E-4</v>
      </c>
      <c r="I189" s="379">
        <v>2447.31</v>
      </c>
      <c r="J189" s="28">
        <f t="shared" si="7"/>
        <v>1</v>
      </c>
      <c r="K189" s="3"/>
    </row>
    <row r="190" spans="1:11" x14ac:dyDescent="0.2">
      <c r="A190" s="27">
        <v>183</v>
      </c>
      <c r="B190" s="376" t="s">
        <v>346</v>
      </c>
      <c r="C190" s="377" t="s">
        <v>573</v>
      </c>
      <c r="D190" s="378" t="s">
        <v>52</v>
      </c>
      <c r="E190" s="265"/>
      <c r="F190" s="379"/>
      <c r="G190" s="28"/>
      <c r="H190" s="265">
        <v>3.5</v>
      </c>
      <c r="I190" s="379">
        <v>2.0499999999999998</v>
      </c>
      <c r="J190" s="28">
        <f t="shared" si="7"/>
        <v>7</v>
      </c>
      <c r="K190" s="3"/>
    </row>
    <row r="191" spans="1:11" x14ac:dyDescent="0.2">
      <c r="A191" s="27">
        <v>184</v>
      </c>
      <c r="B191" s="376" t="s">
        <v>347</v>
      </c>
      <c r="C191" s="377" t="s">
        <v>574</v>
      </c>
      <c r="D191" s="378" t="s">
        <v>24</v>
      </c>
      <c r="E191" s="265"/>
      <c r="F191" s="379"/>
      <c r="G191" s="28"/>
      <c r="H191" s="265">
        <v>0.221</v>
      </c>
      <c r="I191" s="379">
        <v>155.91</v>
      </c>
      <c r="J191" s="28">
        <f t="shared" si="7"/>
        <v>34</v>
      </c>
      <c r="K191" s="3"/>
    </row>
    <row r="192" spans="1:11" x14ac:dyDescent="0.2">
      <c r="A192" s="27">
        <v>185</v>
      </c>
      <c r="B192" s="376" t="s">
        <v>348</v>
      </c>
      <c r="C192" s="377" t="s">
        <v>575</v>
      </c>
      <c r="D192" s="378" t="s">
        <v>52</v>
      </c>
      <c r="E192" s="265"/>
      <c r="F192" s="379"/>
      <c r="G192" s="28"/>
      <c r="H192" s="265">
        <v>0.7</v>
      </c>
      <c r="I192" s="379">
        <v>4.76</v>
      </c>
      <c r="J192" s="28">
        <f t="shared" si="7"/>
        <v>3</v>
      </c>
      <c r="K192" s="3"/>
    </row>
    <row r="193" spans="1:11" x14ac:dyDescent="0.2">
      <c r="A193" s="27">
        <v>186</v>
      </c>
      <c r="B193" s="376" t="s">
        <v>349</v>
      </c>
      <c r="C193" s="377" t="s">
        <v>576</v>
      </c>
      <c r="D193" s="378" t="s">
        <v>52</v>
      </c>
      <c r="E193" s="265"/>
      <c r="F193" s="379"/>
      <c r="G193" s="28"/>
      <c r="H193" s="265">
        <v>0.8</v>
      </c>
      <c r="I193" s="379">
        <v>8.9</v>
      </c>
      <c r="J193" s="28">
        <f t="shared" si="7"/>
        <v>7</v>
      </c>
      <c r="K193" s="3"/>
    </row>
    <row r="194" spans="1:11" x14ac:dyDescent="0.2">
      <c r="A194" s="27">
        <v>187</v>
      </c>
      <c r="B194" s="376" t="s">
        <v>350</v>
      </c>
      <c r="C194" s="377" t="s">
        <v>577</v>
      </c>
      <c r="D194" s="378" t="s">
        <v>52</v>
      </c>
      <c r="E194" s="265"/>
      <c r="F194" s="379"/>
      <c r="G194" s="28"/>
      <c r="H194" s="265">
        <v>0.25</v>
      </c>
      <c r="I194" s="379">
        <v>21.3</v>
      </c>
      <c r="J194" s="28">
        <f t="shared" si="7"/>
        <v>5</v>
      </c>
      <c r="K194" s="3"/>
    </row>
    <row r="195" spans="1:11" x14ac:dyDescent="0.2">
      <c r="A195" s="27">
        <v>188</v>
      </c>
      <c r="B195" s="376" t="s">
        <v>351</v>
      </c>
      <c r="C195" s="377" t="s">
        <v>578</v>
      </c>
      <c r="D195" s="378" t="s">
        <v>182</v>
      </c>
      <c r="E195" s="265"/>
      <c r="F195" s="379"/>
      <c r="G195" s="28"/>
      <c r="H195" s="265">
        <v>1.9E-3</v>
      </c>
      <c r="I195" s="379">
        <v>1311.04</v>
      </c>
      <c r="J195" s="28">
        <f t="shared" si="7"/>
        <v>2</v>
      </c>
      <c r="K195" s="3"/>
    </row>
    <row r="196" spans="1:11" x14ac:dyDescent="0.2">
      <c r="A196" s="27">
        <v>189</v>
      </c>
      <c r="B196" s="376" t="s">
        <v>352</v>
      </c>
      <c r="C196" s="377" t="s">
        <v>579</v>
      </c>
      <c r="D196" s="378" t="s">
        <v>24</v>
      </c>
      <c r="E196" s="265"/>
      <c r="F196" s="379"/>
      <c r="G196" s="28"/>
      <c r="H196" s="265">
        <v>8.4000000000000005E-2</v>
      </c>
      <c r="I196" s="379">
        <v>119.72</v>
      </c>
      <c r="J196" s="28">
        <f t="shared" si="7"/>
        <v>10</v>
      </c>
      <c r="K196" s="3"/>
    </row>
    <row r="197" spans="1:11" x14ac:dyDescent="0.2">
      <c r="A197" s="27">
        <v>190</v>
      </c>
      <c r="B197" s="376" t="s">
        <v>353</v>
      </c>
      <c r="C197" s="377" t="s">
        <v>580</v>
      </c>
      <c r="D197" s="378" t="s">
        <v>52</v>
      </c>
      <c r="E197" s="265"/>
      <c r="F197" s="379"/>
      <c r="G197" s="28"/>
      <c r="H197" s="265">
        <v>1</v>
      </c>
      <c r="I197" s="379">
        <v>446.81</v>
      </c>
      <c r="J197" s="28">
        <f t="shared" si="7"/>
        <v>447</v>
      </c>
      <c r="K197" s="3"/>
    </row>
    <row r="198" spans="1:11" x14ac:dyDescent="0.2">
      <c r="A198" s="27">
        <v>191</v>
      </c>
      <c r="B198" s="376" t="s">
        <v>354</v>
      </c>
      <c r="C198" s="377" t="s">
        <v>581</v>
      </c>
      <c r="D198" s="378" t="s">
        <v>181</v>
      </c>
      <c r="E198" s="265">
        <v>0.36499999999999999</v>
      </c>
      <c r="F198" s="379">
        <v>340189.43</v>
      </c>
      <c r="G198" s="28">
        <f t="shared" ref="G198:G202" si="8">E198*F198</f>
        <v>124169</v>
      </c>
      <c r="H198" s="265"/>
      <c r="I198" s="379"/>
      <c r="J198" s="28"/>
      <c r="K198" s="3"/>
    </row>
    <row r="199" spans="1:11" x14ac:dyDescent="0.2">
      <c r="A199" s="27">
        <v>192</v>
      </c>
      <c r="B199" s="376" t="s">
        <v>355</v>
      </c>
      <c r="C199" s="377" t="s">
        <v>582</v>
      </c>
      <c r="D199" s="378" t="s">
        <v>181</v>
      </c>
      <c r="E199" s="265">
        <v>0.32</v>
      </c>
      <c r="F199" s="379">
        <v>121073.94</v>
      </c>
      <c r="G199" s="28">
        <f t="shared" si="8"/>
        <v>38744</v>
      </c>
      <c r="H199" s="265"/>
      <c r="I199" s="379"/>
      <c r="J199" s="28"/>
      <c r="K199" s="3"/>
    </row>
    <row r="200" spans="1:11" x14ac:dyDescent="0.2">
      <c r="A200" s="27">
        <v>193</v>
      </c>
      <c r="B200" s="376" t="s">
        <v>356</v>
      </c>
      <c r="C200" s="377" t="s">
        <v>583</v>
      </c>
      <c r="D200" s="378" t="s">
        <v>181</v>
      </c>
      <c r="E200" s="265">
        <v>0.44</v>
      </c>
      <c r="F200" s="379">
        <v>91303.88</v>
      </c>
      <c r="G200" s="28">
        <f t="shared" si="8"/>
        <v>40174</v>
      </c>
      <c r="H200" s="265"/>
      <c r="I200" s="379"/>
      <c r="J200" s="28"/>
      <c r="K200" s="3"/>
    </row>
    <row r="201" spans="1:11" x14ac:dyDescent="0.2">
      <c r="A201" s="27">
        <v>194</v>
      </c>
      <c r="B201" s="376" t="s">
        <v>357</v>
      </c>
      <c r="C201" s="377" t="s">
        <v>584</v>
      </c>
      <c r="D201" s="378" t="s">
        <v>181</v>
      </c>
      <c r="E201" s="265">
        <v>0.03</v>
      </c>
      <c r="F201" s="379">
        <v>46159.040000000001</v>
      </c>
      <c r="G201" s="28">
        <f t="shared" si="8"/>
        <v>1385</v>
      </c>
      <c r="H201" s="265"/>
      <c r="I201" s="379"/>
      <c r="J201" s="28"/>
      <c r="K201" s="3"/>
    </row>
    <row r="202" spans="1:11" x14ac:dyDescent="0.2">
      <c r="A202" s="27">
        <v>195</v>
      </c>
      <c r="B202" s="376" t="s">
        <v>358</v>
      </c>
      <c r="C202" s="377" t="s">
        <v>585</v>
      </c>
      <c r="D202" s="378" t="s">
        <v>181</v>
      </c>
      <c r="E202" s="265">
        <v>0.32</v>
      </c>
      <c r="F202" s="379">
        <v>59595.38</v>
      </c>
      <c r="G202" s="28">
        <f t="shared" si="8"/>
        <v>19071</v>
      </c>
      <c r="H202" s="265"/>
      <c r="I202" s="379"/>
      <c r="J202" s="28"/>
      <c r="K202" s="3"/>
    </row>
    <row r="203" spans="1:11" x14ac:dyDescent="0.2">
      <c r="A203" s="27">
        <v>196</v>
      </c>
      <c r="B203" s="376" t="s">
        <v>359</v>
      </c>
      <c r="C203" s="377" t="s">
        <v>586</v>
      </c>
      <c r="D203" s="378" t="s">
        <v>52</v>
      </c>
      <c r="E203" s="265"/>
      <c r="F203" s="379"/>
      <c r="G203" s="28"/>
      <c r="H203" s="265">
        <v>1</v>
      </c>
      <c r="I203" s="379">
        <v>6013.98</v>
      </c>
      <c r="J203" s="28">
        <f t="shared" ref="J203:J251" si="9">H203*I203</f>
        <v>6014</v>
      </c>
      <c r="K203" s="3"/>
    </row>
    <row r="204" spans="1:11" ht="38.25" x14ac:dyDescent="0.2">
      <c r="A204" s="27">
        <v>197</v>
      </c>
      <c r="B204" s="376" t="s">
        <v>360</v>
      </c>
      <c r="C204" s="377" t="s">
        <v>587</v>
      </c>
      <c r="D204" s="378" t="s">
        <v>52</v>
      </c>
      <c r="E204" s="265">
        <v>6</v>
      </c>
      <c r="F204" s="379">
        <v>11553.15</v>
      </c>
      <c r="G204" s="28">
        <f t="shared" ref="G204:G205" si="10">E204*F204</f>
        <v>69319</v>
      </c>
      <c r="H204" s="265"/>
      <c r="I204" s="379"/>
      <c r="J204" s="28"/>
      <c r="K204" s="3"/>
    </row>
    <row r="205" spans="1:11" x14ac:dyDescent="0.2">
      <c r="A205" s="27">
        <v>198</v>
      </c>
      <c r="B205" s="376" t="s">
        <v>361</v>
      </c>
      <c r="C205" s="377" t="s">
        <v>588</v>
      </c>
      <c r="D205" s="378" t="s">
        <v>52</v>
      </c>
      <c r="E205" s="265">
        <v>6</v>
      </c>
      <c r="F205" s="379">
        <v>364.43</v>
      </c>
      <c r="G205" s="28">
        <f t="shared" si="10"/>
        <v>2187</v>
      </c>
      <c r="H205" s="265"/>
      <c r="I205" s="379"/>
      <c r="J205" s="28"/>
      <c r="K205" s="3"/>
    </row>
    <row r="206" spans="1:11" x14ac:dyDescent="0.2">
      <c r="A206" s="27">
        <v>199</v>
      </c>
      <c r="B206" s="376" t="s">
        <v>71</v>
      </c>
      <c r="C206" s="377" t="s">
        <v>123</v>
      </c>
      <c r="D206" s="378" t="s">
        <v>24</v>
      </c>
      <c r="E206" s="265"/>
      <c r="F206" s="379"/>
      <c r="G206" s="28"/>
      <c r="H206" s="265">
        <v>2.0699999999999998</v>
      </c>
      <c r="I206" s="379">
        <v>29.69</v>
      </c>
      <c r="J206" s="28">
        <f t="shared" si="9"/>
        <v>61</v>
      </c>
      <c r="K206" s="3"/>
    </row>
    <row r="207" spans="1:11" ht="25.5" x14ac:dyDescent="0.2">
      <c r="A207" s="27">
        <v>200</v>
      </c>
      <c r="B207" s="376" t="s">
        <v>362</v>
      </c>
      <c r="C207" s="377" t="s">
        <v>589</v>
      </c>
      <c r="D207" s="378" t="s">
        <v>52</v>
      </c>
      <c r="E207" s="265"/>
      <c r="F207" s="379"/>
      <c r="G207" s="28"/>
      <c r="H207" s="265">
        <v>9</v>
      </c>
      <c r="I207" s="379">
        <v>4410.25</v>
      </c>
      <c r="J207" s="28">
        <f t="shared" si="9"/>
        <v>39692</v>
      </c>
      <c r="K207" s="3"/>
    </row>
    <row r="208" spans="1:11" x14ac:dyDescent="0.2">
      <c r="A208" s="27">
        <v>201</v>
      </c>
      <c r="B208" s="376" t="s">
        <v>363</v>
      </c>
      <c r="C208" s="377" t="s">
        <v>590</v>
      </c>
      <c r="D208" s="378" t="s">
        <v>52</v>
      </c>
      <c r="E208" s="265"/>
      <c r="F208" s="379"/>
      <c r="G208" s="28"/>
      <c r="H208" s="265">
        <v>1</v>
      </c>
      <c r="I208" s="379">
        <v>2056.56</v>
      </c>
      <c r="J208" s="28">
        <f t="shared" si="9"/>
        <v>2057</v>
      </c>
      <c r="K208" s="3"/>
    </row>
    <row r="209" spans="1:11" x14ac:dyDescent="0.2">
      <c r="A209" s="27">
        <v>202</v>
      </c>
      <c r="B209" s="376" t="s">
        <v>364</v>
      </c>
      <c r="C209" s="377" t="s">
        <v>591</v>
      </c>
      <c r="D209" s="378" t="s">
        <v>52</v>
      </c>
      <c r="E209" s="265"/>
      <c r="F209" s="379"/>
      <c r="G209" s="28"/>
      <c r="H209" s="265">
        <v>1</v>
      </c>
      <c r="I209" s="379">
        <v>956.45</v>
      </c>
      <c r="J209" s="28">
        <f t="shared" si="9"/>
        <v>956</v>
      </c>
      <c r="K209" s="3"/>
    </row>
    <row r="210" spans="1:11" x14ac:dyDescent="0.2">
      <c r="A210" s="27">
        <v>203</v>
      </c>
      <c r="B210" s="376" t="s">
        <v>365</v>
      </c>
      <c r="C210" s="377" t="s">
        <v>592</v>
      </c>
      <c r="D210" s="378" t="s">
        <v>52</v>
      </c>
      <c r="E210" s="265"/>
      <c r="F210" s="379"/>
      <c r="G210" s="28"/>
      <c r="H210" s="265">
        <v>1</v>
      </c>
      <c r="I210" s="379">
        <v>1693.77</v>
      </c>
      <c r="J210" s="28">
        <f t="shared" si="9"/>
        <v>1694</v>
      </c>
      <c r="K210" s="3"/>
    </row>
    <row r="211" spans="1:11" ht="25.5" x14ac:dyDescent="0.2">
      <c r="A211" s="27">
        <v>204</v>
      </c>
      <c r="B211" s="376" t="s">
        <v>366</v>
      </c>
      <c r="C211" s="377" t="s">
        <v>593</v>
      </c>
      <c r="D211" s="378" t="s">
        <v>52</v>
      </c>
      <c r="E211" s="265"/>
      <c r="F211" s="379"/>
      <c r="G211" s="28"/>
      <c r="H211" s="265">
        <v>1</v>
      </c>
      <c r="I211" s="379">
        <v>3404.53</v>
      </c>
      <c r="J211" s="28">
        <f t="shared" si="9"/>
        <v>3405</v>
      </c>
      <c r="K211" s="3"/>
    </row>
    <row r="212" spans="1:11" ht="25.5" x14ac:dyDescent="0.2">
      <c r="A212" s="27">
        <v>205</v>
      </c>
      <c r="B212" s="376" t="s">
        <v>367</v>
      </c>
      <c r="C212" s="377" t="s">
        <v>594</v>
      </c>
      <c r="D212" s="378" t="s">
        <v>52</v>
      </c>
      <c r="E212" s="265"/>
      <c r="F212" s="379"/>
      <c r="G212" s="28"/>
      <c r="H212" s="265">
        <v>1</v>
      </c>
      <c r="I212" s="379">
        <v>8516.41</v>
      </c>
      <c r="J212" s="28">
        <f t="shared" si="9"/>
        <v>8516</v>
      </c>
      <c r="K212" s="3"/>
    </row>
    <row r="213" spans="1:11" x14ac:dyDescent="0.2">
      <c r="A213" s="27">
        <v>206</v>
      </c>
      <c r="B213" s="376" t="s">
        <v>368</v>
      </c>
      <c r="C213" s="377" t="s">
        <v>595</v>
      </c>
      <c r="D213" s="378" t="s">
        <v>52</v>
      </c>
      <c r="E213" s="265"/>
      <c r="F213" s="379"/>
      <c r="G213" s="28"/>
      <c r="H213" s="265">
        <v>1</v>
      </c>
      <c r="I213" s="379">
        <v>16.73</v>
      </c>
      <c r="J213" s="28">
        <f t="shared" si="9"/>
        <v>17</v>
      </c>
      <c r="K213" s="3"/>
    </row>
    <row r="214" spans="1:11" x14ac:dyDescent="0.2">
      <c r="A214" s="27">
        <v>207</v>
      </c>
      <c r="B214" s="376" t="s">
        <v>369</v>
      </c>
      <c r="C214" s="377" t="s">
        <v>596</v>
      </c>
      <c r="D214" s="378" t="s">
        <v>52</v>
      </c>
      <c r="E214" s="265"/>
      <c r="F214" s="379"/>
      <c r="G214" s="28"/>
      <c r="H214" s="265">
        <v>1</v>
      </c>
      <c r="I214" s="379">
        <v>2056.56</v>
      </c>
      <c r="J214" s="28">
        <f t="shared" si="9"/>
        <v>2057</v>
      </c>
      <c r="K214" s="3"/>
    </row>
    <row r="215" spans="1:11" x14ac:dyDescent="0.2">
      <c r="A215" s="27">
        <v>208</v>
      </c>
      <c r="B215" s="376" t="s">
        <v>370</v>
      </c>
      <c r="C215" s="377" t="s">
        <v>597</v>
      </c>
      <c r="D215" s="378" t="s">
        <v>51</v>
      </c>
      <c r="E215" s="265"/>
      <c r="F215" s="379"/>
      <c r="G215" s="28"/>
      <c r="H215" s="265">
        <v>44</v>
      </c>
      <c r="I215" s="379">
        <v>3343.72</v>
      </c>
      <c r="J215" s="28">
        <f t="shared" si="9"/>
        <v>147124</v>
      </c>
      <c r="K215" s="3"/>
    </row>
    <row r="216" spans="1:11" x14ac:dyDescent="0.2">
      <c r="A216" s="27">
        <v>209</v>
      </c>
      <c r="B216" s="376" t="s">
        <v>371</v>
      </c>
      <c r="C216" s="377" t="s">
        <v>598</v>
      </c>
      <c r="D216" s="378" t="s">
        <v>51</v>
      </c>
      <c r="E216" s="265"/>
      <c r="F216" s="379"/>
      <c r="G216" s="28"/>
      <c r="H216" s="265">
        <v>4</v>
      </c>
      <c r="I216" s="379">
        <v>514.41</v>
      </c>
      <c r="J216" s="28">
        <f t="shared" si="9"/>
        <v>2058</v>
      </c>
      <c r="K216" s="3"/>
    </row>
    <row r="217" spans="1:11" ht="25.5" x14ac:dyDescent="0.2">
      <c r="A217" s="27">
        <v>210</v>
      </c>
      <c r="B217" s="376" t="s">
        <v>372</v>
      </c>
      <c r="C217" s="377" t="s">
        <v>599</v>
      </c>
      <c r="D217" s="378" t="s">
        <v>52</v>
      </c>
      <c r="E217" s="265"/>
      <c r="F217" s="379"/>
      <c r="G217" s="28"/>
      <c r="H217" s="265">
        <v>1</v>
      </c>
      <c r="I217" s="379">
        <v>11510.07</v>
      </c>
      <c r="J217" s="28">
        <f t="shared" si="9"/>
        <v>11510</v>
      </c>
      <c r="K217" s="3"/>
    </row>
    <row r="218" spans="1:11" ht="25.5" x14ac:dyDescent="0.2">
      <c r="A218" s="27">
        <v>211</v>
      </c>
      <c r="B218" s="376" t="s">
        <v>373</v>
      </c>
      <c r="C218" s="377" t="s">
        <v>600</v>
      </c>
      <c r="D218" s="378" t="s">
        <v>52</v>
      </c>
      <c r="E218" s="265"/>
      <c r="F218" s="379"/>
      <c r="G218" s="28"/>
      <c r="H218" s="265">
        <v>1</v>
      </c>
      <c r="I218" s="379">
        <v>5337.07</v>
      </c>
      <c r="J218" s="28">
        <f t="shared" si="9"/>
        <v>5337</v>
      </c>
      <c r="K218" s="3"/>
    </row>
    <row r="219" spans="1:11" ht="25.5" x14ac:dyDescent="0.2">
      <c r="A219" s="27">
        <v>212</v>
      </c>
      <c r="B219" s="376" t="s">
        <v>374</v>
      </c>
      <c r="C219" s="377" t="s">
        <v>601</v>
      </c>
      <c r="D219" s="378" t="s">
        <v>52</v>
      </c>
      <c r="E219" s="265"/>
      <c r="F219" s="379"/>
      <c r="G219" s="28"/>
      <c r="H219" s="265">
        <v>1</v>
      </c>
      <c r="I219" s="379">
        <v>1093.1500000000001</v>
      </c>
      <c r="J219" s="28">
        <f t="shared" si="9"/>
        <v>1093</v>
      </c>
      <c r="K219" s="3"/>
    </row>
    <row r="220" spans="1:11" x14ac:dyDescent="0.2">
      <c r="A220" s="27">
        <v>213</v>
      </c>
      <c r="B220" s="376" t="s">
        <v>375</v>
      </c>
      <c r="C220" s="377" t="s">
        <v>602</v>
      </c>
      <c r="D220" s="378" t="s">
        <v>52</v>
      </c>
      <c r="E220" s="265"/>
      <c r="F220" s="379"/>
      <c r="G220" s="28"/>
      <c r="H220" s="265">
        <v>4</v>
      </c>
      <c r="I220" s="379">
        <v>9516.7199999999993</v>
      </c>
      <c r="J220" s="28">
        <f t="shared" si="9"/>
        <v>38067</v>
      </c>
      <c r="K220" s="3"/>
    </row>
    <row r="221" spans="1:11" x14ac:dyDescent="0.2">
      <c r="A221" s="27">
        <v>214</v>
      </c>
      <c r="B221" s="376" t="s">
        <v>376</v>
      </c>
      <c r="C221" s="377" t="s">
        <v>603</v>
      </c>
      <c r="D221" s="378" t="s">
        <v>52</v>
      </c>
      <c r="E221" s="265"/>
      <c r="F221" s="379"/>
      <c r="G221" s="28"/>
      <c r="H221" s="265">
        <v>4</v>
      </c>
      <c r="I221" s="379">
        <v>2314.86</v>
      </c>
      <c r="J221" s="28">
        <f t="shared" si="9"/>
        <v>9259</v>
      </c>
      <c r="K221" s="3"/>
    </row>
    <row r="222" spans="1:11" x14ac:dyDescent="0.2">
      <c r="A222" s="27">
        <v>215</v>
      </c>
      <c r="B222" s="376" t="s">
        <v>377</v>
      </c>
      <c r="C222" s="377" t="s">
        <v>604</v>
      </c>
      <c r="D222" s="378" t="s">
        <v>52</v>
      </c>
      <c r="E222" s="265"/>
      <c r="F222" s="379"/>
      <c r="G222" s="28"/>
      <c r="H222" s="265">
        <v>2</v>
      </c>
      <c r="I222" s="379">
        <v>964.53</v>
      </c>
      <c r="J222" s="28">
        <f t="shared" si="9"/>
        <v>1929</v>
      </c>
      <c r="K222" s="3"/>
    </row>
    <row r="223" spans="1:11" x14ac:dyDescent="0.2">
      <c r="A223" s="27">
        <v>216</v>
      </c>
      <c r="B223" s="376" t="s">
        <v>378</v>
      </c>
      <c r="C223" s="377" t="s">
        <v>605</v>
      </c>
      <c r="D223" s="378" t="s">
        <v>52</v>
      </c>
      <c r="E223" s="265"/>
      <c r="F223" s="379"/>
      <c r="G223" s="28"/>
      <c r="H223" s="265">
        <v>2</v>
      </c>
      <c r="I223" s="379">
        <v>964.53</v>
      </c>
      <c r="J223" s="28">
        <f t="shared" si="9"/>
        <v>1929</v>
      </c>
      <c r="K223" s="3"/>
    </row>
    <row r="224" spans="1:11" x14ac:dyDescent="0.2">
      <c r="A224" s="27">
        <v>217</v>
      </c>
      <c r="B224" s="376" t="s">
        <v>379</v>
      </c>
      <c r="C224" s="377" t="s">
        <v>606</v>
      </c>
      <c r="D224" s="378" t="s">
        <v>51</v>
      </c>
      <c r="E224" s="265"/>
      <c r="F224" s="379"/>
      <c r="G224" s="28"/>
      <c r="H224" s="265">
        <v>4</v>
      </c>
      <c r="I224" s="379">
        <v>321.51</v>
      </c>
      <c r="J224" s="28">
        <f t="shared" si="9"/>
        <v>1286</v>
      </c>
      <c r="K224" s="3"/>
    </row>
    <row r="225" spans="1:11" ht="25.5" x14ac:dyDescent="0.2">
      <c r="A225" s="27">
        <v>218</v>
      </c>
      <c r="B225" s="376" t="s">
        <v>380</v>
      </c>
      <c r="C225" s="377" t="s">
        <v>607</v>
      </c>
      <c r="D225" s="378" t="s">
        <v>52</v>
      </c>
      <c r="E225" s="265"/>
      <c r="F225" s="379"/>
      <c r="G225" s="28"/>
      <c r="H225" s="265">
        <v>2</v>
      </c>
      <c r="I225" s="379">
        <v>1350.33</v>
      </c>
      <c r="J225" s="28">
        <f t="shared" si="9"/>
        <v>2701</v>
      </c>
      <c r="K225" s="3"/>
    </row>
    <row r="226" spans="1:11" x14ac:dyDescent="0.2">
      <c r="A226" s="27">
        <v>219</v>
      </c>
      <c r="B226" s="376" t="s">
        <v>381</v>
      </c>
      <c r="C226" s="377" t="s">
        <v>608</v>
      </c>
      <c r="D226" s="378" t="s">
        <v>52</v>
      </c>
      <c r="E226" s="265"/>
      <c r="F226" s="379"/>
      <c r="G226" s="28"/>
      <c r="H226" s="265">
        <v>4</v>
      </c>
      <c r="I226" s="379">
        <v>257.23</v>
      </c>
      <c r="J226" s="28">
        <f t="shared" si="9"/>
        <v>1029</v>
      </c>
      <c r="K226" s="3"/>
    </row>
    <row r="227" spans="1:11" x14ac:dyDescent="0.2">
      <c r="A227" s="27">
        <v>220</v>
      </c>
      <c r="B227" s="376" t="s">
        <v>382</v>
      </c>
      <c r="C227" s="377" t="s">
        <v>609</v>
      </c>
      <c r="D227" s="378" t="s">
        <v>52</v>
      </c>
      <c r="E227" s="265"/>
      <c r="F227" s="379"/>
      <c r="G227" s="28"/>
      <c r="H227" s="265">
        <v>8</v>
      </c>
      <c r="I227" s="379">
        <v>192.9</v>
      </c>
      <c r="J227" s="28">
        <f t="shared" si="9"/>
        <v>1543</v>
      </c>
      <c r="K227" s="3"/>
    </row>
    <row r="228" spans="1:11" x14ac:dyDescent="0.2">
      <c r="A228" s="27">
        <v>221</v>
      </c>
      <c r="B228" s="376" t="s">
        <v>383</v>
      </c>
      <c r="C228" s="377" t="s">
        <v>610</v>
      </c>
      <c r="D228" s="378" t="s">
        <v>52</v>
      </c>
      <c r="E228" s="265"/>
      <c r="F228" s="379"/>
      <c r="G228" s="28"/>
      <c r="H228" s="265">
        <v>1</v>
      </c>
      <c r="I228" s="379">
        <v>64.540000000000006</v>
      </c>
      <c r="J228" s="28">
        <f t="shared" si="9"/>
        <v>65</v>
      </c>
      <c r="K228" s="3"/>
    </row>
    <row r="229" spans="1:11" ht="25.5" x14ac:dyDescent="0.2">
      <c r="A229" s="27">
        <v>222</v>
      </c>
      <c r="B229" s="376" t="s">
        <v>384</v>
      </c>
      <c r="C229" s="377" t="s">
        <v>611</v>
      </c>
      <c r="D229" s="378" t="s">
        <v>23</v>
      </c>
      <c r="E229" s="265"/>
      <c r="F229" s="379"/>
      <c r="G229" s="28"/>
      <c r="H229" s="265">
        <v>11.22</v>
      </c>
      <c r="I229" s="379">
        <v>44.03</v>
      </c>
      <c r="J229" s="28">
        <f t="shared" si="9"/>
        <v>494</v>
      </c>
      <c r="K229" s="3"/>
    </row>
    <row r="230" spans="1:11" ht="25.5" x14ac:dyDescent="0.2">
      <c r="A230" s="27">
        <v>223</v>
      </c>
      <c r="B230" s="376" t="s">
        <v>385</v>
      </c>
      <c r="C230" s="377" t="s">
        <v>612</v>
      </c>
      <c r="D230" s="378" t="s">
        <v>23</v>
      </c>
      <c r="E230" s="265"/>
      <c r="F230" s="379"/>
      <c r="G230" s="28"/>
      <c r="H230" s="265">
        <v>33.204000000000001</v>
      </c>
      <c r="I230" s="379">
        <v>54.01</v>
      </c>
      <c r="J230" s="28">
        <f t="shared" si="9"/>
        <v>1793</v>
      </c>
      <c r="K230" s="3"/>
    </row>
    <row r="231" spans="1:11" x14ac:dyDescent="0.2">
      <c r="A231" s="27">
        <v>224</v>
      </c>
      <c r="B231" s="376" t="s">
        <v>386</v>
      </c>
      <c r="C231" s="377" t="s">
        <v>613</v>
      </c>
      <c r="D231" s="378" t="s">
        <v>22</v>
      </c>
      <c r="E231" s="265">
        <v>0.30753599999999998</v>
      </c>
      <c r="F231" s="379">
        <v>45000</v>
      </c>
      <c r="G231" s="28">
        <f t="shared" ref="G231" si="11">E231*F231</f>
        <v>13839</v>
      </c>
      <c r="H231" s="265"/>
      <c r="I231" s="379"/>
      <c r="J231" s="28"/>
      <c r="K231" s="3"/>
    </row>
    <row r="232" spans="1:11" x14ac:dyDescent="0.2">
      <c r="A232" s="27">
        <v>225</v>
      </c>
      <c r="B232" s="376" t="s">
        <v>387</v>
      </c>
      <c r="C232" s="377" t="s">
        <v>614</v>
      </c>
      <c r="D232" s="378" t="s">
        <v>22</v>
      </c>
      <c r="E232" s="265"/>
      <c r="F232" s="379"/>
      <c r="G232" s="28"/>
      <c r="H232" s="265">
        <v>3.3839999999999999</v>
      </c>
      <c r="I232" s="379">
        <v>47000</v>
      </c>
      <c r="J232" s="28">
        <f t="shared" si="9"/>
        <v>159048</v>
      </c>
      <c r="K232" s="3"/>
    </row>
    <row r="233" spans="1:11" x14ac:dyDescent="0.2">
      <c r="A233" s="27">
        <v>226</v>
      </c>
      <c r="B233" s="376" t="s">
        <v>388</v>
      </c>
      <c r="C233" s="377" t="s">
        <v>615</v>
      </c>
      <c r="D233" s="378" t="s">
        <v>22</v>
      </c>
      <c r="E233" s="265"/>
      <c r="F233" s="379"/>
      <c r="G233" s="28"/>
      <c r="H233" s="265">
        <v>1.15E-2</v>
      </c>
      <c r="I233" s="379">
        <v>136250.79</v>
      </c>
      <c r="J233" s="28">
        <f t="shared" si="9"/>
        <v>1567</v>
      </c>
      <c r="K233" s="3"/>
    </row>
    <row r="234" spans="1:11" ht="25.5" x14ac:dyDescent="0.2">
      <c r="A234" s="27">
        <v>227</v>
      </c>
      <c r="B234" s="376" t="s">
        <v>389</v>
      </c>
      <c r="C234" s="377" t="s">
        <v>616</v>
      </c>
      <c r="D234" s="378" t="s">
        <v>22</v>
      </c>
      <c r="E234" s="265">
        <v>5.67E-2</v>
      </c>
      <c r="F234" s="379">
        <v>38000</v>
      </c>
      <c r="G234" s="28">
        <f t="shared" ref="G234:G235" si="12">E234*F234</f>
        <v>2155</v>
      </c>
      <c r="H234" s="265"/>
      <c r="I234" s="379"/>
      <c r="J234" s="28"/>
      <c r="K234" s="3"/>
    </row>
    <row r="235" spans="1:11" x14ac:dyDescent="0.2">
      <c r="A235" s="27">
        <v>228</v>
      </c>
      <c r="B235" s="376" t="s">
        <v>390</v>
      </c>
      <c r="C235" s="377" t="s">
        <v>617</v>
      </c>
      <c r="D235" s="378" t="s">
        <v>22</v>
      </c>
      <c r="E235" s="265">
        <v>0.4123</v>
      </c>
      <c r="F235" s="379">
        <v>38000</v>
      </c>
      <c r="G235" s="28">
        <f t="shared" si="12"/>
        <v>15667</v>
      </c>
      <c r="H235" s="265"/>
      <c r="I235" s="379"/>
      <c r="J235" s="28"/>
      <c r="K235" s="3"/>
    </row>
    <row r="236" spans="1:11" x14ac:dyDescent="0.2">
      <c r="A236" s="27">
        <v>229</v>
      </c>
      <c r="B236" s="376" t="s">
        <v>391</v>
      </c>
      <c r="C236" s="377" t="s">
        <v>618</v>
      </c>
      <c r="D236" s="378" t="s">
        <v>51</v>
      </c>
      <c r="E236" s="265"/>
      <c r="F236" s="379"/>
      <c r="G236" s="28"/>
      <c r="H236" s="265">
        <v>10</v>
      </c>
      <c r="I236" s="379">
        <v>65.88</v>
      </c>
      <c r="J236" s="28">
        <f t="shared" si="9"/>
        <v>659</v>
      </c>
      <c r="K236" s="3"/>
    </row>
    <row r="237" spans="1:11" x14ac:dyDescent="0.2">
      <c r="A237" s="27">
        <v>230</v>
      </c>
      <c r="B237" s="376" t="s">
        <v>391</v>
      </c>
      <c r="C237" s="377" t="s">
        <v>619</v>
      </c>
      <c r="D237" s="378" t="s">
        <v>51</v>
      </c>
      <c r="E237" s="265"/>
      <c r="F237" s="379"/>
      <c r="G237" s="28"/>
      <c r="H237" s="265">
        <v>20</v>
      </c>
      <c r="I237" s="379">
        <v>65.88</v>
      </c>
      <c r="J237" s="28">
        <f t="shared" si="9"/>
        <v>1318</v>
      </c>
      <c r="K237" s="3"/>
    </row>
    <row r="238" spans="1:11" x14ac:dyDescent="0.2">
      <c r="A238" s="27">
        <v>231</v>
      </c>
      <c r="B238" s="376" t="s">
        <v>392</v>
      </c>
      <c r="C238" s="377" t="s">
        <v>620</v>
      </c>
      <c r="D238" s="378" t="s">
        <v>51</v>
      </c>
      <c r="E238" s="265"/>
      <c r="F238" s="379"/>
      <c r="G238" s="28"/>
      <c r="H238" s="265">
        <v>5</v>
      </c>
      <c r="I238" s="379">
        <v>77.83</v>
      </c>
      <c r="J238" s="28">
        <f t="shared" si="9"/>
        <v>389</v>
      </c>
      <c r="K238" s="3"/>
    </row>
    <row r="239" spans="1:11" x14ac:dyDescent="0.2">
      <c r="A239" s="27">
        <v>232</v>
      </c>
      <c r="B239" s="376" t="s">
        <v>393</v>
      </c>
      <c r="C239" s="377" t="s">
        <v>621</v>
      </c>
      <c r="D239" s="378" t="s">
        <v>22</v>
      </c>
      <c r="E239" s="265">
        <v>1.2470000000000001</v>
      </c>
      <c r="F239" s="379">
        <v>35000</v>
      </c>
      <c r="G239" s="28">
        <f t="shared" ref="G239:G244" si="13">E239*F239</f>
        <v>43645</v>
      </c>
      <c r="H239" s="265"/>
      <c r="I239" s="379"/>
      <c r="J239" s="28"/>
      <c r="K239" s="3"/>
    </row>
    <row r="240" spans="1:11" x14ac:dyDescent="0.2">
      <c r="A240" s="27">
        <v>233</v>
      </c>
      <c r="B240" s="376" t="s">
        <v>394</v>
      </c>
      <c r="C240" s="377" t="s">
        <v>622</v>
      </c>
      <c r="D240" s="378" t="s">
        <v>22</v>
      </c>
      <c r="E240" s="265">
        <v>0.35638799999999998</v>
      </c>
      <c r="F240" s="379">
        <v>35000</v>
      </c>
      <c r="G240" s="28">
        <f t="shared" si="13"/>
        <v>12474</v>
      </c>
      <c r="H240" s="265"/>
      <c r="I240" s="379"/>
      <c r="J240" s="28"/>
      <c r="K240" s="3"/>
    </row>
    <row r="241" spans="1:11" x14ac:dyDescent="0.2">
      <c r="A241" s="27">
        <v>234</v>
      </c>
      <c r="B241" s="376" t="s">
        <v>395</v>
      </c>
      <c r="C241" s="377" t="s">
        <v>623</v>
      </c>
      <c r="D241" s="378" t="s">
        <v>22</v>
      </c>
      <c r="E241" s="265">
        <v>0.1099</v>
      </c>
      <c r="F241" s="379">
        <v>42000</v>
      </c>
      <c r="G241" s="28">
        <f t="shared" si="13"/>
        <v>4616</v>
      </c>
      <c r="H241" s="265"/>
      <c r="I241" s="379"/>
      <c r="J241" s="28"/>
      <c r="K241" s="3"/>
    </row>
    <row r="242" spans="1:11" x14ac:dyDescent="0.2">
      <c r="A242" s="27">
        <v>235</v>
      </c>
      <c r="B242" s="376" t="s">
        <v>396</v>
      </c>
      <c r="C242" s="377" t="s">
        <v>624</v>
      </c>
      <c r="D242" s="378" t="s">
        <v>22</v>
      </c>
      <c r="E242" s="265">
        <v>3.8179999999999999E-2</v>
      </c>
      <c r="F242" s="379">
        <v>33000</v>
      </c>
      <c r="G242" s="28">
        <f t="shared" si="13"/>
        <v>1260</v>
      </c>
      <c r="H242" s="265"/>
      <c r="I242" s="379"/>
      <c r="J242" s="28"/>
      <c r="K242" s="3"/>
    </row>
    <row r="243" spans="1:11" x14ac:dyDescent="0.2">
      <c r="A243" s="27">
        <v>236</v>
      </c>
      <c r="B243" s="376" t="s">
        <v>397</v>
      </c>
      <c r="C243" s="377" t="s">
        <v>625</v>
      </c>
      <c r="D243" s="378" t="s">
        <v>22</v>
      </c>
      <c r="E243" s="265">
        <v>0.68689199999999995</v>
      </c>
      <c r="F243" s="379">
        <v>42000</v>
      </c>
      <c r="G243" s="28">
        <f t="shared" si="13"/>
        <v>28849</v>
      </c>
      <c r="H243" s="265"/>
      <c r="I243" s="379"/>
      <c r="J243" s="28"/>
      <c r="K243" s="3"/>
    </row>
    <row r="244" spans="1:11" x14ac:dyDescent="0.2">
      <c r="A244" s="27">
        <v>237</v>
      </c>
      <c r="B244" s="376" t="s">
        <v>398</v>
      </c>
      <c r="C244" s="377" t="s">
        <v>626</v>
      </c>
      <c r="D244" s="378" t="s">
        <v>22</v>
      </c>
      <c r="E244" s="265">
        <v>0.41820000000000002</v>
      </c>
      <c r="F244" s="379">
        <v>36000</v>
      </c>
      <c r="G244" s="28">
        <f t="shared" si="13"/>
        <v>15055</v>
      </c>
      <c r="H244" s="265"/>
      <c r="I244" s="379"/>
      <c r="J244" s="28"/>
      <c r="K244" s="3"/>
    </row>
    <row r="245" spans="1:11" x14ac:dyDescent="0.2">
      <c r="A245" s="27">
        <v>238</v>
      </c>
      <c r="B245" s="376" t="s">
        <v>399</v>
      </c>
      <c r="C245" s="377" t="s">
        <v>627</v>
      </c>
      <c r="D245" s="378" t="s">
        <v>22</v>
      </c>
      <c r="E245" s="265"/>
      <c r="F245" s="379"/>
      <c r="G245" s="28"/>
      <c r="H245" s="265">
        <v>1.4275</v>
      </c>
      <c r="I245" s="379">
        <v>40874.300000000003</v>
      </c>
      <c r="J245" s="28">
        <f t="shared" si="9"/>
        <v>58348</v>
      </c>
      <c r="K245" s="3"/>
    </row>
    <row r="246" spans="1:11" x14ac:dyDescent="0.2">
      <c r="A246" s="27">
        <v>239</v>
      </c>
      <c r="B246" s="376" t="s">
        <v>400</v>
      </c>
      <c r="C246" s="377" t="s">
        <v>628</v>
      </c>
      <c r="D246" s="378" t="s">
        <v>653</v>
      </c>
      <c r="E246" s="265"/>
      <c r="F246" s="379"/>
      <c r="G246" s="28"/>
      <c r="H246" s="265">
        <v>115.74</v>
      </c>
      <c r="I246" s="379">
        <v>24.94</v>
      </c>
      <c r="J246" s="28">
        <f t="shared" si="9"/>
        <v>2887</v>
      </c>
      <c r="K246" s="3"/>
    </row>
    <row r="247" spans="1:11" x14ac:dyDescent="0.2">
      <c r="A247" s="27">
        <v>240</v>
      </c>
      <c r="B247" s="376" t="s">
        <v>401</v>
      </c>
      <c r="C247" s="377" t="s">
        <v>629</v>
      </c>
      <c r="D247" s="378" t="s">
        <v>22</v>
      </c>
      <c r="E247" s="265">
        <v>6.0800000000000003E-3</v>
      </c>
      <c r="F247" s="379">
        <v>200000</v>
      </c>
      <c r="G247" s="28">
        <f t="shared" ref="G247:G250" si="14">E247*F247</f>
        <v>1216</v>
      </c>
      <c r="H247" s="265"/>
      <c r="I247" s="379"/>
      <c r="J247" s="28"/>
      <c r="K247" s="3"/>
    </row>
    <row r="248" spans="1:11" x14ac:dyDescent="0.2">
      <c r="A248" s="27">
        <v>241</v>
      </c>
      <c r="B248" s="376" t="s">
        <v>402</v>
      </c>
      <c r="C248" s="377" t="s">
        <v>630</v>
      </c>
      <c r="D248" s="378" t="s">
        <v>24</v>
      </c>
      <c r="E248" s="265">
        <v>25</v>
      </c>
      <c r="F248" s="379">
        <v>350</v>
      </c>
      <c r="G248" s="28">
        <f t="shared" si="14"/>
        <v>8750</v>
      </c>
      <c r="H248" s="265"/>
      <c r="I248" s="379"/>
      <c r="J248" s="28"/>
      <c r="K248" s="3"/>
    </row>
    <row r="249" spans="1:11" ht="25.5" x14ac:dyDescent="0.2">
      <c r="A249" s="27">
        <v>242</v>
      </c>
      <c r="B249" s="376" t="s">
        <v>403</v>
      </c>
      <c r="C249" s="377" t="s">
        <v>631</v>
      </c>
      <c r="D249" s="378" t="s">
        <v>51</v>
      </c>
      <c r="E249" s="265">
        <v>59.5</v>
      </c>
      <c r="F249" s="379">
        <v>900</v>
      </c>
      <c r="G249" s="28">
        <f t="shared" si="14"/>
        <v>53550</v>
      </c>
      <c r="H249" s="265"/>
      <c r="I249" s="379"/>
      <c r="J249" s="28"/>
      <c r="K249" s="3"/>
    </row>
    <row r="250" spans="1:11" ht="25.5" x14ac:dyDescent="0.2">
      <c r="A250" s="27">
        <v>243</v>
      </c>
      <c r="B250" s="376" t="s">
        <v>404</v>
      </c>
      <c r="C250" s="377" t="s">
        <v>632</v>
      </c>
      <c r="D250" s="378" t="s">
        <v>51</v>
      </c>
      <c r="E250" s="265">
        <v>80</v>
      </c>
      <c r="F250" s="379">
        <v>2200</v>
      </c>
      <c r="G250" s="28">
        <f t="shared" si="14"/>
        <v>176000</v>
      </c>
      <c r="H250" s="265"/>
      <c r="I250" s="379"/>
      <c r="J250" s="28"/>
      <c r="K250" s="3"/>
    </row>
    <row r="251" spans="1:11" x14ac:dyDescent="0.2">
      <c r="A251" s="27">
        <v>244</v>
      </c>
      <c r="B251" s="376" t="s">
        <v>405</v>
      </c>
      <c r="C251" s="377" t="s">
        <v>633</v>
      </c>
      <c r="D251" s="378" t="s">
        <v>23</v>
      </c>
      <c r="E251" s="265"/>
      <c r="F251" s="379"/>
      <c r="G251" s="28"/>
      <c r="H251" s="265">
        <v>1.1220000000000001</v>
      </c>
      <c r="I251" s="379">
        <v>10401.26</v>
      </c>
      <c r="J251" s="28">
        <f t="shared" si="9"/>
        <v>11670</v>
      </c>
      <c r="K251" s="3"/>
    </row>
    <row r="252" spans="1:11" x14ac:dyDescent="0.2">
      <c r="A252" s="27">
        <v>245</v>
      </c>
      <c r="B252" s="376" t="s">
        <v>406</v>
      </c>
      <c r="C252" s="377" t="s">
        <v>634</v>
      </c>
      <c r="D252" s="378" t="s">
        <v>22</v>
      </c>
      <c r="E252" s="265"/>
      <c r="F252" s="379"/>
      <c r="G252" s="28"/>
      <c r="H252" s="265">
        <v>2.53E-2</v>
      </c>
      <c r="I252" s="379">
        <v>78836.649999999994</v>
      </c>
      <c r="J252" s="28">
        <f t="shared" ref="J252:J268" si="15">H252*I252</f>
        <v>1995</v>
      </c>
      <c r="K252" s="3"/>
    </row>
    <row r="253" spans="1:11" x14ac:dyDescent="0.2">
      <c r="A253" s="27">
        <v>246</v>
      </c>
      <c r="B253" s="376" t="s">
        <v>407</v>
      </c>
      <c r="C253" s="377" t="s">
        <v>635</v>
      </c>
      <c r="D253" s="378" t="s">
        <v>22</v>
      </c>
      <c r="E253" s="265"/>
      <c r="F253" s="379"/>
      <c r="G253" s="28"/>
      <c r="H253" s="265">
        <v>2.9526E-2</v>
      </c>
      <c r="I253" s="379">
        <v>33000</v>
      </c>
      <c r="J253" s="28">
        <f t="shared" si="15"/>
        <v>974</v>
      </c>
      <c r="K253" s="3"/>
    </row>
    <row r="254" spans="1:11" ht="25.5" x14ac:dyDescent="0.2">
      <c r="A254" s="27">
        <v>247</v>
      </c>
      <c r="B254" s="376" t="s">
        <v>408</v>
      </c>
      <c r="C254" s="377" t="s">
        <v>636</v>
      </c>
      <c r="D254" s="378" t="s">
        <v>22</v>
      </c>
      <c r="E254" s="265"/>
      <c r="F254" s="379"/>
      <c r="G254" s="28"/>
      <c r="H254" s="265">
        <v>1.6132</v>
      </c>
      <c r="I254" s="379">
        <v>45000</v>
      </c>
      <c r="J254" s="28">
        <f t="shared" si="15"/>
        <v>72594</v>
      </c>
      <c r="K254" s="3"/>
    </row>
    <row r="255" spans="1:11" ht="25.5" x14ac:dyDescent="0.2">
      <c r="A255" s="27">
        <v>248</v>
      </c>
      <c r="B255" s="376" t="s">
        <v>409</v>
      </c>
      <c r="C255" s="377" t="s">
        <v>637</v>
      </c>
      <c r="D255" s="378" t="s">
        <v>22</v>
      </c>
      <c r="E255" s="265"/>
      <c r="F255" s="379"/>
      <c r="G255" s="28"/>
      <c r="H255" s="265">
        <v>1.6427259999999999</v>
      </c>
      <c r="I255" s="379">
        <v>12301.44</v>
      </c>
      <c r="J255" s="28">
        <f t="shared" si="15"/>
        <v>20208</v>
      </c>
      <c r="K255" s="3"/>
    </row>
    <row r="256" spans="1:11" x14ac:dyDescent="0.2">
      <c r="A256" s="27">
        <v>249</v>
      </c>
      <c r="B256" s="376" t="s">
        <v>410</v>
      </c>
      <c r="C256" s="377" t="s">
        <v>638</v>
      </c>
      <c r="D256" s="378" t="s">
        <v>23</v>
      </c>
      <c r="E256" s="265"/>
      <c r="F256" s="379"/>
      <c r="G256" s="28"/>
      <c r="H256" s="265">
        <v>11.22</v>
      </c>
      <c r="I256" s="379">
        <v>5110.96</v>
      </c>
      <c r="J256" s="28">
        <f t="shared" si="15"/>
        <v>57345</v>
      </c>
      <c r="K256" s="3"/>
    </row>
    <row r="257" spans="1:11" x14ac:dyDescent="0.2">
      <c r="A257" s="27">
        <v>250</v>
      </c>
      <c r="B257" s="376" t="s">
        <v>411</v>
      </c>
      <c r="C257" s="377" t="s">
        <v>531</v>
      </c>
      <c r="D257" s="378" t="s">
        <v>23</v>
      </c>
      <c r="E257" s="265"/>
      <c r="F257" s="379"/>
      <c r="G257" s="28"/>
      <c r="H257" s="265">
        <v>2.7692999999999999</v>
      </c>
      <c r="I257" s="379">
        <v>5756.6</v>
      </c>
      <c r="J257" s="28">
        <f t="shared" si="15"/>
        <v>15942</v>
      </c>
      <c r="K257" s="3"/>
    </row>
    <row r="258" spans="1:11" x14ac:dyDescent="0.2">
      <c r="A258" s="27">
        <v>251</v>
      </c>
      <c r="B258" s="376" t="s">
        <v>412</v>
      </c>
      <c r="C258" s="377" t="s">
        <v>639</v>
      </c>
      <c r="D258" s="378" t="s">
        <v>23</v>
      </c>
      <c r="E258" s="265"/>
      <c r="F258" s="379"/>
      <c r="G258" s="28"/>
      <c r="H258" s="265">
        <v>5.2747000000000002</v>
      </c>
      <c r="I258" s="379">
        <v>861.06</v>
      </c>
      <c r="J258" s="28">
        <f t="shared" si="15"/>
        <v>4542</v>
      </c>
      <c r="K258" s="3"/>
    </row>
    <row r="259" spans="1:11" x14ac:dyDescent="0.2">
      <c r="A259" s="27">
        <v>252</v>
      </c>
      <c r="B259" s="376" t="s">
        <v>413</v>
      </c>
      <c r="C259" s="377" t="s">
        <v>537</v>
      </c>
      <c r="D259" s="378" t="s">
        <v>23</v>
      </c>
      <c r="E259" s="265"/>
      <c r="F259" s="379"/>
      <c r="G259" s="28"/>
      <c r="H259" s="265">
        <v>34</v>
      </c>
      <c r="I259" s="379">
        <v>180</v>
      </c>
      <c r="J259" s="28">
        <f t="shared" si="15"/>
        <v>6120</v>
      </c>
      <c r="K259" s="3"/>
    </row>
    <row r="260" spans="1:11" ht="38.25" x14ac:dyDescent="0.2">
      <c r="A260" s="27">
        <v>253</v>
      </c>
      <c r="B260" s="376" t="s">
        <v>414</v>
      </c>
      <c r="C260" s="377" t="s">
        <v>640</v>
      </c>
      <c r="D260" s="378" t="s">
        <v>181</v>
      </c>
      <c r="E260" s="265">
        <v>0.15</v>
      </c>
      <c r="F260" s="379">
        <v>195939.73</v>
      </c>
      <c r="G260" s="28">
        <f t="shared" ref="G260:G263" si="16">E260*F260</f>
        <v>29391</v>
      </c>
      <c r="H260" s="265"/>
      <c r="I260" s="379"/>
      <c r="J260" s="28"/>
      <c r="K260" s="3"/>
    </row>
    <row r="261" spans="1:11" ht="38.25" x14ac:dyDescent="0.2">
      <c r="A261" s="27">
        <v>254</v>
      </c>
      <c r="B261" s="376" t="s">
        <v>415</v>
      </c>
      <c r="C261" s="377" t="s">
        <v>641</v>
      </c>
      <c r="D261" s="378" t="s">
        <v>181</v>
      </c>
      <c r="E261" s="265">
        <v>1.3</v>
      </c>
      <c r="F261" s="379">
        <v>215228.24</v>
      </c>
      <c r="G261" s="28">
        <f t="shared" si="16"/>
        <v>279797</v>
      </c>
      <c r="H261" s="265"/>
      <c r="I261" s="379"/>
      <c r="J261" s="28"/>
      <c r="K261" s="3"/>
    </row>
    <row r="262" spans="1:11" ht="38.25" x14ac:dyDescent="0.2">
      <c r="A262" s="27">
        <v>255</v>
      </c>
      <c r="B262" s="376" t="s">
        <v>416</v>
      </c>
      <c r="C262" s="377" t="s">
        <v>642</v>
      </c>
      <c r="D262" s="378" t="s">
        <v>181</v>
      </c>
      <c r="E262" s="265">
        <v>0.5</v>
      </c>
      <c r="F262" s="379">
        <v>302049.93</v>
      </c>
      <c r="G262" s="28">
        <f t="shared" si="16"/>
        <v>151025</v>
      </c>
      <c r="H262" s="265"/>
      <c r="I262" s="379"/>
      <c r="J262" s="28"/>
      <c r="K262" s="3"/>
    </row>
    <row r="263" spans="1:11" ht="38.25" x14ac:dyDescent="0.2">
      <c r="A263" s="27">
        <v>256</v>
      </c>
      <c r="B263" s="376" t="s">
        <v>173</v>
      </c>
      <c r="C263" s="377" t="s">
        <v>643</v>
      </c>
      <c r="D263" s="378" t="s">
        <v>52</v>
      </c>
      <c r="E263" s="265">
        <v>7</v>
      </c>
      <c r="F263" s="379">
        <v>601.70000000000005</v>
      </c>
      <c r="G263" s="28">
        <f t="shared" si="16"/>
        <v>4212</v>
      </c>
      <c r="H263" s="265"/>
      <c r="I263" s="379"/>
      <c r="J263" s="28"/>
      <c r="K263" s="3"/>
    </row>
    <row r="264" spans="1:11" ht="38.25" x14ac:dyDescent="0.2">
      <c r="A264" s="27">
        <v>257</v>
      </c>
      <c r="B264" s="376" t="s">
        <v>417</v>
      </c>
      <c r="C264" s="377" t="s">
        <v>644</v>
      </c>
      <c r="D264" s="378" t="s">
        <v>52</v>
      </c>
      <c r="E264" s="265"/>
      <c r="F264" s="379"/>
      <c r="G264" s="28"/>
      <c r="H264" s="265">
        <v>4</v>
      </c>
      <c r="I264" s="379">
        <v>139.71</v>
      </c>
      <c r="J264" s="28">
        <f t="shared" si="15"/>
        <v>559</v>
      </c>
      <c r="K264" s="3"/>
    </row>
    <row r="265" spans="1:11" x14ac:dyDescent="0.2">
      <c r="A265" s="27">
        <v>258</v>
      </c>
      <c r="B265" s="376" t="s">
        <v>418</v>
      </c>
      <c r="C265" s="377" t="s">
        <v>645</v>
      </c>
      <c r="D265" s="378" t="s">
        <v>52</v>
      </c>
      <c r="E265" s="265"/>
      <c r="F265" s="379"/>
      <c r="G265" s="28"/>
      <c r="H265" s="265">
        <v>1</v>
      </c>
      <c r="I265" s="379">
        <v>185.76</v>
      </c>
      <c r="J265" s="28">
        <f t="shared" si="15"/>
        <v>186</v>
      </c>
      <c r="K265" s="3"/>
    </row>
    <row r="266" spans="1:11" x14ac:dyDescent="0.2">
      <c r="A266" s="27">
        <v>259</v>
      </c>
      <c r="B266" s="376" t="s">
        <v>419</v>
      </c>
      <c r="C266" s="377" t="s">
        <v>646</v>
      </c>
      <c r="D266" s="378" t="s">
        <v>48</v>
      </c>
      <c r="E266" s="265"/>
      <c r="F266" s="379"/>
      <c r="G266" s="28"/>
      <c r="H266" s="265">
        <v>6.93</v>
      </c>
      <c r="I266" s="379">
        <v>125</v>
      </c>
      <c r="J266" s="28">
        <f t="shared" si="15"/>
        <v>866</v>
      </c>
      <c r="K266" s="3"/>
    </row>
    <row r="267" spans="1:11" ht="25.5" x14ac:dyDescent="0.2">
      <c r="A267" s="27">
        <v>260</v>
      </c>
      <c r="B267" s="376" t="s">
        <v>420</v>
      </c>
      <c r="C267" s="377" t="s">
        <v>647</v>
      </c>
      <c r="D267" s="378" t="s">
        <v>52</v>
      </c>
      <c r="E267" s="265"/>
      <c r="F267" s="379"/>
      <c r="G267" s="28"/>
      <c r="H267" s="265">
        <v>150</v>
      </c>
      <c r="I267" s="379">
        <v>652.78</v>
      </c>
      <c r="J267" s="28">
        <f t="shared" si="15"/>
        <v>97917</v>
      </c>
      <c r="K267" s="3"/>
    </row>
    <row r="268" spans="1:11" x14ac:dyDescent="0.2">
      <c r="A268" s="27">
        <v>261</v>
      </c>
      <c r="B268" s="376" t="s">
        <v>421</v>
      </c>
      <c r="C268" s="377" t="s">
        <v>648</v>
      </c>
      <c r="D268" s="378" t="s">
        <v>52</v>
      </c>
      <c r="E268" s="265"/>
      <c r="F268" s="379"/>
      <c r="G268" s="28"/>
      <c r="H268" s="265">
        <v>150</v>
      </c>
      <c r="I268" s="379">
        <v>254.73</v>
      </c>
      <c r="J268" s="28">
        <f t="shared" si="15"/>
        <v>38210</v>
      </c>
      <c r="K268" s="3"/>
    </row>
    <row r="269" spans="1:11" x14ac:dyDescent="0.2">
      <c r="A269" s="27">
        <v>262</v>
      </c>
      <c r="B269" s="376" t="s">
        <v>422</v>
      </c>
      <c r="C269" s="377" t="s">
        <v>649</v>
      </c>
      <c r="D269" s="378" t="s">
        <v>182</v>
      </c>
      <c r="E269" s="265">
        <v>0.25</v>
      </c>
      <c r="F269" s="379">
        <v>44464.49</v>
      </c>
      <c r="G269" s="28">
        <f t="shared" ref="G269:G272" si="17">E269*F269</f>
        <v>11116</v>
      </c>
      <c r="H269" s="265"/>
      <c r="I269" s="379"/>
      <c r="J269" s="28"/>
      <c r="K269" s="3"/>
    </row>
    <row r="270" spans="1:11" x14ac:dyDescent="0.2">
      <c r="A270" s="27">
        <v>263</v>
      </c>
      <c r="B270" s="376" t="s">
        <v>423</v>
      </c>
      <c r="C270" s="377" t="s">
        <v>650</v>
      </c>
      <c r="D270" s="378" t="s">
        <v>182</v>
      </c>
      <c r="E270" s="265">
        <v>0.3</v>
      </c>
      <c r="F270" s="379">
        <v>83370.850000000006</v>
      </c>
      <c r="G270" s="28">
        <f t="shared" si="17"/>
        <v>25011</v>
      </c>
      <c r="H270" s="265"/>
      <c r="I270" s="379"/>
      <c r="J270" s="28"/>
      <c r="K270" s="3"/>
    </row>
    <row r="271" spans="1:11" x14ac:dyDescent="0.2">
      <c r="A271" s="27">
        <v>264</v>
      </c>
      <c r="B271" s="376" t="s">
        <v>424</v>
      </c>
      <c r="C271" s="377" t="s">
        <v>651</v>
      </c>
      <c r="D271" s="378" t="s">
        <v>182</v>
      </c>
      <c r="E271" s="265">
        <v>0.25</v>
      </c>
      <c r="F271" s="379">
        <v>111161.19</v>
      </c>
      <c r="G271" s="28">
        <f t="shared" si="17"/>
        <v>27790</v>
      </c>
      <c r="H271" s="265"/>
      <c r="I271" s="379"/>
      <c r="J271" s="28"/>
      <c r="K271" s="3"/>
    </row>
    <row r="272" spans="1:11" ht="17.25" thickBot="1" x14ac:dyDescent="0.25">
      <c r="A272" s="27">
        <v>265</v>
      </c>
      <c r="B272" s="376" t="s">
        <v>425</v>
      </c>
      <c r="C272" s="377" t="s">
        <v>652</v>
      </c>
      <c r="D272" s="378" t="s">
        <v>182</v>
      </c>
      <c r="E272" s="265">
        <v>0.3</v>
      </c>
      <c r="F272" s="379">
        <v>151920.29</v>
      </c>
      <c r="G272" s="28">
        <f t="shared" si="17"/>
        <v>45576</v>
      </c>
      <c r="H272" s="265"/>
      <c r="I272" s="379"/>
      <c r="J272" s="28"/>
      <c r="K272" s="3"/>
    </row>
    <row r="273" spans="1:12" ht="17.25" customHeight="1" thickBot="1" x14ac:dyDescent="0.25">
      <c r="A273" s="510"/>
      <c r="B273" s="511"/>
      <c r="C273" s="511"/>
      <c r="D273" s="512"/>
      <c r="E273" s="41" t="s">
        <v>53</v>
      </c>
      <c r="F273" s="29"/>
      <c r="G273" s="31">
        <f>SUM(G10:G272)</f>
        <v>1515246</v>
      </c>
      <c r="H273" s="513" t="s">
        <v>53</v>
      </c>
      <c r="I273" s="514"/>
      <c r="J273" s="31">
        <f>SUM(J10:J272)</f>
        <v>2215486</v>
      </c>
      <c r="K273" s="3"/>
    </row>
    <row r="274" spans="1:12" ht="17.25" customHeight="1" thickBot="1" x14ac:dyDescent="0.25">
      <c r="A274" s="515" t="s">
        <v>54</v>
      </c>
      <c r="B274" s="516"/>
      <c r="C274" s="516"/>
      <c r="D274" s="517"/>
      <c r="E274" s="518">
        <f>G273+J273</f>
        <v>3730732</v>
      </c>
      <c r="F274" s="519"/>
      <c r="G274" s="519"/>
      <c r="H274" s="519"/>
      <c r="I274" s="519"/>
      <c r="J274" s="520"/>
      <c r="K274" s="3"/>
    </row>
    <row r="275" spans="1:12" x14ac:dyDescent="0.2">
      <c r="A275" s="77"/>
      <c r="C275" s="13"/>
      <c r="D275" s="16"/>
      <c r="E275" s="16"/>
      <c r="F275" s="16"/>
      <c r="G275" s="16"/>
      <c r="H275" s="16"/>
      <c r="I275" s="12"/>
    </row>
    <row r="276" spans="1:12" x14ac:dyDescent="0.2">
      <c r="A276" s="77"/>
      <c r="C276" s="13"/>
      <c r="D276" s="16"/>
      <c r="E276" s="16"/>
      <c r="F276" s="16"/>
      <c r="G276" s="16"/>
      <c r="H276" s="16"/>
      <c r="I276" s="12"/>
    </row>
    <row r="277" spans="1:12" x14ac:dyDescent="0.2">
      <c r="A277" s="77"/>
      <c r="C277" s="13"/>
      <c r="D277" s="16"/>
      <c r="E277" s="16"/>
      <c r="F277" s="16"/>
      <c r="G277" s="16"/>
      <c r="H277" s="16"/>
      <c r="I277" s="12"/>
    </row>
    <row r="278" spans="1:12" x14ac:dyDescent="0.2">
      <c r="A278" s="77"/>
      <c r="C278" s="13"/>
      <c r="D278" s="16"/>
      <c r="E278" s="16"/>
      <c r="F278" s="16"/>
      <c r="G278" s="16"/>
      <c r="H278" s="16"/>
      <c r="I278" s="12"/>
    </row>
    <row r="279" spans="1:12" x14ac:dyDescent="0.2">
      <c r="A279" s="77"/>
      <c r="C279" s="78"/>
      <c r="D279" s="77"/>
      <c r="E279" s="79"/>
      <c r="F279" s="80"/>
      <c r="G279" s="80"/>
      <c r="H279" s="10"/>
    </row>
    <row r="280" spans="1:12" x14ac:dyDescent="0.2">
      <c r="A280" s="77"/>
      <c r="C280" s="81" t="s">
        <v>75</v>
      </c>
      <c r="D280" s="82"/>
      <c r="E280" s="82"/>
      <c r="F280" s="83"/>
      <c r="G280" s="83"/>
      <c r="H280" s="84" t="s">
        <v>76</v>
      </c>
      <c r="K280" s="100"/>
      <c r="L280" s="101"/>
    </row>
    <row r="281" spans="1:12" x14ac:dyDescent="0.2">
      <c r="D281" s="16"/>
      <c r="E281" s="16"/>
      <c r="F281" s="80"/>
      <c r="G281" s="80"/>
      <c r="H281" s="86"/>
      <c r="K281" s="100"/>
      <c r="L281" s="101"/>
    </row>
    <row r="282" spans="1:12" x14ac:dyDescent="0.2">
      <c r="D282" s="16"/>
      <c r="E282" s="16"/>
      <c r="F282" s="80"/>
      <c r="G282" s="80"/>
      <c r="H282" s="86"/>
      <c r="K282" s="100"/>
      <c r="L282" s="101"/>
    </row>
    <row r="283" spans="1:12" x14ac:dyDescent="0.2">
      <c r="C283" s="81" t="s">
        <v>77</v>
      </c>
      <c r="D283" s="82"/>
      <c r="E283" s="82"/>
      <c r="F283" s="83"/>
      <c r="G283" s="83"/>
      <c r="H283" s="84" t="s">
        <v>78</v>
      </c>
      <c r="K283" s="100"/>
      <c r="L283" s="101"/>
    </row>
    <row r="284" spans="1:12" x14ac:dyDescent="0.2">
      <c r="D284" s="16"/>
      <c r="E284" s="16"/>
      <c r="F284" s="80"/>
      <c r="G284" s="80"/>
      <c r="H284" s="86"/>
      <c r="K284" s="32"/>
      <c r="L284" s="73"/>
    </row>
    <row r="285" spans="1:12" x14ac:dyDescent="0.2">
      <c r="D285" s="16"/>
      <c r="E285" s="16"/>
      <c r="F285" s="80"/>
      <c r="G285" s="80"/>
      <c r="H285" s="86"/>
      <c r="K285" s="32"/>
      <c r="L285" s="102"/>
    </row>
    <row r="286" spans="1:12" x14ac:dyDescent="0.2">
      <c r="C286" s="81" t="s">
        <v>79</v>
      </c>
      <c r="D286" s="82"/>
      <c r="E286" s="82"/>
      <c r="F286" s="83"/>
      <c r="G286" s="83"/>
      <c r="H286" s="84" t="s">
        <v>80</v>
      </c>
      <c r="K286" s="32"/>
      <c r="L286" s="102"/>
    </row>
    <row r="287" spans="1:12" x14ac:dyDescent="0.2">
      <c r="D287" s="16"/>
      <c r="E287" s="16"/>
      <c r="F287" s="80"/>
      <c r="G287" s="80"/>
      <c r="H287" s="86"/>
      <c r="K287" s="32"/>
      <c r="L287" s="102"/>
    </row>
    <row r="288" spans="1:12" x14ac:dyDescent="0.2">
      <c r="D288" s="16"/>
      <c r="E288" s="16"/>
      <c r="F288" s="80"/>
      <c r="G288" s="80"/>
      <c r="H288" s="86"/>
      <c r="K288" s="32"/>
      <c r="L288" s="103"/>
    </row>
    <row r="289" spans="3:12" x14ac:dyDescent="0.2">
      <c r="C289" s="81" t="s">
        <v>659</v>
      </c>
      <c r="D289" s="82"/>
      <c r="E289" s="82"/>
      <c r="F289" s="83"/>
      <c r="G289" s="83"/>
      <c r="H289" s="84" t="s">
        <v>660</v>
      </c>
      <c r="K289" s="99"/>
      <c r="L289" s="102"/>
    </row>
    <row r="290" spans="3:12" x14ac:dyDescent="0.2">
      <c r="D290" s="16"/>
      <c r="E290" s="16"/>
      <c r="F290" s="80"/>
      <c r="G290" s="80"/>
      <c r="H290" s="86"/>
      <c r="K290" s="32"/>
      <c r="L290" s="102"/>
    </row>
    <row r="291" spans="3:12" x14ac:dyDescent="0.2">
      <c r="D291" s="16"/>
      <c r="E291" s="16"/>
      <c r="F291" s="80"/>
      <c r="G291" s="80"/>
      <c r="H291" s="86"/>
      <c r="K291" s="32"/>
      <c r="L291" s="102"/>
    </row>
    <row r="292" spans="3:12" x14ac:dyDescent="0.2">
      <c r="C292" s="81" t="s">
        <v>107</v>
      </c>
      <c r="D292" s="82"/>
      <c r="E292" s="82"/>
      <c r="F292" s="83"/>
      <c r="G292" s="83"/>
      <c r="H292" s="84" t="s">
        <v>108</v>
      </c>
      <c r="L292" s="101"/>
    </row>
    <row r="293" spans="3:12" x14ac:dyDescent="0.2">
      <c r="L293" s="101"/>
    </row>
  </sheetData>
  <mergeCells count="12">
    <mergeCell ref="A273:D273"/>
    <mergeCell ref="H273:I273"/>
    <mergeCell ref="A274:D274"/>
    <mergeCell ref="E274:J274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L53"/>
  <sheetViews>
    <sheetView showGridLines="0" view="pageBreakPreview" zoomScale="70" zoomScaleNormal="100" zoomScaleSheetLayoutView="70" workbookViewId="0">
      <selection activeCell="J28" sqref="J28"/>
    </sheetView>
  </sheetViews>
  <sheetFormatPr defaultRowHeight="16.5" x14ac:dyDescent="0.2"/>
  <cols>
    <col min="1" max="1" width="7.5703125" style="10" customWidth="1"/>
    <col min="2" max="2" width="21.7109375" style="14" customWidth="1"/>
    <col min="3" max="3" width="85" style="12" customWidth="1"/>
    <col min="4" max="4" width="9" style="13" customWidth="1"/>
    <col min="5" max="5" width="12.28515625" style="10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74" customWidth="1"/>
    <col min="12" max="16384" width="9.140625" style="3"/>
  </cols>
  <sheetData>
    <row r="1" spans="1:11" x14ac:dyDescent="0.2">
      <c r="B1" s="11"/>
      <c r="J1" s="17"/>
    </row>
    <row r="2" spans="1:11" x14ac:dyDescent="0.2">
      <c r="A2" s="521" t="s">
        <v>105</v>
      </c>
      <c r="B2" s="521"/>
      <c r="C2" s="521"/>
      <c r="D2" s="521"/>
      <c r="E2" s="521"/>
      <c r="F2" s="521"/>
      <c r="G2" s="521"/>
      <c r="H2" s="521"/>
      <c r="I2" s="521"/>
      <c r="J2" s="521"/>
    </row>
    <row r="3" spans="1:11" x14ac:dyDescent="0.2">
      <c r="B3" s="18" t="s">
        <v>16</v>
      </c>
      <c r="C3" s="540" t="str">
        <f>'Форма 8.1'!C2:W2</f>
        <v>Техническое перевооружение нефтеналивных эстакад на объектах ОАО «СН – МНГ"</v>
      </c>
      <c r="D3" s="540"/>
      <c r="E3" s="540"/>
      <c r="F3" s="540"/>
      <c r="G3" s="540"/>
      <c r="H3" s="540"/>
      <c r="I3" s="540"/>
      <c r="J3" s="540"/>
    </row>
    <row r="4" spans="1:11" x14ac:dyDescent="0.2">
      <c r="B4" s="19" t="s">
        <v>17</v>
      </c>
      <c r="C4" s="550" t="str">
        <f>'Форма 8.1'!C3:W3</f>
        <v>ДНС Ачимовского месторождения нефти</v>
      </c>
      <c r="D4" s="540"/>
      <c r="E4" s="540"/>
      <c r="F4" s="540"/>
      <c r="G4" s="540"/>
      <c r="H4" s="540"/>
      <c r="I4" s="540"/>
      <c r="J4" s="540"/>
    </row>
    <row r="5" spans="1:11" ht="17.25" thickBot="1" x14ac:dyDescent="0.25"/>
    <row r="6" spans="1:11" ht="18" thickBot="1" x14ac:dyDescent="0.25">
      <c r="A6" s="541" t="s">
        <v>72</v>
      </c>
      <c r="B6" s="542"/>
      <c r="C6" s="542"/>
      <c r="D6" s="542"/>
      <c r="E6" s="542"/>
      <c r="F6" s="542"/>
      <c r="G6" s="542"/>
      <c r="H6" s="542"/>
      <c r="I6" s="542"/>
      <c r="J6" s="543"/>
      <c r="K6" s="3"/>
    </row>
    <row r="7" spans="1:11" ht="17.25" customHeight="1" thickBot="1" x14ac:dyDescent="0.25">
      <c r="A7" s="522" t="s">
        <v>15</v>
      </c>
      <c r="B7" s="525" t="s">
        <v>36</v>
      </c>
      <c r="C7" s="525" t="s">
        <v>74</v>
      </c>
      <c r="D7" s="531" t="s">
        <v>21</v>
      </c>
      <c r="E7" s="547" t="s">
        <v>38</v>
      </c>
      <c r="F7" s="548"/>
      <c r="G7" s="548"/>
      <c r="H7" s="548"/>
      <c r="I7" s="548"/>
      <c r="J7" s="549"/>
      <c r="K7" s="3"/>
    </row>
    <row r="8" spans="1:11" ht="17.25" customHeight="1" x14ac:dyDescent="0.2">
      <c r="A8" s="523"/>
      <c r="B8" s="526"/>
      <c r="C8" s="526"/>
      <c r="D8" s="532"/>
      <c r="E8" s="537" t="s">
        <v>40</v>
      </c>
      <c r="F8" s="525"/>
      <c r="G8" s="536"/>
      <c r="H8" s="537" t="s">
        <v>39</v>
      </c>
      <c r="I8" s="525"/>
      <c r="J8" s="536"/>
      <c r="K8" s="3"/>
    </row>
    <row r="9" spans="1:11" ht="33.75" thickBot="1" x14ac:dyDescent="0.25">
      <c r="A9" s="544"/>
      <c r="B9" s="545"/>
      <c r="C9" s="545"/>
      <c r="D9" s="546"/>
      <c r="E9" s="40" t="s">
        <v>20</v>
      </c>
      <c r="F9" s="75" t="s">
        <v>41</v>
      </c>
      <c r="G9" s="38" t="s">
        <v>42</v>
      </c>
      <c r="H9" s="40" t="s">
        <v>20</v>
      </c>
      <c r="I9" s="75" t="s">
        <v>43</v>
      </c>
      <c r="J9" s="38" t="s">
        <v>42</v>
      </c>
      <c r="K9" s="3"/>
    </row>
    <row r="10" spans="1:11" ht="25.5" x14ac:dyDescent="0.2">
      <c r="A10" s="27">
        <v>1</v>
      </c>
      <c r="B10" s="27" t="s">
        <v>59</v>
      </c>
      <c r="C10" s="377" t="s">
        <v>661</v>
      </c>
      <c r="D10" s="378" t="s">
        <v>52</v>
      </c>
      <c r="E10" s="265">
        <v>1</v>
      </c>
      <c r="F10" s="33"/>
      <c r="G10" s="42"/>
      <c r="H10" s="37"/>
      <c r="I10" s="34"/>
      <c r="J10" s="43"/>
      <c r="K10" s="3"/>
    </row>
    <row r="11" spans="1:11" ht="30.75" customHeight="1" x14ac:dyDescent="0.2">
      <c r="A11" s="27">
        <v>2</v>
      </c>
      <c r="B11" s="27" t="s">
        <v>59</v>
      </c>
      <c r="C11" s="377" t="s">
        <v>540</v>
      </c>
      <c r="D11" s="378" t="s">
        <v>52</v>
      </c>
      <c r="E11" s="265">
        <v>1</v>
      </c>
      <c r="F11" s="33"/>
      <c r="G11" s="42"/>
      <c r="H11" s="37"/>
      <c r="I11" s="34"/>
      <c r="J11" s="43"/>
      <c r="K11" s="3"/>
    </row>
    <row r="12" spans="1:11" x14ac:dyDescent="0.2">
      <c r="A12" s="27">
        <v>3</v>
      </c>
      <c r="B12" s="27" t="s">
        <v>59</v>
      </c>
      <c r="C12" s="377" t="s">
        <v>662</v>
      </c>
      <c r="D12" s="378" t="s">
        <v>52</v>
      </c>
      <c r="E12" s="265">
        <v>1</v>
      </c>
      <c r="F12" s="33"/>
      <c r="G12" s="42"/>
      <c r="H12" s="37"/>
      <c r="I12" s="34"/>
      <c r="J12" s="43"/>
      <c r="K12" s="3"/>
    </row>
    <row r="13" spans="1:11" x14ac:dyDescent="0.2">
      <c r="A13" s="27">
        <v>4</v>
      </c>
      <c r="B13" s="27" t="s">
        <v>59</v>
      </c>
      <c r="C13" s="377" t="s">
        <v>663</v>
      </c>
      <c r="D13" s="378" t="s">
        <v>52</v>
      </c>
      <c r="E13" s="265">
        <v>1</v>
      </c>
      <c r="F13" s="33"/>
      <c r="G13" s="42"/>
      <c r="H13" s="37"/>
      <c r="I13" s="34"/>
      <c r="J13" s="43"/>
      <c r="K13" s="3"/>
    </row>
    <row r="14" spans="1:11" ht="51" x14ac:dyDescent="0.2">
      <c r="A14" s="27">
        <v>5</v>
      </c>
      <c r="B14" s="27" t="s">
        <v>59</v>
      </c>
      <c r="C14" s="377" t="s">
        <v>664</v>
      </c>
      <c r="D14" s="378" t="s">
        <v>52</v>
      </c>
      <c r="E14" s="265">
        <v>1</v>
      </c>
      <c r="F14" s="33"/>
      <c r="G14" s="42"/>
      <c r="H14" s="37"/>
      <c r="I14" s="34"/>
      <c r="J14" s="43"/>
      <c r="K14" s="3"/>
    </row>
    <row r="15" spans="1:11" ht="38.25" x14ac:dyDescent="0.2">
      <c r="A15" s="27">
        <v>6</v>
      </c>
      <c r="B15" s="27" t="s">
        <v>59</v>
      </c>
      <c r="C15" s="377" t="s">
        <v>665</v>
      </c>
      <c r="D15" s="378" t="s">
        <v>52</v>
      </c>
      <c r="E15" s="265">
        <v>1</v>
      </c>
      <c r="F15" s="33"/>
      <c r="G15" s="42"/>
      <c r="H15" s="37"/>
      <c r="I15" s="34"/>
      <c r="J15" s="43"/>
      <c r="K15" s="3"/>
    </row>
    <row r="16" spans="1:11" ht="38.25" x14ac:dyDescent="0.2">
      <c r="A16" s="27">
        <v>7</v>
      </c>
      <c r="B16" s="27" t="s">
        <v>59</v>
      </c>
      <c r="C16" s="377" t="s">
        <v>666</v>
      </c>
      <c r="D16" s="378" t="s">
        <v>52</v>
      </c>
      <c r="E16" s="265">
        <v>1</v>
      </c>
      <c r="F16" s="33"/>
      <c r="G16" s="42"/>
      <c r="H16" s="37"/>
      <c r="I16" s="34"/>
      <c r="J16" s="43"/>
      <c r="K16" s="3"/>
    </row>
    <row r="17" spans="1:12" ht="38.25" x14ac:dyDescent="0.2">
      <c r="A17" s="27">
        <v>8</v>
      </c>
      <c r="B17" s="27" t="s">
        <v>59</v>
      </c>
      <c r="C17" s="377" t="s">
        <v>667</v>
      </c>
      <c r="D17" s="378" t="s">
        <v>52</v>
      </c>
      <c r="E17" s="265">
        <v>1</v>
      </c>
      <c r="F17" s="33"/>
      <c r="G17" s="42"/>
      <c r="H17" s="37"/>
      <c r="I17" s="34"/>
      <c r="J17" s="43"/>
      <c r="K17" s="3"/>
    </row>
    <row r="18" spans="1:12" x14ac:dyDescent="0.2">
      <c r="A18" s="27">
        <v>9</v>
      </c>
      <c r="B18" s="27" t="s">
        <v>59</v>
      </c>
      <c r="C18" s="377" t="s">
        <v>668</v>
      </c>
      <c r="D18" s="378" t="s">
        <v>52</v>
      </c>
      <c r="E18" s="265">
        <v>1</v>
      </c>
      <c r="F18" s="33"/>
      <c r="G18" s="42"/>
      <c r="H18" s="37"/>
      <c r="I18" s="34"/>
      <c r="J18" s="43"/>
      <c r="K18" s="3"/>
    </row>
    <row r="19" spans="1:12" x14ac:dyDescent="0.2">
      <c r="A19" s="27">
        <v>10</v>
      </c>
      <c r="B19" s="27" t="s">
        <v>59</v>
      </c>
      <c r="C19" s="377" t="s">
        <v>669</v>
      </c>
      <c r="D19" s="378" t="s">
        <v>52</v>
      </c>
      <c r="E19" s="265">
        <v>1</v>
      </c>
      <c r="F19" s="33"/>
      <c r="G19" s="42"/>
      <c r="H19" s="37"/>
      <c r="I19" s="34"/>
      <c r="J19" s="43"/>
      <c r="K19" s="3"/>
    </row>
    <row r="20" spans="1:12" x14ac:dyDescent="0.2">
      <c r="A20" s="27">
        <v>11</v>
      </c>
      <c r="B20" s="27" t="s">
        <v>59</v>
      </c>
      <c r="C20" s="377" t="s">
        <v>670</v>
      </c>
      <c r="D20" s="378" t="s">
        <v>52</v>
      </c>
      <c r="E20" s="265">
        <v>1</v>
      </c>
      <c r="F20" s="33"/>
      <c r="G20" s="42"/>
      <c r="H20" s="37"/>
      <c r="I20" s="34"/>
      <c r="J20" s="43"/>
      <c r="K20" s="3"/>
    </row>
    <row r="21" spans="1:12" ht="26.25" thickBot="1" x14ac:dyDescent="0.25">
      <c r="A21" s="27">
        <v>12</v>
      </c>
      <c r="B21" s="27" t="s">
        <v>59</v>
      </c>
      <c r="C21" s="377" t="s">
        <v>671</v>
      </c>
      <c r="D21" s="378" t="s">
        <v>52</v>
      </c>
      <c r="E21" s="265"/>
      <c r="F21" s="33"/>
      <c r="G21" s="42"/>
      <c r="H21" s="37">
        <v>1</v>
      </c>
      <c r="I21" s="34">
        <v>40000</v>
      </c>
      <c r="J21" s="43">
        <f>H21*I21</f>
        <v>40000</v>
      </c>
      <c r="K21" s="3"/>
    </row>
    <row r="22" spans="1:12" ht="17.25" thickBot="1" x14ac:dyDescent="0.25">
      <c r="A22" s="76"/>
      <c r="B22" s="35" t="s">
        <v>69</v>
      </c>
      <c r="C22" s="36"/>
      <c r="D22" s="39"/>
      <c r="E22" s="41" t="s">
        <v>53</v>
      </c>
      <c r="F22" s="29"/>
      <c r="G22" s="30">
        <f>SUM(G10:G21)</f>
        <v>0</v>
      </c>
      <c r="H22" s="513" t="s">
        <v>53</v>
      </c>
      <c r="I22" s="514"/>
      <c r="J22" s="31">
        <f>SUM(J10:J21)</f>
        <v>40000</v>
      </c>
      <c r="K22" s="3"/>
    </row>
    <row r="23" spans="1:12" ht="17.25" thickBot="1" x14ac:dyDescent="0.25">
      <c r="A23" s="515" t="s">
        <v>73</v>
      </c>
      <c r="B23" s="516"/>
      <c r="C23" s="516"/>
      <c r="D23" s="517"/>
      <c r="E23" s="518">
        <f>G22+J22</f>
        <v>40000</v>
      </c>
      <c r="F23" s="519"/>
      <c r="G23" s="519"/>
      <c r="H23" s="519"/>
      <c r="I23" s="519"/>
      <c r="J23" s="520"/>
      <c r="K23" s="3"/>
    </row>
    <row r="26" spans="1:12" x14ac:dyDescent="0.2">
      <c r="A26" s="77"/>
      <c r="B26" s="10"/>
      <c r="C26" s="81" t="s">
        <v>75</v>
      </c>
      <c r="D26" s="82"/>
      <c r="E26" s="82"/>
      <c r="F26" s="83"/>
      <c r="G26" s="83"/>
      <c r="H26" s="84" t="s">
        <v>76</v>
      </c>
      <c r="I26" s="14"/>
      <c r="K26" s="100"/>
    </row>
    <row r="27" spans="1:12" x14ac:dyDescent="0.2">
      <c r="A27" s="77"/>
      <c r="B27" s="10"/>
      <c r="C27" s="269"/>
      <c r="D27" s="270"/>
      <c r="E27" s="270"/>
      <c r="F27" s="271"/>
      <c r="G27" s="271"/>
      <c r="H27" s="272"/>
      <c r="I27" s="14"/>
      <c r="K27" s="100"/>
    </row>
    <row r="28" spans="1:12" x14ac:dyDescent="0.2">
      <c r="B28" s="10"/>
      <c r="C28" s="85"/>
      <c r="D28" s="16"/>
      <c r="E28" s="16"/>
      <c r="F28" s="80"/>
      <c r="G28" s="80"/>
      <c r="H28" s="86"/>
      <c r="I28" s="14"/>
      <c r="K28" s="100"/>
    </row>
    <row r="29" spans="1:12" x14ac:dyDescent="0.2">
      <c r="B29" s="10"/>
      <c r="C29" s="81" t="s">
        <v>79</v>
      </c>
      <c r="D29" s="82"/>
      <c r="E29" s="82"/>
      <c r="F29" s="83"/>
      <c r="G29" s="83"/>
      <c r="H29" s="84" t="s">
        <v>80</v>
      </c>
      <c r="I29" s="14"/>
      <c r="K29" s="32"/>
      <c r="L29" s="9"/>
    </row>
    <row r="30" spans="1:12" x14ac:dyDescent="0.2">
      <c r="B30" s="10"/>
      <c r="C30" s="85"/>
      <c r="D30" s="16"/>
      <c r="E30" s="16"/>
      <c r="F30" s="80"/>
      <c r="G30" s="80"/>
      <c r="H30" s="86"/>
      <c r="I30" s="14"/>
      <c r="K30" s="32"/>
      <c r="L30" s="9"/>
    </row>
    <row r="31" spans="1:12" x14ac:dyDescent="0.2">
      <c r="B31" s="10"/>
      <c r="C31" s="85"/>
      <c r="D31" s="16"/>
      <c r="E31" s="16"/>
      <c r="F31" s="80"/>
      <c r="G31" s="80"/>
      <c r="H31" s="86"/>
      <c r="I31" s="14"/>
      <c r="K31" s="32"/>
      <c r="L31" s="9"/>
    </row>
    <row r="32" spans="1:12" x14ac:dyDescent="0.2">
      <c r="B32" s="10"/>
      <c r="C32" s="81" t="s">
        <v>659</v>
      </c>
      <c r="D32" s="82"/>
      <c r="E32" s="82"/>
      <c r="F32" s="83"/>
      <c r="G32" s="83"/>
      <c r="H32" s="84" t="s">
        <v>672</v>
      </c>
      <c r="I32" s="14"/>
      <c r="K32" s="99"/>
      <c r="L32" s="9"/>
    </row>
    <row r="33" spans="2:12" x14ac:dyDescent="0.2">
      <c r="B33" s="10"/>
      <c r="C33" s="85"/>
      <c r="D33" s="16"/>
      <c r="E33" s="16"/>
      <c r="F33" s="80"/>
      <c r="G33" s="80"/>
      <c r="H33" s="86"/>
      <c r="I33" s="14"/>
      <c r="K33" s="32"/>
      <c r="L33" s="9"/>
    </row>
    <row r="34" spans="2:12" x14ac:dyDescent="0.2">
      <c r="B34" s="10"/>
      <c r="C34" s="85"/>
      <c r="D34" s="16"/>
      <c r="E34" s="16"/>
      <c r="F34" s="80"/>
      <c r="G34" s="80"/>
      <c r="H34" s="86"/>
      <c r="I34" s="14"/>
      <c r="K34" s="32"/>
      <c r="L34" s="9"/>
    </row>
    <row r="35" spans="2:12" x14ac:dyDescent="0.2">
      <c r="B35" s="10"/>
      <c r="C35" s="81" t="s">
        <v>107</v>
      </c>
      <c r="D35" s="82"/>
      <c r="E35" s="82"/>
      <c r="F35" s="83"/>
      <c r="G35" s="83"/>
      <c r="H35" s="84" t="s">
        <v>108</v>
      </c>
      <c r="I35" s="14"/>
    </row>
    <row r="36" spans="2:12" x14ac:dyDescent="0.2">
      <c r="B36" s="87"/>
      <c r="C36" s="88"/>
      <c r="D36" s="89"/>
      <c r="E36" s="90"/>
      <c r="F36" s="11"/>
      <c r="K36" s="72"/>
      <c r="L36" s="9"/>
    </row>
    <row r="37" spans="2:12" x14ac:dyDescent="0.2">
      <c r="B37" s="87"/>
      <c r="C37" s="88"/>
      <c r="D37" s="89"/>
      <c r="E37" s="90"/>
      <c r="F37" s="11"/>
      <c r="K37" s="9"/>
      <c r="L37" s="9"/>
    </row>
    <row r="38" spans="2:12" x14ac:dyDescent="0.2">
      <c r="B38" s="87"/>
      <c r="C38" s="88"/>
      <c r="D38" s="89"/>
      <c r="E38" s="90"/>
      <c r="F38" s="11"/>
      <c r="K38" s="9"/>
      <c r="L38" s="9"/>
    </row>
    <row r="39" spans="2:12" x14ac:dyDescent="0.2">
      <c r="B39" s="87"/>
      <c r="C39" s="88"/>
      <c r="D39" s="89"/>
      <c r="E39" s="90"/>
      <c r="F39" s="11"/>
    </row>
    <row r="40" spans="2:12" x14ac:dyDescent="0.2">
      <c r="B40" s="87"/>
      <c r="C40" s="88"/>
      <c r="D40" s="89"/>
      <c r="E40" s="90"/>
      <c r="F40" s="11"/>
    </row>
    <row r="41" spans="2:12" x14ac:dyDescent="0.2">
      <c r="B41" s="87"/>
      <c r="C41" s="88"/>
      <c r="D41" s="89"/>
      <c r="E41" s="90"/>
      <c r="F41" s="11"/>
    </row>
    <row r="42" spans="2:12" x14ac:dyDescent="0.2">
      <c r="B42" s="87"/>
      <c r="C42" s="88"/>
      <c r="D42" s="89"/>
      <c r="E42" s="90"/>
      <c r="F42" s="11"/>
    </row>
    <row r="43" spans="2:12" x14ac:dyDescent="0.2">
      <c r="B43" s="87"/>
      <c r="C43" s="88"/>
      <c r="D43" s="89"/>
      <c r="E43" s="90"/>
      <c r="F43" s="11"/>
    </row>
    <row r="44" spans="2:12" x14ac:dyDescent="0.2">
      <c r="B44" s="87"/>
      <c r="C44" s="88"/>
      <c r="D44" s="89"/>
      <c r="E44" s="90"/>
      <c r="F44" s="11"/>
    </row>
    <row r="45" spans="2:12" x14ac:dyDescent="0.2">
      <c r="B45" s="87"/>
      <c r="C45" s="88"/>
      <c r="D45" s="89"/>
      <c r="E45" s="90"/>
      <c r="F45" s="11"/>
    </row>
    <row r="46" spans="2:12" x14ac:dyDescent="0.2">
      <c r="B46" s="87"/>
      <c r="C46" s="88"/>
      <c r="D46" s="89"/>
      <c r="E46" s="90"/>
      <c r="F46" s="11"/>
    </row>
    <row r="47" spans="2:12" x14ac:dyDescent="0.2">
      <c r="B47" s="87"/>
      <c r="C47" s="88"/>
      <c r="D47" s="89"/>
      <c r="E47" s="90"/>
      <c r="F47" s="11"/>
    </row>
    <row r="48" spans="2:12" x14ac:dyDescent="0.2">
      <c r="B48" s="87"/>
      <c r="C48" s="88"/>
      <c r="D48" s="89"/>
      <c r="E48" s="90"/>
      <c r="F48" s="11"/>
    </row>
    <row r="49" spans="2:6" x14ac:dyDescent="0.2">
      <c r="B49" s="87"/>
      <c r="C49" s="88"/>
      <c r="D49" s="89"/>
      <c r="E49" s="90"/>
      <c r="F49" s="11"/>
    </row>
    <row r="50" spans="2:6" x14ac:dyDescent="0.2">
      <c r="B50" s="87"/>
      <c r="C50" s="88"/>
      <c r="D50" s="89"/>
      <c r="E50" s="90"/>
      <c r="F50" s="11"/>
    </row>
    <row r="51" spans="2:6" x14ac:dyDescent="0.2">
      <c r="B51" s="87"/>
      <c r="C51" s="88"/>
      <c r="D51" s="89"/>
      <c r="E51" s="90"/>
      <c r="F51" s="11"/>
    </row>
    <row r="52" spans="2:6" x14ac:dyDescent="0.2">
      <c r="B52" s="91"/>
      <c r="C52" s="92"/>
      <c r="D52" s="93"/>
      <c r="E52" s="94"/>
      <c r="F52" s="11"/>
    </row>
    <row r="53" spans="2:6" x14ac:dyDescent="0.2">
      <c r="B53" s="11"/>
      <c r="C53" s="95"/>
      <c r="D53" s="96"/>
      <c r="E53" s="97"/>
      <c r="F53" s="11"/>
    </row>
  </sheetData>
  <mergeCells count="14">
    <mergeCell ref="H22:I22"/>
    <mergeCell ref="A23:D23"/>
    <mergeCell ref="E23:J2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</vt:lpstr>
      <vt:lpstr>Пр. 1 к ф. 8.1</vt:lpstr>
      <vt:lpstr>прил. №2 к ф.8.1</vt:lpstr>
      <vt:lpstr>прил. 3 к ф. 8.1</vt:lpstr>
      <vt:lpstr>Оборудование</vt:lpstr>
      <vt:lpstr>'прил. 3 к ф. 8.1'!Заголовки_для_печати</vt:lpstr>
      <vt:lpstr>Оборудование!Область_печати</vt:lpstr>
      <vt:lpstr>'прил.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2016-04-28T04:43:26Z</cp:lastPrinted>
  <dcterms:created xsi:type="dcterms:W3CDTF">2014-07-13T09:38:46Z</dcterms:created>
  <dcterms:modified xsi:type="dcterms:W3CDTF">2016-04-29T04:52:54Z</dcterms:modified>
</cp:coreProperties>
</file>