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.8" sheetId="1" r:id="rId1"/>
  </sheets>
  <definedNames>
    <definedName name="_xlnm.Print_Area" localSheetId="0">ф.8!$A$1:$Y$53</definedName>
  </definedNames>
  <calcPr calcId="145621" fullPrecision="0"/>
</workbook>
</file>

<file path=xl/calcChain.xml><?xml version="1.0" encoding="utf-8"?>
<calcChain xmlns="http://schemas.openxmlformats.org/spreadsheetml/2006/main">
  <c r="B8" i="1" l="1"/>
  <c r="D52" i="1" l="1"/>
  <c r="D28" i="1" l="1"/>
  <c r="D51" i="1" l="1"/>
  <c r="D19" i="1"/>
  <c r="D47" i="1" l="1"/>
  <c r="D13" i="1" s="1"/>
  <c r="E10" i="1"/>
  <c r="E13" i="1" l="1"/>
  <c r="E14" i="1" s="1"/>
  <c r="C8" i="1"/>
  <c r="D8" i="1" s="1"/>
  <c r="E8" i="1" s="1"/>
  <c r="F8" i="1" s="1"/>
  <c r="G8" i="1" s="1"/>
  <c r="H8" i="1" s="1"/>
  <c r="E20" i="1" l="1"/>
  <c r="E16" i="1"/>
  <c r="I8" i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E19" i="1" l="1"/>
  <c r="E26" i="1" s="1"/>
  <c r="U8" i="1"/>
  <c r="V8" i="1" s="1"/>
  <c r="W8" i="1" s="1"/>
  <c r="X8" i="1" s="1"/>
  <c r="Y8" i="1" s="1"/>
  <c r="E28" i="1" l="1"/>
  <c r="E30" i="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<sst xmlns="http://schemas.openxmlformats.org/spreadsheetml/2006/main" count="84" uniqueCount="67">
  <si>
    <t>№</t>
  </si>
  <si>
    <t>№ сметы, виды работ и затрат</t>
  </si>
  <si>
    <t>Единица измерения мощности (км, м3, шт и т.д.)</t>
  </si>
  <si>
    <t>Количество</t>
  </si>
  <si>
    <t>Текущий уровень цен</t>
  </si>
  <si>
    <t>в том числе:</t>
  </si>
  <si>
    <t>Трудозатраты основных рабочих, чел-час</t>
  </si>
  <si>
    <t>Оплата труда механизаторов, тыс.руб.</t>
  </si>
  <si>
    <t>Трудозатраты рабочих-механизаторов,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</si>
  <si>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</si>
  <si>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</si>
  <si>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</si>
  <si>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</si>
  <si>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</si>
  <si>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</si>
  <si>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</si>
  <si>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</si>
  <si>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</si>
  <si>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</si>
  <si>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</si>
  <si>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</si>
  <si>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</si>
  <si>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</si>
  <si>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</si>
  <si>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</si>
  <si>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</si>
  <si>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</si>
  <si>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</si>
  <si>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</si>
  <si>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</si>
  <si>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</si>
  <si>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>- Пусконаладочные работы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</si>
  <si>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</si>
  <si>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</si>
  <si>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</si>
  <si>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</si>
  <si>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</si>
  <si>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</si>
  <si>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</si>
  <si>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Базисный уровень цен 2001г. </t>
  </si>
  <si>
    <t>Приложение 1</t>
  </si>
  <si>
    <t xml:space="preserve">перенести в Ценовые показатели ( Приложение 2 к лоту) </t>
  </si>
  <si>
    <t>(форма 8)</t>
  </si>
  <si>
    <t xml:space="preserve">  - Зимнее удорожание</t>
  </si>
  <si>
    <t>Стоимость объекта всего</t>
  </si>
  <si>
    <t>Стоимость материалов всего</t>
  </si>
  <si>
    <t>Оплата труда основных рабочих</t>
  </si>
  <si>
    <t>Стоимость ЭММ</t>
  </si>
  <si>
    <t>в том числе оплата труда механизаторов</t>
  </si>
  <si>
    <t>Накладные расходы</t>
  </si>
  <si>
    <t>Сметная прибыль</t>
  </si>
  <si>
    <t>Стоимость оборудования</t>
  </si>
  <si>
    <t>Стоимость материалов</t>
  </si>
  <si>
    <t>Оплата труда  основных рабочих</t>
  </si>
  <si>
    <t>Затраты на эксплуатацию машин и механизмов ( за вычетом гр. 9)</t>
  </si>
  <si>
    <t xml:space="preserve">Накладные расходы </t>
  </si>
  <si>
    <t>Затраты по перевозке автомобильным транспортом работников строительно-монтажных организаций</t>
  </si>
  <si>
    <t xml:space="preserve">Стоимость работ без учета  оборудования поставки Заказчика с НДС 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</si>
  <si>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</si>
  <si>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Затраты по перевозке автомобильным транспортом работников строительно-монтажных организаций</t>
  </si>
  <si>
    <t xml:space="preserve">Заработная плата рабочего </t>
  </si>
  <si>
    <t>-</t>
  </si>
  <si>
    <t>Стоимость МТР всего, (Приложение 3)</t>
  </si>
  <si>
    <t xml:space="preserve"> - Перебазировка техники (Приложение 1)</t>
  </si>
  <si>
    <t xml:space="preserve">  - Доставка материалов на объект (Приложение 2)</t>
  </si>
  <si>
    <t>Наименование стройки: Ново-Покурское м/р   объекта: ЧЖФ №1 УНИМО-80 Инв. №260000000855</t>
  </si>
  <si>
    <t>ЧЖФ №1 УНИМО-80 Инв. №260000000855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</si>
</sst>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0.0"/>
    <numFmt numFmtId="169" formatCode="#,##0.0"/>
    <numFmt numFmtId="170" formatCode="0.000%"/>
  </numFmts>
  <fonts count="2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9" fillId="0" borderId="0"/>
    <xf numFmtId="0" fontId="9" fillId="0" borderId="0"/>
    <xf numFmtId="0" fontId="17" fillId="0" borderId="0"/>
    <xf numFmtId="4" fontId="16" fillId="0" borderId="0">
      <alignment vertical="center"/>
    </xf>
    <xf numFmtId="0" fontId="9" fillId="0" borderId="0"/>
    <xf numFmtId="0" fontId="16" fillId="0" borderId="0"/>
    <xf numFmtId="0" fontId="2" fillId="0" borderId="1">
      <alignment horizontal="center"/>
    </xf>
    <xf numFmtId="0" fontId="9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9" fillId="0" borderId="0"/>
    <xf numFmtId="0" fontId="2" fillId="0" borderId="0">
      <alignment horizontal="right" vertical="top" wrapText="1"/>
    </xf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9" fillId="0" borderId="0"/>
    <xf numFmtId="0" fontId="2" fillId="0" borderId="1">
      <alignment horizontal="center" wrapText="1"/>
    </xf>
    <xf numFmtId="0" fontId="9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9" fillId="0" borderId="1">
      <alignment vertical="top" wrapText="1"/>
    </xf>
    <xf numFmtId="0" fontId="2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3" fillId="0" borderId="1" xfId="6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0" fontId="8" fillId="0" borderId="27" xfId="6" applyFont="1" applyFill="1" applyBorder="1" applyAlignment="1">
      <alignment horizontal="left" vertical="top"/>
    </xf>
    <xf numFmtId="0" fontId="8" fillId="0" borderId="28" xfId="6" applyFont="1" applyFill="1" applyBorder="1" applyAlignment="1">
      <alignment horizontal="left" vertical="top"/>
    </xf>
    <xf numFmtId="1" fontId="3" fillId="2" borderId="29" xfId="0" applyNumberFormat="1" applyFont="1" applyFill="1" applyBorder="1" applyAlignment="1">
      <alignment horizontal="center" vertical="top" wrapText="1"/>
    </xf>
    <xf numFmtId="1" fontId="3" fillId="2" borderId="18" xfId="0" applyNumberFormat="1" applyFont="1" applyFill="1" applyBorder="1" applyAlignment="1">
      <alignment horizontal="center" vertical="center" wrapText="1"/>
    </xf>
    <xf numFmtId="0" fontId="3" fillId="0" borderId="22" xfId="6" applyFont="1" applyFill="1" applyBorder="1" applyAlignment="1">
      <alignment horizontal="left" vertical="top"/>
    </xf>
    <xf numFmtId="0" fontId="2" fillId="0" borderId="22" xfId="0" applyFont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9" fontId="11" fillId="2" borderId="12" xfId="1" applyFont="1" applyFill="1" applyBorder="1" applyAlignment="1">
      <alignment horizontal="center" vertical="top" wrapText="1"/>
    </xf>
    <xf numFmtId="2" fontId="10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vertical="top" wrapText="1"/>
    </xf>
    <xf numFmtId="4" fontId="11" fillId="2" borderId="9" xfId="0" applyNumberFormat="1" applyFont="1" applyFill="1" applyBorder="1" applyAlignment="1">
      <alignment vertical="top" wrapText="1"/>
    </xf>
    <xf numFmtId="4" fontId="11" fillId="2" borderId="22" xfId="0" applyNumberFormat="1" applyFont="1" applyFill="1" applyBorder="1" applyAlignment="1">
      <alignment vertical="top" wrapText="1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vertical="top" wrapText="1"/>
    </xf>
    <xf numFmtId="4" fontId="11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top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18" xfId="0" applyFont="1" applyBorder="1"/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2" fontId="10" fillId="0" borderId="22" xfId="0" applyNumberFormat="1" applyFont="1" applyFill="1" applyBorder="1" applyAlignment="1">
      <alignment horizontal="center" vertical="top" wrapText="1"/>
    </xf>
    <xf numFmtId="4" fontId="11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/>
    <xf numFmtId="1" fontId="3" fillId="0" borderId="9" xfId="2" quotePrefix="1" applyNumberFormat="1" applyFont="1" applyFill="1" applyBorder="1" applyAlignment="1" applyProtection="1">
      <alignment horizontal="center"/>
      <protection locked="0"/>
    </xf>
    <xf numFmtId="4" fontId="2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8" fontId="3" fillId="2" borderId="18" xfId="0" applyNumberFormat="1" applyFont="1" applyFill="1" applyBorder="1" applyAlignment="1">
      <alignment horizontal="center"/>
    </xf>
    <xf numFmtId="0" fontId="3" fillId="0" borderId="1" xfId="6" applyFont="1" applyFill="1" applyBorder="1" applyAlignment="1">
      <alignment vertical="top" wrapText="1"/>
    </xf>
    <xf numFmtId="168" fontId="3" fillId="2" borderId="18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0" fontId="3" fillId="2" borderId="18" xfId="0" applyNumberFormat="1" applyFont="1" applyFill="1" applyBorder="1" applyAlignment="1">
      <alignment horizontal="center" vertical="center"/>
    </xf>
    <xf numFmtId="10" fontId="3" fillId="2" borderId="23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top" wrapText="1"/>
    </xf>
    <xf numFmtId="4" fontId="3" fillId="5" borderId="18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vertical="center" wrapText="1"/>
    </xf>
    <xf numFmtId="49" fontId="2" fillId="0" borderId="1" xfId="5" applyNumberFormat="1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164" fontId="1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21" fillId="0" borderId="9" xfId="2" quotePrefix="1" applyNumberFormat="1" applyFont="1" applyFill="1" applyBorder="1" applyAlignment="1" applyProtection="1">
      <alignment horizontal="center"/>
      <protection locked="0"/>
    </xf>
    <xf numFmtId="1" fontId="18" fillId="0" borderId="9" xfId="2" quotePrefix="1" applyNumberFormat="1" applyFont="1" applyFill="1" applyBorder="1" applyAlignment="1" applyProtection="1">
      <alignment horizontal="center"/>
      <protection locked="0"/>
    </xf>
    <xf numFmtId="170" fontId="3" fillId="0" borderId="1" xfId="0" applyNumberFormat="1" applyFont="1" applyFill="1" applyBorder="1" applyAlignment="1">
      <alignment horizontal="center" vertical="center" wrapText="1"/>
    </xf>
    <xf numFmtId="166" fontId="3" fillId="2" borderId="18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164" fontId="19" fillId="0" borderId="2" xfId="2" applyNumberFormat="1" applyFont="1" applyFill="1" applyBorder="1" applyAlignment="1" applyProtection="1">
      <alignment horizontal="center" vertical="center"/>
      <protection locked="0"/>
    </xf>
    <xf numFmtId="164" fontId="19" fillId="0" borderId="4" xfId="2" applyNumberFormat="1" applyFont="1" applyFill="1" applyBorder="1" applyAlignment="1" applyProtection="1">
      <alignment horizontal="center" vertical="center"/>
      <protection locked="0"/>
    </xf>
    <xf numFmtId="0" fontId="20" fillId="0" borderId="9" xfId="3" applyFont="1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167" fontId="14" fillId="0" borderId="31" xfId="0" applyNumberFormat="1" applyFont="1" applyFill="1" applyBorder="1" applyAlignment="1">
      <alignment horizontal="left" vertical="center" wrapText="1"/>
    </xf>
    <xf numFmtId="167" fontId="1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 applyProtection="1">
      <alignment horizontal="center" vertical="center"/>
      <protection locked="0"/>
    </xf>
    <xf numFmtId="4" fontId="7" fillId="3" borderId="2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4" fontId="14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164" fontId="20" fillId="0" borderId="9" xfId="2" applyNumberFormat="1" applyFont="1" applyFill="1" applyBorder="1" applyAlignment="1" applyProtection="1">
      <alignment horizontal="center" vertical="center" wrapText="1"/>
      <protection locked="0"/>
    </xf>
    <xf numFmtId="164" fontId="20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3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9" fillId="0" borderId="10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9" fillId="5" borderId="9" xfId="2" applyFont="1" applyFill="1" applyBorder="1" applyAlignment="1" applyProtection="1">
      <alignment horizontal="center" vertical="center" wrapText="1"/>
      <protection locked="0"/>
    </xf>
    <xf numFmtId="0" fontId="19" fillId="5" borderId="5" xfId="2" applyFont="1" applyFill="1" applyBorder="1" applyAlignment="1" applyProtection="1">
      <alignment horizontal="center" vertical="center" wrapText="1"/>
      <protection locked="0"/>
    </xf>
    <xf numFmtId="0" fontId="19" fillId="5" borderId="10" xfId="2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top"/>
    </xf>
  </cellXfs>
  <cellStyles count="39">
    <cellStyle name="Акт" xfId="13"/>
    <cellStyle name="АктМТСН" xfId="14"/>
    <cellStyle name="ВедРесурсов" xfId="15"/>
    <cellStyle name="ВедРесурсовАкт" xfId="16"/>
    <cellStyle name="Индексы" xfId="17"/>
    <cellStyle name="Итоги" xfId="18"/>
    <cellStyle name="ИтогоАктБазЦ" xfId="19"/>
    <cellStyle name="ИтогоАктБИМ" xfId="20"/>
    <cellStyle name="ИтогоАктРесМет" xfId="21"/>
    <cellStyle name="ИтогоБазЦ" xfId="22"/>
    <cellStyle name="ИтогоБИМ" xfId="23"/>
    <cellStyle name="ИтогоРесМет" xfId="24"/>
    <cellStyle name="ЛокСмета" xfId="25"/>
    <cellStyle name="ЛокСмМТСН" xfId="26"/>
    <cellStyle name="М29" xfId="27"/>
    <cellStyle name="ОбСмета" xfId="28"/>
    <cellStyle name="Обычный" xfId="0" builtinId="0"/>
    <cellStyle name="Обычный 10" xfId="11"/>
    <cellStyle name="Обычный 2 10" xfId="8"/>
    <cellStyle name="Обычный 2_Индекс РУ 3 №3 " xfId="10"/>
    <cellStyle name="Обычный_KS_ZRHG_рцк" xfId="4"/>
    <cellStyle name="Обычный_SSR5086" xfId="5"/>
    <cellStyle name="Обычный_Прилож.№1,2,3" xfId="7"/>
    <cellStyle name="Обычный_Расчет стоимости услуг ТЭР" xfId="3"/>
    <cellStyle name="Обычный_рцк" xfId="2"/>
    <cellStyle name="Обычный_РЦК2" xfId="6"/>
    <cellStyle name="Параметр" xfId="29"/>
    <cellStyle name="ПеременныеСметы" xfId="30"/>
    <cellStyle name="Процентный" xfId="1" builtinId="5"/>
    <cellStyle name="РесСмета" xfId="31"/>
    <cellStyle name="СводВедРес" xfId="32"/>
    <cellStyle name="СводкаСтоимРаб" xfId="33"/>
    <cellStyle name="СводРасч" xfId="34"/>
    <cellStyle name="Стиль 1 2" xfId="9"/>
    <cellStyle name="Стиль 1_лот" xfId="12"/>
    <cellStyle name="Титул" xfId="35"/>
    <cellStyle name="Хвост" xfId="36"/>
    <cellStyle name="Ценник" xfId="37"/>
    <cellStyle name="Экспертиза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85" zoomScaleNormal="100" zoomScaleSheetLayoutView="85" workbookViewId="0">
      <pane xSplit="2" topLeftCell="G1" activePane="topRight" state="frozen"/>
      <selection activeCell="A8" sqref="A8"/>
      <selection pane="topRight" activeCell="O16" sqref="O16"/>
    </sheetView>
  </sheetViews>
  <sheetFormatPr defaultColWidth="8.85546875" defaultRowHeight="12.75" x14ac:dyDescent="0.2"/>
  <cols>
    <col min="1" max="1" width="7.140625" style="1" customWidth="1"/>
    <col min="2" max="2" width="49.7109375" style="1" customWidth="1"/>
    <col min="3" max="3" width="10.42578125" style="1" customWidth="1"/>
    <col min="4" max="12" width="11.7109375" style="1" customWidth="1"/>
    <col min="13" max="13" width="11.7109375" style="59" customWidth="1"/>
    <col min="14" max="14" width="13.5703125" style="59" customWidth="1"/>
    <col min="15" max="15" width="11.7109375" style="59" customWidth="1"/>
    <col min="16" max="16" width="13" style="59" customWidth="1"/>
    <col min="17" max="17" width="11.7109375" style="59" customWidth="1"/>
    <col min="18" max="18" width="16.28515625" style="1" customWidth="1"/>
    <col min="19" max="19" width="11.7109375" style="59" customWidth="1"/>
    <col min="20" max="20" width="14" style="1" customWidth="1"/>
    <col min="21" max="21" width="14.42578125" style="1" customWidth="1"/>
    <col min="22" max="22" width="11.7109375" style="59" customWidth="1"/>
    <col min="23" max="24" width="11.7109375" style="1" customWidth="1"/>
    <col min="25" max="25" width="28.7109375" style="1" customWidth="1"/>
    <col min="26" max="26" width="10.140625" style="1" bestFit="1" customWidth="1"/>
    <col min="27" max="16384" width="8.85546875" style="1"/>
  </cols>
  <sheetData>
    <row r="1" spans="1:25" ht="13.5" x14ac:dyDescent="0.2">
      <c r="B1" s="182" t="s">
        <v>32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2"/>
      <c r="U1" s="2"/>
      <c r="V1" s="60"/>
      <c r="W1" s="2"/>
      <c r="X1" s="2"/>
      <c r="Y1" s="46" t="s">
        <v>40</v>
      </c>
    </row>
    <row r="2" spans="1:25" ht="13.5" x14ac:dyDescent="0.2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58"/>
      <c r="U2" s="58"/>
      <c r="V2" s="60"/>
      <c r="W2" s="58"/>
      <c r="X2" s="58"/>
      <c r="Y2" s="46" t="s">
        <v>42</v>
      </c>
    </row>
    <row r="3" spans="1:25" ht="13.5" x14ac:dyDescent="0.2">
      <c r="B3" s="2"/>
      <c r="C3" s="2"/>
      <c r="D3" s="2"/>
      <c r="E3" s="2"/>
      <c r="F3" s="2"/>
      <c r="G3" s="2"/>
      <c r="H3" s="2"/>
      <c r="I3" s="58"/>
      <c r="J3" s="2"/>
      <c r="K3" s="2"/>
      <c r="L3" s="2"/>
      <c r="M3" s="60"/>
      <c r="N3" s="60"/>
      <c r="O3" s="60"/>
      <c r="P3" s="60"/>
      <c r="Q3" s="60"/>
      <c r="R3" s="2"/>
      <c r="S3" s="60"/>
      <c r="T3" s="2"/>
      <c r="U3" s="2"/>
      <c r="V3" s="60"/>
      <c r="W3" s="2"/>
      <c r="X3" s="199"/>
      <c r="Y3" s="199"/>
    </row>
    <row r="4" spans="1:25" ht="21.75" customHeight="1" x14ac:dyDescent="0.2">
      <c r="A4" s="172" t="s">
        <v>0</v>
      </c>
      <c r="B4" s="172" t="s">
        <v>1</v>
      </c>
      <c r="C4" s="172" t="s">
        <v>2</v>
      </c>
      <c r="D4" s="172" t="s">
        <v>3</v>
      </c>
      <c r="E4" s="183" t="s">
        <v>39</v>
      </c>
      <c r="F4" s="184"/>
      <c r="G4" s="184"/>
      <c r="H4" s="184"/>
      <c r="I4" s="184"/>
      <c r="J4" s="184"/>
      <c r="K4" s="184"/>
      <c r="L4" s="185"/>
      <c r="M4" s="186" t="s">
        <v>4</v>
      </c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8"/>
    </row>
    <row r="5" spans="1:25" ht="18.75" customHeight="1" x14ac:dyDescent="0.2">
      <c r="A5" s="172"/>
      <c r="B5" s="172"/>
      <c r="C5" s="172"/>
      <c r="D5" s="172"/>
      <c r="E5" s="189" t="s">
        <v>44</v>
      </c>
      <c r="F5" s="190" t="s">
        <v>5</v>
      </c>
      <c r="G5" s="191"/>
      <c r="H5" s="191"/>
      <c r="I5" s="191"/>
      <c r="J5" s="191"/>
      <c r="K5" s="191"/>
      <c r="L5" s="192"/>
      <c r="M5" s="193" t="s">
        <v>62</v>
      </c>
      <c r="N5" s="196" t="s">
        <v>5</v>
      </c>
      <c r="O5" s="197"/>
      <c r="P5" s="197"/>
      <c r="Q5" s="198"/>
      <c r="R5" s="153" t="s">
        <v>53</v>
      </c>
      <c r="S5" s="179" t="s">
        <v>6</v>
      </c>
      <c r="T5" s="153" t="s">
        <v>54</v>
      </c>
      <c r="U5" s="153" t="s">
        <v>7</v>
      </c>
      <c r="V5" s="179" t="s">
        <v>8</v>
      </c>
      <c r="W5" s="153" t="s">
        <v>55</v>
      </c>
      <c r="X5" s="153" t="s">
        <v>50</v>
      </c>
      <c r="Y5" s="176" t="s">
        <v>37</v>
      </c>
    </row>
    <row r="6" spans="1:25" ht="44.25" customHeight="1" x14ac:dyDescent="0.2">
      <c r="A6" s="172"/>
      <c r="B6" s="172"/>
      <c r="C6" s="172"/>
      <c r="D6" s="172"/>
      <c r="E6" s="189"/>
      <c r="F6" s="172" t="s">
        <v>45</v>
      </c>
      <c r="G6" s="174" t="s">
        <v>46</v>
      </c>
      <c r="H6" s="174" t="s">
        <v>47</v>
      </c>
      <c r="I6" s="174" t="s">
        <v>38</v>
      </c>
      <c r="J6" s="174" t="s">
        <v>48</v>
      </c>
      <c r="K6" s="174" t="s">
        <v>49</v>
      </c>
      <c r="L6" s="174" t="s">
        <v>50</v>
      </c>
      <c r="M6" s="194"/>
      <c r="N6" s="151" t="s">
        <v>33</v>
      </c>
      <c r="O6" s="152"/>
      <c r="P6" s="166" t="s">
        <v>9</v>
      </c>
      <c r="Q6" s="166"/>
      <c r="R6" s="154"/>
      <c r="S6" s="180"/>
      <c r="T6" s="154"/>
      <c r="U6" s="154"/>
      <c r="V6" s="180"/>
      <c r="W6" s="154"/>
      <c r="X6" s="154"/>
      <c r="Y6" s="177"/>
    </row>
    <row r="7" spans="1:25" ht="59.25" customHeight="1" x14ac:dyDescent="0.2">
      <c r="A7" s="172"/>
      <c r="B7" s="172"/>
      <c r="C7" s="172"/>
      <c r="D7" s="172"/>
      <c r="E7" s="175"/>
      <c r="F7" s="172"/>
      <c r="G7" s="175"/>
      <c r="H7" s="175"/>
      <c r="I7" s="175"/>
      <c r="J7" s="175"/>
      <c r="K7" s="175"/>
      <c r="L7" s="175"/>
      <c r="M7" s="195"/>
      <c r="N7" s="145" t="s">
        <v>51</v>
      </c>
      <c r="O7" s="145" t="s">
        <v>52</v>
      </c>
      <c r="P7" s="145" t="s">
        <v>51</v>
      </c>
      <c r="Q7" s="145" t="s">
        <v>52</v>
      </c>
      <c r="R7" s="155"/>
      <c r="S7" s="181"/>
      <c r="T7" s="155"/>
      <c r="U7" s="155"/>
      <c r="V7" s="181"/>
      <c r="W7" s="155"/>
      <c r="X7" s="155"/>
      <c r="Y7" s="178"/>
    </row>
    <row r="8" spans="1:25" ht="14.25" thickBot="1" x14ac:dyDescent="0.3">
      <c r="A8" s="113">
        <v>1</v>
      </c>
      <c r="B8" s="114">
        <f>A8+1</f>
        <v>2</v>
      </c>
      <c r="C8" s="114">
        <f t="shared" ref="C8:Y8" si="0">B8+1</f>
        <v>3</v>
      </c>
      <c r="D8" s="114">
        <f t="shared" si="0"/>
        <v>4</v>
      </c>
      <c r="E8" s="114">
        <f t="shared" si="0"/>
        <v>5</v>
      </c>
      <c r="F8" s="114">
        <f t="shared" si="0"/>
        <v>6</v>
      </c>
      <c r="G8" s="114">
        <f t="shared" si="0"/>
        <v>7</v>
      </c>
      <c r="H8" s="114">
        <f t="shared" si="0"/>
        <v>8</v>
      </c>
      <c r="I8" s="114">
        <f t="shared" si="0"/>
        <v>9</v>
      </c>
      <c r="J8" s="114">
        <f t="shared" si="0"/>
        <v>10</v>
      </c>
      <c r="K8" s="114">
        <f t="shared" si="0"/>
        <v>11</v>
      </c>
      <c r="L8" s="114">
        <f t="shared" si="0"/>
        <v>12</v>
      </c>
      <c r="M8" s="146">
        <f t="shared" si="0"/>
        <v>13</v>
      </c>
      <c r="N8" s="146">
        <f t="shared" si="0"/>
        <v>14</v>
      </c>
      <c r="O8" s="146">
        <f t="shared" si="0"/>
        <v>15</v>
      </c>
      <c r="P8" s="146">
        <f t="shared" si="0"/>
        <v>16</v>
      </c>
      <c r="Q8" s="146">
        <f t="shared" si="0"/>
        <v>17</v>
      </c>
      <c r="R8" s="147">
        <f t="shared" si="0"/>
        <v>18</v>
      </c>
      <c r="S8" s="146">
        <f t="shared" si="0"/>
        <v>19</v>
      </c>
      <c r="T8" s="147">
        <f t="shared" si="0"/>
        <v>20</v>
      </c>
      <c r="U8" s="147">
        <f t="shared" si="0"/>
        <v>21</v>
      </c>
      <c r="V8" s="146">
        <f t="shared" si="0"/>
        <v>22</v>
      </c>
      <c r="W8" s="147">
        <f t="shared" si="0"/>
        <v>23</v>
      </c>
      <c r="X8" s="147">
        <f t="shared" si="0"/>
        <v>24</v>
      </c>
      <c r="Y8" s="147">
        <f t="shared" si="0"/>
        <v>25</v>
      </c>
    </row>
    <row r="9" spans="1:25" ht="40.5" customHeight="1" x14ac:dyDescent="0.2">
      <c r="A9" s="94"/>
      <c r="B9" s="112" t="s">
        <v>65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  <c r="N9" s="96"/>
      <c r="O9" s="97"/>
      <c r="P9" s="96"/>
      <c r="Q9" s="97"/>
      <c r="R9" s="95"/>
      <c r="S9" s="96"/>
      <c r="T9" s="98"/>
      <c r="U9" s="95"/>
      <c r="V9" s="96"/>
      <c r="W9" s="95"/>
      <c r="X9" s="95"/>
      <c r="Y9" s="99"/>
    </row>
    <row r="10" spans="1:25" ht="30" customHeight="1" x14ac:dyDescent="0.2">
      <c r="A10" s="150">
        <v>1472</v>
      </c>
      <c r="B10" s="116" t="s">
        <v>66</v>
      </c>
      <c r="C10" s="117"/>
      <c r="D10" s="127"/>
      <c r="E10" s="117">
        <f>F10+G10+H10+K10+L10</f>
        <v>576056</v>
      </c>
      <c r="F10" s="117">
        <v>317972</v>
      </c>
      <c r="G10" s="117">
        <v>68926</v>
      </c>
      <c r="H10" s="117">
        <v>71291</v>
      </c>
      <c r="I10" s="118">
        <v>2942</v>
      </c>
      <c r="J10" s="117">
        <v>10511</v>
      </c>
      <c r="K10" s="117">
        <v>69385</v>
      </c>
      <c r="L10" s="117">
        <v>48482</v>
      </c>
      <c r="M10" s="118"/>
      <c r="N10" s="119" t="s">
        <v>61</v>
      </c>
      <c r="O10" s="119">
        <v>309603</v>
      </c>
      <c r="P10" s="119" t="s">
        <v>61</v>
      </c>
      <c r="Q10" s="119"/>
      <c r="R10" s="128"/>
      <c r="S10" s="136"/>
      <c r="T10" s="128"/>
      <c r="U10" s="135"/>
      <c r="V10" s="136"/>
      <c r="W10" s="128"/>
      <c r="X10" s="128"/>
      <c r="Y10" s="134"/>
    </row>
    <row r="11" spans="1:25" ht="13.5" hidden="1" x14ac:dyDescent="0.2">
      <c r="A11" s="14"/>
      <c r="B11" s="55"/>
      <c r="C11" s="86"/>
      <c r="D11" s="55"/>
      <c r="E11" s="55"/>
      <c r="F11" s="55"/>
      <c r="G11" s="55"/>
      <c r="H11" s="55"/>
      <c r="I11" s="55"/>
      <c r="J11" s="55"/>
      <c r="K11" s="55"/>
      <c r="L11" s="55"/>
      <c r="M11" s="84"/>
      <c r="N11" s="87"/>
      <c r="O11" s="85"/>
      <c r="P11" s="87"/>
      <c r="Q11" s="85"/>
      <c r="R11" s="83"/>
      <c r="S11" s="85"/>
      <c r="T11" s="83"/>
      <c r="U11" s="83"/>
      <c r="V11" s="85"/>
      <c r="W11" s="83"/>
      <c r="X11" s="83"/>
      <c r="Y11" s="100"/>
    </row>
    <row r="12" spans="1:25" ht="13.5" x14ac:dyDescent="0.2">
      <c r="A12" s="14"/>
      <c r="B12" s="55" t="s">
        <v>10</v>
      </c>
      <c r="C12" s="86"/>
      <c r="D12" s="55"/>
      <c r="E12" s="55"/>
      <c r="F12" s="55"/>
      <c r="G12" s="55"/>
      <c r="H12" s="55"/>
      <c r="I12" s="55"/>
      <c r="J12" s="55"/>
      <c r="K12" s="55"/>
      <c r="L12" s="55"/>
      <c r="M12" s="84"/>
      <c r="N12" s="88"/>
      <c r="O12" s="85"/>
      <c r="P12" s="88"/>
      <c r="Q12" s="85"/>
      <c r="R12" s="83"/>
      <c r="S12" s="85"/>
      <c r="T12" s="83"/>
      <c r="U12" s="83"/>
      <c r="V12" s="85"/>
      <c r="W12" s="83"/>
      <c r="X12" s="83"/>
      <c r="Y12" s="100"/>
    </row>
    <row r="13" spans="1:25" ht="13.5" x14ac:dyDescent="0.2">
      <c r="A13" s="14"/>
      <c r="B13" s="55" t="s">
        <v>11</v>
      </c>
      <c r="C13" s="55"/>
      <c r="D13" s="132">
        <f>D47/100</f>
        <v>2.8000000000000001E-2</v>
      </c>
      <c r="E13" s="128">
        <f>E10*D13</f>
        <v>16130</v>
      </c>
      <c r="F13" s="55"/>
      <c r="G13" s="55"/>
      <c r="H13" s="55"/>
      <c r="I13" s="55"/>
      <c r="J13" s="55"/>
      <c r="K13" s="55"/>
      <c r="L13" s="55"/>
      <c r="M13" s="84"/>
      <c r="N13" s="84"/>
      <c r="O13" s="85"/>
      <c r="P13" s="84"/>
      <c r="Q13" s="85"/>
      <c r="R13" s="83"/>
      <c r="S13" s="85"/>
      <c r="T13" s="83"/>
      <c r="U13" s="83"/>
      <c r="V13" s="85"/>
      <c r="W13" s="83"/>
      <c r="X13" s="83"/>
      <c r="Y13" s="137"/>
    </row>
    <row r="14" spans="1:25" ht="13.5" x14ac:dyDescent="0.2">
      <c r="A14" s="14"/>
      <c r="B14" s="55" t="s">
        <v>12</v>
      </c>
      <c r="C14" s="55"/>
      <c r="D14" s="131"/>
      <c r="E14" s="128">
        <f>E10+E13</f>
        <v>592186</v>
      </c>
      <c r="F14" s="55"/>
      <c r="G14" s="55"/>
      <c r="H14" s="55"/>
      <c r="I14" s="55"/>
      <c r="J14" s="55"/>
      <c r="K14" s="55"/>
      <c r="L14" s="55"/>
      <c r="M14" s="84"/>
      <c r="N14" s="84"/>
      <c r="O14" s="85"/>
      <c r="P14" s="84"/>
      <c r="Q14" s="85"/>
      <c r="R14" s="83"/>
      <c r="S14" s="85"/>
      <c r="T14" s="83"/>
      <c r="U14" s="83"/>
      <c r="V14" s="85"/>
      <c r="W14" s="83"/>
      <c r="X14" s="83"/>
      <c r="Y14" s="100"/>
    </row>
    <row r="15" spans="1:25" ht="13.5" x14ac:dyDescent="0.2">
      <c r="A15" s="14"/>
      <c r="B15" s="55"/>
      <c r="C15" s="55"/>
      <c r="D15" s="131"/>
      <c r="E15" s="117"/>
      <c r="F15" s="55"/>
      <c r="G15" s="55"/>
      <c r="H15" s="55"/>
      <c r="I15" s="55"/>
      <c r="J15" s="55"/>
      <c r="K15" s="55"/>
      <c r="L15" s="55"/>
      <c r="M15" s="84"/>
      <c r="N15" s="84"/>
      <c r="O15" s="85"/>
      <c r="P15" s="84"/>
      <c r="Q15" s="85"/>
      <c r="R15" s="83"/>
      <c r="S15" s="85"/>
      <c r="T15" s="83"/>
      <c r="U15" s="83"/>
      <c r="V15" s="85"/>
      <c r="W15" s="83"/>
      <c r="X15" s="83"/>
      <c r="Y15" s="101"/>
    </row>
    <row r="16" spans="1:25" ht="13.5" x14ac:dyDescent="0.2">
      <c r="A16" s="14"/>
      <c r="B16" s="55" t="s">
        <v>14</v>
      </c>
      <c r="C16" s="55"/>
      <c r="D16" s="131"/>
      <c r="E16" s="128">
        <f>E14</f>
        <v>592186</v>
      </c>
      <c r="F16" s="55"/>
      <c r="G16" s="55"/>
      <c r="H16" s="55"/>
      <c r="I16" s="55"/>
      <c r="J16" s="55"/>
      <c r="K16" s="55"/>
      <c r="L16" s="55"/>
      <c r="M16" s="84"/>
      <c r="N16" s="84"/>
      <c r="O16" s="85"/>
      <c r="P16" s="84"/>
      <c r="Q16" s="85"/>
      <c r="R16" s="83"/>
      <c r="S16" s="85"/>
      <c r="T16" s="83"/>
      <c r="U16" s="83"/>
      <c r="V16" s="85"/>
      <c r="W16" s="83"/>
      <c r="X16" s="83"/>
      <c r="Y16" s="100"/>
    </row>
    <row r="17" spans="1:25" ht="13.5" x14ac:dyDescent="0.2">
      <c r="A17" s="14"/>
      <c r="B17" s="81"/>
      <c r="C17" s="82"/>
      <c r="D17" s="131"/>
      <c r="E17" s="117"/>
      <c r="F17" s="55"/>
      <c r="G17" s="55"/>
      <c r="H17" s="55"/>
      <c r="I17" s="55"/>
      <c r="J17" s="55"/>
      <c r="K17" s="55"/>
      <c r="L17" s="55"/>
      <c r="M17" s="84"/>
      <c r="N17" s="89"/>
      <c r="O17" s="85"/>
      <c r="P17" s="89"/>
      <c r="Q17" s="85"/>
      <c r="R17" s="83"/>
      <c r="S17" s="85"/>
      <c r="T17" s="83"/>
      <c r="U17" s="83"/>
      <c r="V17" s="85"/>
      <c r="W17" s="83"/>
      <c r="X17" s="83"/>
      <c r="Y17" s="101"/>
    </row>
    <row r="18" spans="1:25" ht="13.5" x14ac:dyDescent="0.2">
      <c r="A18" s="14"/>
      <c r="B18" s="90" t="s">
        <v>36</v>
      </c>
      <c r="C18" s="91"/>
      <c r="D18" s="131"/>
      <c r="E18" s="117"/>
      <c r="F18" s="55"/>
      <c r="G18" s="55"/>
      <c r="H18" s="55"/>
      <c r="I18" s="55"/>
      <c r="J18" s="55"/>
      <c r="K18" s="55"/>
      <c r="L18" s="55"/>
      <c r="M18" s="84"/>
      <c r="N18" s="92"/>
      <c r="O18" s="85"/>
      <c r="P18" s="92"/>
      <c r="Q18" s="85"/>
      <c r="R18" s="83"/>
      <c r="S18" s="85"/>
      <c r="T18" s="83"/>
      <c r="U18" s="83"/>
      <c r="V18" s="85"/>
      <c r="W18" s="83"/>
      <c r="X18" s="83"/>
      <c r="Y18" s="100"/>
    </row>
    <row r="19" spans="1:25" ht="18.75" customHeight="1" x14ac:dyDescent="0.2">
      <c r="A19" s="14"/>
      <c r="B19" s="115" t="s">
        <v>43</v>
      </c>
      <c r="C19" s="86"/>
      <c r="D19" s="148">
        <f>D48/100</f>
        <v>5.0799999999999998E-2</v>
      </c>
      <c r="E19" s="128">
        <f>E16*D19</f>
        <v>30083</v>
      </c>
      <c r="F19" s="55"/>
      <c r="G19" s="55"/>
      <c r="H19" s="55"/>
      <c r="I19" s="55"/>
      <c r="J19" s="55"/>
      <c r="K19" s="55"/>
      <c r="L19" s="55"/>
      <c r="M19" s="84"/>
      <c r="N19" s="87"/>
      <c r="O19" s="85"/>
      <c r="P19" s="87"/>
      <c r="Q19" s="85"/>
      <c r="R19" s="83"/>
      <c r="S19" s="85"/>
      <c r="T19" s="83"/>
      <c r="U19" s="83"/>
      <c r="V19" s="85"/>
      <c r="W19" s="83"/>
      <c r="X19" s="83"/>
      <c r="Y19" s="137"/>
    </row>
    <row r="20" spans="1:25" ht="31.5" customHeight="1" x14ac:dyDescent="0.2">
      <c r="A20" s="14"/>
      <c r="B20" s="54" t="s">
        <v>59</v>
      </c>
      <c r="C20" s="86"/>
      <c r="D20" s="117"/>
      <c r="E20" s="128">
        <f>E14*0.015</f>
        <v>8883</v>
      </c>
      <c r="F20" s="55"/>
      <c r="G20" s="55"/>
      <c r="H20" s="55"/>
      <c r="I20" s="55"/>
      <c r="J20" s="55"/>
      <c r="K20" s="55"/>
      <c r="L20" s="55"/>
      <c r="M20" s="84"/>
      <c r="N20" s="87"/>
      <c r="O20" s="85"/>
      <c r="P20" s="87"/>
      <c r="Q20" s="85"/>
      <c r="R20" s="83"/>
      <c r="S20" s="85"/>
      <c r="T20" s="83"/>
      <c r="U20" s="83"/>
      <c r="V20" s="85"/>
      <c r="W20" s="83"/>
      <c r="X20" s="83"/>
      <c r="Y20" s="137"/>
    </row>
    <row r="21" spans="1:25" ht="24" customHeight="1" x14ac:dyDescent="0.2">
      <c r="A21" s="14"/>
      <c r="B21" s="142" t="s">
        <v>63</v>
      </c>
      <c r="C21" s="86"/>
      <c r="D21" s="55"/>
      <c r="E21" s="117"/>
      <c r="F21" s="55"/>
      <c r="G21" s="55"/>
      <c r="H21" s="55"/>
      <c r="I21" s="55"/>
      <c r="J21" s="55"/>
      <c r="K21" s="55"/>
      <c r="L21" s="55"/>
      <c r="M21" s="84"/>
      <c r="N21" s="87"/>
      <c r="O21" s="85"/>
      <c r="P21" s="87"/>
      <c r="Q21" s="85"/>
      <c r="R21" s="83"/>
      <c r="S21" s="85"/>
      <c r="T21" s="83"/>
      <c r="U21" s="83"/>
      <c r="V21" s="85"/>
      <c r="W21" s="83"/>
      <c r="X21" s="83"/>
      <c r="Y21" s="138"/>
    </row>
    <row r="22" spans="1:25" ht="18" customHeight="1" x14ac:dyDescent="0.2">
      <c r="A22" s="14"/>
      <c r="B22" s="141" t="s">
        <v>64</v>
      </c>
      <c r="C22" s="93"/>
      <c r="D22" s="55"/>
      <c r="E22" s="117"/>
      <c r="F22" s="55"/>
      <c r="G22" s="55"/>
      <c r="H22" s="55"/>
      <c r="I22" s="55"/>
      <c r="J22" s="55"/>
      <c r="K22" s="55"/>
      <c r="L22" s="55"/>
      <c r="M22" s="84"/>
      <c r="N22" s="87"/>
      <c r="O22" s="85"/>
      <c r="P22" s="87"/>
      <c r="Q22" s="85"/>
      <c r="R22" s="83"/>
      <c r="S22" s="85"/>
      <c r="T22" s="83"/>
      <c r="U22" s="83"/>
      <c r="V22" s="85"/>
      <c r="W22" s="83"/>
      <c r="X22" s="83"/>
      <c r="Y22" s="138"/>
    </row>
    <row r="23" spans="1:25" ht="0.75" hidden="1" customHeight="1" x14ac:dyDescent="0.2">
      <c r="A23" s="14"/>
      <c r="B23" s="45" t="s">
        <v>58</v>
      </c>
      <c r="C23" s="93"/>
      <c r="D23" s="55"/>
      <c r="E23" s="117"/>
      <c r="F23" s="55"/>
      <c r="G23" s="55"/>
      <c r="H23" s="55"/>
      <c r="I23" s="55"/>
      <c r="J23" s="55"/>
      <c r="K23" s="55"/>
      <c r="L23" s="55"/>
      <c r="M23" s="84"/>
      <c r="N23" s="87"/>
      <c r="O23" s="85"/>
      <c r="P23" s="87"/>
      <c r="Q23" s="85"/>
      <c r="R23" s="83"/>
      <c r="S23" s="85"/>
      <c r="T23" s="83"/>
      <c r="U23" s="83"/>
      <c r="V23" s="85"/>
      <c r="W23" s="83"/>
      <c r="X23" s="83"/>
      <c r="Y23" s="140" t="s">
        <v>61</v>
      </c>
    </row>
    <row r="24" spans="1:25" ht="0.75" customHeight="1" x14ac:dyDescent="0.2">
      <c r="A24" s="14"/>
      <c r="B24" s="45" t="s">
        <v>31</v>
      </c>
      <c r="C24" s="93"/>
      <c r="D24" s="55"/>
      <c r="E24" s="117"/>
      <c r="F24" s="55"/>
      <c r="G24" s="55"/>
      <c r="H24" s="55"/>
      <c r="I24" s="55"/>
      <c r="J24" s="55"/>
      <c r="K24" s="55"/>
      <c r="L24" s="55"/>
      <c r="M24" s="84"/>
      <c r="N24" s="87"/>
      <c r="O24" s="85"/>
      <c r="P24" s="87"/>
      <c r="Q24" s="85"/>
      <c r="R24" s="83"/>
      <c r="S24" s="85"/>
      <c r="T24" s="83"/>
      <c r="U24" s="83"/>
      <c r="V24" s="85"/>
      <c r="W24" s="83"/>
      <c r="X24" s="83"/>
      <c r="Y24" s="140" t="s">
        <v>61</v>
      </c>
    </row>
    <row r="25" spans="1:25" ht="18.75" customHeight="1" x14ac:dyDescent="0.2">
      <c r="A25" s="14"/>
      <c r="B25" s="45" t="s">
        <v>35</v>
      </c>
      <c r="C25" s="93"/>
      <c r="D25" s="55"/>
      <c r="E25" s="117"/>
      <c r="F25" s="55"/>
      <c r="G25" s="55"/>
      <c r="H25" s="55"/>
      <c r="I25" s="55"/>
      <c r="J25" s="55"/>
      <c r="K25" s="55"/>
      <c r="L25" s="55"/>
      <c r="M25" s="84"/>
      <c r="N25" s="87"/>
      <c r="O25" s="85"/>
      <c r="P25" s="87"/>
      <c r="Q25" s="85"/>
      <c r="R25" s="83"/>
      <c r="S25" s="85"/>
      <c r="T25" s="83"/>
      <c r="U25" s="83"/>
      <c r="V25" s="85"/>
      <c r="W25" s="83"/>
      <c r="X25" s="83"/>
      <c r="Y25" s="100"/>
    </row>
    <row r="26" spans="1:25" ht="13.5" x14ac:dyDescent="0.2">
      <c r="A26" s="14"/>
      <c r="B26" s="55" t="s">
        <v>15</v>
      </c>
      <c r="C26" s="55"/>
      <c r="D26" s="55"/>
      <c r="E26" s="128">
        <f>E16+E19+E20</f>
        <v>631152</v>
      </c>
      <c r="F26" s="55"/>
      <c r="G26" s="55"/>
      <c r="H26" s="55"/>
      <c r="I26" s="55"/>
      <c r="J26" s="55"/>
      <c r="K26" s="55"/>
      <c r="L26" s="55"/>
      <c r="M26" s="84"/>
      <c r="N26" s="84"/>
      <c r="O26" s="85"/>
      <c r="P26" s="84"/>
      <c r="Q26" s="85"/>
      <c r="R26" s="83"/>
      <c r="S26" s="85"/>
      <c r="T26" s="83"/>
      <c r="U26" s="83"/>
      <c r="V26" s="85"/>
      <c r="W26" s="83"/>
      <c r="X26" s="83"/>
      <c r="Y26" s="100"/>
    </row>
    <row r="27" spans="1:25" ht="13.5" x14ac:dyDescent="0.2">
      <c r="A27" s="14"/>
      <c r="B27" s="55"/>
      <c r="C27" s="55"/>
      <c r="D27" s="55"/>
      <c r="E27" s="117"/>
      <c r="F27" s="55"/>
      <c r="G27" s="55"/>
      <c r="H27" s="55"/>
      <c r="I27" s="55"/>
      <c r="J27" s="55"/>
      <c r="K27" s="55"/>
      <c r="L27" s="55"/>
      <c r="M27" s="84"/>
      <c r="N27" s="84"/>
      <c r="O27" s="85"/>
      <c r="P27" s="84"/>
      <c r="Q27" s="85"/>
      <c r="R27" s="83"/>
      <c r="S27" s="85"/>
      <c r="T27" s="83"/>
      <c r="U27" s="83"/>
      <c r="V27" s="85"/>
      <c r="W27" s="83"/>
      <c r="X27" s="83"/>
      <c r="Y27" s="100"/>
    </row>
    <row r="28" spans="1:25" ht="23.25" customHeight="1" x14ac:dyDescent="0.2">
      <c r="A28" s="14"/>
      <c r="B28" s="116" t="s">
        <v>13</v>
      </c>
      <c r="C28" s="139"/>
      <c r="D28" s="133">
        <f>150%/100</f>
        <v>1.4999999999999999E-2</v>
      </c>
      <c r="E28" s="128">
        <f>E26*D28</f>
        <v>9467</v>
      </c>
      <c r="F28" s="55"/>
      <c r="G28" s="55"/>
      <c r="H28" s="55"/>
      <c r="I28" s="55"/>
      <c r="J28" s="55"/>
      <c r="K28" s="55"/>
      <c r="L28" s="55"/>
      <c r="M28" s="84"/>
      <c r="N28" s="87"/>
      <c r="O28" s="85"/>
      <c r="P28" s="87"/>
      <c r="Q28" s="85"/>
      <c r="R28" s="83"/>
      <c r="S28" s="85"/>
      <c r="T28" s="83"/>
      <c r="U28" s="83"/>
      <c r="V28" s="85"/>
      <c r="W28" s="83"/>
      <c r="X28" s="83"/>
      <c r="Y28" s="137"/>
    </row>
    <row r="29" spans="1:25" ht="13.5" customHeight="1" thickBot="1" x14ac:dyDescent="0.25">
      <c r="A29" s="23"/>
      <c r="B29" s="102"/>
      <c r="C29" s="103"/>
      <c r="D29" s="104"/>
      <c r="E29" s="143"/>
      <c r="F29" s="104"/>
      <c r="G29" s="104"/>
      <c r="H29" s="104"/>
      <c r="I29" s="104"/>
      <c r="J29" s="104"/>
      <c r="K29" s="104"/>
      <c r="L29" s="104"/>
      <c r="M29" s="105"/>
      <c r="N29" s="106"/>
      <c r="O29" s="107"/>
      <c r="P29" s="106"/>
      <c r="Q29" s="107"/>
      <c r="R29" s="108"/>
      <c r="S29" s="107"/>
      <c r="T29" s="108"/>
      <c r="U29" s="108"/>
      <c r="V29" s="107"/>
      <c r="W29" s="108"/>
      <c r="X29" s="108"/>
      <c r="Y29" s="109"/>
    </row>
    <row r="30" spans="1:25" ht="13.5" x14ac:dyDescent="0.2">
      <c r="A30" s="3"/>
      <c r="B30" s="53" t="s">
        <v>16</v>
      </c>
      <c r="C30" s="53"/>
      <c r="D30" s="53"/>
      <c r="E30" s="144">
        <f>E26+E28</f>
        <v>640619</v>
      </c>
      <c r="F30" s="53"/>
      <c r="G30" s="53"/>
      <c r="H30" s="53"/>
      <c r="I30" s="53"/>
      <c r="J30" s="53"/>
      <c r="K30" s="53"/>
      <c r="L30" s="53"/>
      <c r="M30" s="77"/>
      <c r="N30" s="77"/>
      <c r="O30" s="78"/>
      <c r="P30" s="77"/>
      <c r="Q30" s="78"/>
      <c r="R30" s="79"/>
      <c r="S30" s="78"/>
      <c r="T30" s="79"/>
      <c r="U30" s="79"/>
      <c r="V30" s="78"/>
      <c r="W30" s="79"/>
      <c r="X30" s="79"/>
      <c r="Y30" s="80"/>
    </row>
    <row r="31" spans="1:25" ht="13.5" x14ac:dyDescent="0.2">
      <c r="A31" s="3"/>
      <c r="B31" s="5" t="s">
        <v>17</v>
      </c>
      <c r="C31" s="6"/>
      <c r="D31" s="7"/>
      <c r="E31" s="7"/>
      <c r="F31" s="7"/>
      <c r="G31" s="7"/>
      <c r="H31" s="7"/>
      <c r="I31" s="7"/>
      <c r="J31" s="7"/>
      <c r="K31" s="7"/>
      <c r="L31" s="7"/>
      <c r="M31" s="68"/>
      <c r="N31" s="69"/>
      <c r="O31" s="61"/>
      <c r="P31" s="69"/>
      <c r="Q31" s="61"/>
      <c r="R31" s="8"/>
      <c r="S31" s="61"/>
      <c r="T31" s="8"/>
      <c r="U31" s="8"/>
      <c r="V31" s="61"/>
      <c r="W31" s="8"/>
      <c r="X31" s="8"/>
      <c r="Y31" s="9"/>
    </row>
    <row r="32" spans="1:25" ht="14.25" thickBot="1" x14ac:dyDescent="0.25">
      <c r="A32" s="10"/>
      <c r="B32" s="11" t="s">
        <v>18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70"/>
      <c r="N32" s="70"/>
      <c r="O32" s="62"/>
      <c r="P32" s="70"/>
      <c r="Q32" s="62"/>
      <c r="R32" s="12"/>
      <c r="S32" s="62"/>
      <c r="T32" s="12"/>
      <c r="U32" s="12"/>
      <c r="V32" s="62"/>
      <c r="W32" s="12"/>
      <c r="X32" s="12"/>
      <c r="Y32" s="13"/>
    </row>
    <row r="33" spans="1:25" ht="13.5" x14ac:dyDescent="0.2">
      <c r="A33" s="14"/>
      <c r="B33" s="15" t="s">
        <v>19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71"/>
      <c r="N33" s="71"/>
      <c r="O33" s="63"/>
      <c r="P33" s="71"/>
      <c r="Q33" s="63"/>
      <c r="R33" s="17"/>
      <c r="S33" s="63"/>
      <c r="T33" s="17"/>
      <c r="U33" s="17"/>
      <c r="V33" s="63"/>
      <c r="W33" s="17"/>
      <c r="X33" s="17"/>
      <c r="Y33" s="18"/>
    </row>
    <row r="34" spans="1:25" ht="13.5" x14ac:dyDescent="0.2">
      <c r="A34" s="19"/>
      <c r="B34" s="15" t="s">
        <v>20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72"/>
      <c r="N34" s="72"/>
      <c r="O34" s="64"/>
      <c r="P34" s="72"/>
      <c r="Q34" s="64"/>
      <c r="R34" s="21"/>
      <c r="S34" s="64"/>
      <c r="T34" s="21"/>
      <c r="U34" s="21"/>
      <c r="V34" s="64"/>
      <c r="W34" s="21"/>
      <c r="X34" s="21"/>
      <c r="Y34" s="22"/>
    </row>
    <row r="35" spans="1:25" ht="14.25" thickBot="1" x14ac:dyDescent="0.25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73"/>
      <c r="N35" s="73"/>
      <c r="O35" s="65"/>
      <c r="P35" s="73"/>
      <c r="Q35" s="65"/>
      <c r="R35" s="25"/>
      <c r="S35" s="65"/>
      <c r="T35" s="25"/>
      <c r="U35" s="25"/>
      <c r="V35" s="65"/>
      <c r="W35" s="25"/>
      <c r="X35" s="25"/>
      <c r="Y35" s="26"/>
    </row>
    <row r="36" spans="1:25" ht="36" customHeight="1" x14ac:dyDescent="0.2">
      <c r="A36" s="4"/>
      <c r="B36" s="27"/>
      <c r="C36" s="28"/>
      <c r="D36" s="28"/>
      <c r="E36" s="28"/>
      <c r="F36" s="28"/>
      <c r="G36" s="28"/>
      <c r="H36" s="28"/>
      <c r="I36" s="28"/>
      <c r="J36" s="28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</row>
    <row r="37" spans="1:25" ht="16.5" customHeight="1" x14ac:dyDescent="0.2">
      <c r="B37" s="160"/>
      <c r="C37" s="161"/>
      <c r="D37" s="164" t="s">
        <v>30</v>
      </c>
      <c r="E37" s="169" t="s">
        <v>21</v>
      </c>
      <c r="F37" s="170"/>
      <c r="G37" s="171"/>
      <c r="H37" s="29"/>
      <c r="I37" s="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</row>
    <row r="38" spans="1:25" ht="21" customHeight="1" x14ac:dyDescent="0.2">
      <c r="B38" s="162"/>
      <c r="C38" s="163"/>
      <c r="D38" s="165"/>
      <c r="E38" s="110">
        <v>2015</v>
      </c>
      <c r="F38" s="110">
        <v>2016</v>
      </c>
      <c r="G38" s="111">
        <v>2017</v>
      </c>
      <c r="H38" s="41"/>
      <c r="I38" s="56"/>
      <c r="J38" s="41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</row>
    <row r="39" spans="1:25" ht="29.25" customHeight="1" x14ac:dyDescent="0.2">
      <c r="B39" s="167" t="s">
        <v>57</v>
      </c>
      <c r="C39" s="168"/>
      <c r="D39" s="30"/>
      <c r="E39" s="31"/>
      <c r="F39" s="31"/>
      <c r="G39" s="31"/>
      <c r="H39" s="42"/>
      <c r="I39" s="42"/>
      <c r="J39" s="42"/>
      <c r="K39" s="35"/>
      <c r="L39" s="42"/>
      <c r="M39" s="74"/>
      <c r="N39" s="74"/>
      <c r="O39" s="66"/>
      <c r="P39" s="74"/>
      <c r="Q39" s="74"/>
    </row>
    <row r="40" spans="1:25" ht="13.5" x14ac:dyDescent="0.25">
      <c r="A40" s="4"/>
      <c r="B40" s="32"/>
      <c r="C40" s="33"/>
      <c r="D40" s="33"/>
      <c r="E40" s="33"/>
      <c r="F40" s="4"/>
      <c r="G40" s="4"/>
      <c r="H40" s="4"/>
      <c r="I40" s="4"/>
      <c r="J40" s="4"/>
      <c r="K40" s="4"/>
      <c r="L40" s="4"/>
      <c r="M40" s="75"/>
      <c r="N40" s="75"/>
      <c r="O40" s="75"/>
      <c r="P40" s="75"/>
      <c r="Q40" s="67"/>
      <c r="R40" s="34"/>
      <c r="S40" s="66"/>
      <c r="T40" s="34"/>
      <c r="U40" s="34"/>
      <c r="V40" s="66"/>
      <c r="W40" s="35"/>
      <c r="X40" s="36"/>
    </row>
    <row r="41" spans="1:25" ht="13.5" x14ac:dyDescent="0.25">
      <c r="A41" s="37" t="s">
        <v>22</v>
      </c>
      <c r="B41" s="37"/>
      <c r="C41" s="37"/>
      <c r="D41" s="37"/>
      <c r="E41" s="37"/>
      <c r="F41" s="4"/>
      <c r="G41" s="4"/>
      <c r="H41" s="4"/>
      <c r="I41" s="4"/>
      <c r="J41" s="4"/>
      <c r="K41" s="4"/>
      <c r="L41" s="4"/>
      <c r="M41" s="75"/>
      <c r="N41" s="75"/>
      <c r="O41" s="75"/>
      <c r="P41" s="75"/>
      <c r="Q41" s="67"/>
      <c r="R41" s="34"/>
      <c r="S41" s="66"/>
      <c r="T41" s="34"/>
      <c r="U41" s="34"/>
      <c r="V41" s="66"/>
      <c r="W41" s="35"/>
      <c r="X41" s="36"/>
    </row>
    <row r="42" spans="1:25" ht="14.25" thickBot="1" x14ac:dyDescent="0.3">
      <c r="A42" s="37"/>
      <c r="B42" s="37"/>
      <c r="C42" s="37"/>
      <c r="D42" s="37"/>
      <c r="E42" s="37"/>
      <c r="F42" s="4"/>
      <c r="G42" s="4"/>
      <c r="H42" s="4"/>
      <c r="I42" s="4"/>
      <c r="J42" s="4"/>
      <c r="K42" s="4"/>
      <c r="L42" s="4"/>
      <c r="M42" s="75"/>
      <c r="N42" s="75"/>
      <c r="O42" s="75"/>
      <c r="P42" s="75"/>
      <c r="Q42" s="67"/>
      <c r="R42" s="34"/>
      <c r="S42" s="66"/>
      <c r="T42" s="34"/>
      <c r="U42" s="34"/>
      <c r="V42" s="66"/>
      <c r="W42" s="35"/>
      <c r="X42" s="36"/>
    </row>
    <row r="43" spans="1:25" ht="13.5" x14ac:dyDescent="0.25">
      <c r="A43" s="47"/>
      <c r="B43" s="48"/>
      <c r="C43" s="48"/>
      <c r="D43" s="49" t="s">
        <v>23</v>
      </c>
      <c r="E43" s="159"/>
      <c r="F43" s="159"/>
      <c r="G43" s="159"/>
      <c r="H43" s="159"/>
      <c r="I43" s="159"/>
      <c r="J43" s="159"/>
      <c r="K43" s="34"/>
      <c r="L43" s="34"/>
      <c r="M43" s="66"/>
      <c r="N43" s="67"/>
      <c r="O43" s="76"/>
      <c r="P43" s="67"/>
    </row>
    <row r="44" spans="1:25" ht="13.5" x14ac:dyDescent="0.25">
      <c r="A44" s="125">
        <v>1</v>
      </c>
      <c r="B44" s="39" t="s">
        <v>60</v>
      </c>
      <c r="C44" s="38" t="s">
        <v>24</v>
      </c>
      <c r="D44" s="50"/>
      <c r="E44" s="43"/>
      <c r="F44" s="43"/>
      <c r="G44" s="43"/>
      <c r="H44" s="43"/>
      <c r="I44" s="43"/>
      <c r="J44" s="43"/>
      <c r="K44" s="34"/>
      <c r="L44" s="34"/>
      <c r="M44" s="66"/>
      <c r="N44" s="67"/>
      <c r="O44" s="76"/>
      <c r="P44" s="67"/>
    </row>
    <row r="45" spans="1:25" ht="15.75" customHeight="1" x14ac:dyDescent="0.25">
      <c r="A45" s="125">
        <v>2</v>
      </c>
      <c r="B45" s="39" t="s">
        <v>25</v>
      </c>
      <c r="C45" s="38"/>
      <c r="D45" s="120"/>
      <c r="E45" s="156" t="s">
        <v>41</v>
      </c>
      <c r="F45" s="157"/>
      <c r="G45" s="157"/>
      <c r="H45" s="157"/>
      <c r="I45" s="157"/>
      <c r="J45" s="44"/>
      <c r="K45" s="34"/>
      <c r="L45" s="34"/>
      <c r="M45" s="66"/>
      <c r="N45" s="67"/>
      <c r="O45" s="76"/>
      <c r="P45" s="67"/>
    </row>
    <row r="46" spans="1:25" ht="13.5" customHeight="1" x14ac:dyDescent="0.25">
      <c r="A46" s="125">
        <v>3</v>
      </c>
      <c r="B46" s="39" t="s">
        <v>26</v>
      </c>
      <c r="C46" s="38"/>
      <c r="D46" s="121"/>
      <c r="E46" s="156" t="s">
        <v>41</v>
      </c>
      <c r="F46" s="157"/>
      <c r="G46" s="157"/>
      <c r="H46" s="157"/>
      <c r="I46" s="157"/>
      <c r="J46" s="34"/>
      <c r="K46" s="34"/>
      <c r="L46" s="34"/>
      <c r="M46" s="66"/>
      <c r="N46" s="67"/>
      <c r="O46" s="76"/>
      <c r="P46" s="67"/>
    </row>
    <row r="47" spans="1:25" ht="13.5" x14ac:dyDescent="0.25">
      <c r="A47" s="125">
        <v>4</v>
      </c>
      <c r="B47" s="39" t="s">
        <v>11</v>
      </c>
      <c r="C47" s="38" t="s">
        <v>28</v>
      </c>
      <c r="D47" s="122">
        <f>3.5*0.8</f>
        <v>2.8</v>
      </c>
      <c r="E47" s="35"/>
      <c r="F47" s="35"/>
      <c r="G47" s="34"/>
      <c r="H47" s="34"/>
      <c r="I47" s="34"/>
      <c r="J47" s="34"/>
      <c r="K47" s="34"/>
      <c r="L47" s="34"/>
      <c r="M47" s="66"/>
      <c r="N47" s="67"/>
      <c r="O47" s="76"/>
      <c r="P47" s="67"/>
    </row>
    <row r="48" spans="1:25" ht="13.5" x14ac:dyDescent="0.25">
      <c r="A48" s="125">
        <v>5</v>
      </c>
      <c r="B48" s="39" t="s">
        <v>34</v>
      </c>
      <c r="C48" s="38" t="s">
        <v>28</v>
      </c>
      <c r="D48" s="149">
        <v>5.08</v>
      </c>
      <c r="E48" s="35"/>
      <c r="F48" s="35"/>
      <c r="G48" s="34"/>
      <c r="H48" s="34"/>
      <c r="I48" s="34"/>
      <c r="J48" s="34"/>
      <c r="K48" s="34"/>
      <c r="L48" s="34"/>
      <c r="M48" s="66"/>
      <c r="N48" s="67"/>
      <c r="O48" s="76"/>
      <c r="P48" s="67"/>
    </row>
    <row r="49" spans="1:25" ht="12" customHeight="1" x14ac:dyDescent="0.25">
      <c r="A49" s="125">
        <v>6</v>
      </c>
      <c r="B49" s="39" t="s">
        <v>13</v>
      </c>
      <c r="C49" s="38" t="s">
        <v>28</v>
      </c>
      <c r="D49" s="124">
        <v>1.5</v>
      </c>
      <c r="E49" s="35"/>
      <c r="F49" s="35"/>
      <c r="G49" s="34"/>
      <c r="H49" s="34"/>
      <c r="I49" s="34"/>
      <c r="J49" s="34"/>
      <c r="K49" s="34"/>
      <c r="L49" s="34"/>
      <c r="M49" s="66"/>
      <c r="N49" s="67"/>
      <c r="O49" s="76"/>
      <c r="P49" s="67"/>
    </row>
    <row r="50" spans="1:25" ht="25.5" customHeight="1" x14ac:dyDescent="0.25">
      <c r="A50" s="125">
        <v>7</v>
      </c>
      <c r="B50" s="123" t="s">
        <v>56</v>
      </c>
      <c r="C50" s="38" t="s">
        <v>28</v>
      </c>
      <c r="D50" s="124">
        <v>1.5</v>
      </c>
      <c r="E50" s="35"/>
      <c r="F50" s="35"/>
      <c r="G50" s="34"/>
      <c r="H50" s="34"/>
      <c r="I50" s="34"/>
      <c r="J50" s="34"/>
      <c r="K50" s="34"/>
      <c r="L50" s="34"/>
      <c r="M50" s="66"/>
      <c r="N50" s="67"/>
      <c r="O50" s="76"/>
      <c r="P50" s="67"/>
    </row>
    <row r="51" spans="1:25" ht="16.5" customHeight="1" x14ac:dyDescent="0.25">
      <c r="A51" s="125">
        <v>8</v>
      </c>
      <c r="B51" s="39" t="s">
        <v>27</v>
      </c>
      <c r="C51" s="38" t="s">
        <v>28</v>
      </c>
      <c r="D51" s="129">
        <f>(K10/(G10+J10))*0.85</f>
        <v>0.74239999999999995</v>
      </c>
      <c r="E51" s="156" t="s">
        <v>41</v>
      </c>
      <c r="F51" s="157"/>
      <c r="G51" s="157"/>
      <c r="H51" s="157"/>
      <c r="I51" s="157"/>
      <c r="J51" s="34"/>
      <c r="K51" s="34"/>
      <c r="L51" s="34"/>
      <c r="M51" s="66"/>
      <c r="N51" s="67"/>
      <c r="O51" s="76"/>
      <c r="P51" s="67"/>
    </row>
    <row r="52" spans="1:25" ht="16.5" customHeight="1" thickBot="1" x14ac:dyDescent="0.3">
      <c r="A52" s="126">
        <v>9</v>
      </c>
      <c r="B52" s="51" t="s">
        <v>29</v>
      </c>
      <c r="C52" s="52" t="s">
        <v>28</v>
      </c>
      <c r="D52" s="130">
        <f>IF((L10/(G10+J10))*0.8,0.5,(L10/(G10+J10))*0.8)</f>
        <v>0.5</v>
      </c>
      <c r="E52" s="156" t="s">
        <v>41</v>
      </c>
      <c r="F52" s="157"/>
      <c r="G52" s="157"/>
      <c r="H52" s="157"/>
      <c r="I52" s="157"/>
      <c r="J52" s="34"/>
      <c r="K52" s="34"/>
      <c r="L52" s="34"/>
      <c r="M52" s="66"/>
      <c r="N52" s="67"/>
      <c r="O52" s="76"/>
      <c r="P52" s="67"/>
    </row>
    <row r="53" spans="1:25" ht="13.5" x14ac:dyDescent="0.25">
      <c r="A53" s="40"/>
      <c r="B53" s="37"/>
      <c r="C53" s="40"/>
      <c r="D53" s="4"/>
      <c r="E53" s="4"/>
      <c r="P53" s="75"/>
      <c r="Q53" s="67"/>
      <c r="R53" s="35"/>
      <c r="S53" s="67"/>
      <c r="T53" s="34"/>
      <c r="U53" s="34"/>
      <c r="V53" s="66"/>
      <c r="W53" s="34"/>
      <c r="X53" s="34"/>
      <c r="Y53" s="35"/>
    </row>
  </sheetData>
  <mergeCells count="41">
    <mergeCell ref="B1:S1"/>
    <mergeCell ref="A4:A7"/>
    <mergeCell ref="B4:B7"/>
    <mergeCell ref="C4:C7"/>
    <mergeCell ref="D4:D7"/>
    <mergeCell ref="E4:L4"/>
    <mergeCell ref="M4:Y4"/>
    <mergeCell ref="E5:E7"/>
    <mergeCell ref="F5:L5"/>
    <mergeCell ref="M5:M7"/>
    <mergeCell ref="N5:Q5"/>
    <mergeCell ref="R5:R7"/>
    <mergeCell ref="S5:S7"/>
    <mergeCell ref="T5:T7"/>
    <mergeCell ref="B2:S2"/>
    <mergeCell ref="X3:Y3"/>
    <mergeCell ref="B37:C38"/>
    <mergeCell ref="D37:D38"/>
    <mergeCell ref="P6:Q6"/>
    <mergeCell ref="U5:U7"/>
    <mergeCell ref="B39:C39"/>
    <mergeCell ref="E37:G37"/>
    <mergeCell ref="F6:F7"/>
    <mergeCell ref="K36:Y36"/>
    <mergeCell ref="G6:G7"/>
    <mergeCell ref="H6:H7"/>
    <mergeCell ref="Y5:Y7"/>
    <mergeCell ref="V5:V7"/>
    <mergeCell ref="J6:J7"/>
    <mergeCell ref="K6:K7"/>
    <mergeCell ref="I6:I7"/>
    <mergeCell ref="L6:L7"/>
    <mergeCell ref="N6:O6"/>
    <mergeCell ref="W5:W7"/>
    <mergeCell ref="X5:X7"/>
    <mergeCell ref="E52:I52"/>
    <mergeCell ref="K37:Y38"/>
    <mergeCell ref="E45:I45"/>
    <mergeCell ref="E46:I46"/>
    <mergeCell ref="E51:I51"/>
    <mergeCell ref="E43:J43"/>
  </mergeCells>
  <pageMargins left="0" right="0" top="0" bottom="0" header="0" footer="0"/>
  <pageSetup paperSize="9" scale="4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ф.8</vt:lpstr>
      <vt:lpstr>ф.8!Область_печати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2015-05-15T04:37:50Z</cp:lastPrinted>
  <dcterms:created xsi:type="dcterms:W3CDTF">2014-07-04T12:56:10Z</dcterms:created>
  <dcterms:modified xsi:type="dcterms:W3CDTF">2015-05-15T04:40:40Z</dcterms:modified>
</cp:coreProperties>
</file>