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4"/>
  </bookViews>
  <sheets>
    <sheet name="ф8  СМР в рассылку " sheetId="11" r:id="rId1"/>
    <sheet name="Приложение1 к Форме 8.3" sheetId="4" r:id="rId2"/>
    <sheet name="Приложение 2 к Форме 8.3" sheetId="3" r:id="rId3"/>
    <sheet name="Приложение  3 к Форме 8.3.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2 к Форме 8.3'!$A$1:$M$26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Q29" i="11" l="1"/>
  <c r="P29" i="11"/>
  <c r="O29" i="11"/>
  <c r="N29" i="11"/>
  <c r="V28" i="11"/>
  <c r="S28" i="11"/>
  <c r="M28" i="11"/>
  <c r="L28" i="11"/>
  <c r="K28" i="11"/>
  <c r="J28" i="11"/>
  <c r="U28" i="11" s="1"/>
  <c r="I28" i="11"/>
  <c r="H28" i="11"/>
  <c r="T28" i="11" s="1"/>
  <c r="G28" i="11"/>
  <c r="R28" i="11" s="1"/>
  <c r="F28" i="11"/>
  <c r="E28" i="11" s="1"/>
  <c r="B28" i="11"/>
  <c r="A28" i="11"/>
  <c r="V27" i="11"/>
  <c r="S27" i="11"/>
  <c r="M27" i="11"/>
  <c r="L27" i="11"/>
  <c r="K27" i="11"/>
  <c r="J27" i="11"/>
  <c r="U27" i="11" s="1"/>
  <c r="I27" i="11"/>
  <c r="H27" i="11"/>
  <c r="T27" i="11" s="1"/>
  <c r="G27" i="11"/>
  <c r="R27" i="11" s="1"/>
  <c r="F27" i="11"/>
  <c r="E27" i="11" s="1"/>
  <c r="B27" i="11"/>
  <c r="A27" i="11"/>
  <c r="V26" i="11"/>
  <c r="S26" i="11"/>
  <c r="R26" i="11"/>
  <c r="M26" i="11"/>
  <c r="L26" i="11"/>
  <c r="K26" i="11"/>
  <c r="J26" i="11"/>
  <c r="U26" i="11" s="1"/>
  <c r="I26" i="11"/>
  <c r="H26" i="11"/>
  <c r="T26" i="11" s="1"/>
  <c r="G26" i="11"/>
  <c r="F26" i="11"/>
  <c r="E26" i="11" s="1"/>
  <c r="B26" i="11"/>
  <c r="A26" i="11"/>
  <c r="V25" i="11"/>
  <c r="U25" i="11"/>
  <c r="S25" i="11"/>
  <c r="M25" i="11"/>
  <c r="L25" i="11"/>
  <c r="K25" i="11"/>
  <c r="J25" i="11"/>
  <c r="I25" i="11"/>
  <c r="H25" i="11"/>
  <c r="T25" i="11" s="1"/>
  <c r="G25" i="11"/>
  <c r="R25" i="11" s="1"/>
  <c r="F25" i="11"/>
  <c r="E25" i="11"/>
  <c r="B25" i="11"/>
  <c r="A25" i="11"/>
  <c r="V24" i="11"/>
  <c r="S24" i="11"/>
  <c r="R24" i="11"/>
  <c r="M24" i="11"/>
  <c r="L24" i="11"/>
  <c r="K24" i="11"/>
  <c r="J24" i="11"/>
  <c r="U24" i="11" s="1"/>
  <c r="I24" i="11"/>
  <c r="H24" i="11"/>
  <c r="T24" i="11" s="1"/>
  <c r="G24" i="11"/>
  <c r="F24" i="11"/>
  <c r="E24" i="11" s="1"/>
  <c r="B24" i="11"/>
  <c r="A24" i="11"/>
  <c r="V23" i="11"/>
  <c r="U23" i="11"/>
  <c r="S23" i="11"/>
  <c r="M23" i="11"/>
  <c r="L23" i="11"/>
  <c r="K23" i="11"/>
  <c r="J23" i="11"/>
  <c r="I23" i="11"/>
  <c r="H23" i="11"/>
  <c r="T23" i="11" s="1"/>
  <c r="G23" i="11"/>
  <c r="R23" i="11" s="1"/>
  <c r="F23" i="11"/>
  <c r="E23" i="11"/>
  <c r="B23" i="11"/>
  <c r="A23" i="11"/>
  <c r="V22" i="11"/>
  <c r="S22" i="11"/>
  <c r="R22" i="11"/>
  <c r="M22" i="11"/>
  <c r="L22" i="11"/>
  <c r="K22" i="11"/>
  <c r="J22" i="11"/>
  <c r="U22" i="11" s="1"/>
  <c r="I22" i="11"/>
  <c r="H22" i="11"/>
  <c r="T22" i="11" s="1"/>
  <c r="G22" i="11"/>
  <c r="F22" i="11"/>
  <c r="E22" i="11" s="1"/>
  <c r="B22" i="11"/>
  <c r="A22" i="11"/>
  <c r="V21" i="11"/>
  <c r="S21" i="11"/>
  <c r="M21" i="11"/>
  <c r="L21" i="11"/>
  <c r="K21" i="11"/>
  <c r="J21" i="11"/>
  <c r="U21" i="11" s="1"/>
  <c r="I21" i="11"/>
  <c r="H21" i="11"/>
  <c r="T21" i="11" s="1"/>
  <c r="G21" i="11"/>
  <c r="R21" i="11" s="1"/>
  <c r="F21" i="11"/>
  <c r="B21" i="11"/>
  <c r="A21" i="11"/>
  <c r="V20" i="11"/>
  <c r="S20" i="11"/>
  <c r="R20" i="11"/>
  <c r="M20" i="11"/>
  <c r="L20" i="11"/>
  <c r="K20" i="11"/>
  <c r="J20" i="11"/>
  <c r="U20" i="11" s="1"/>
  <c r="I20" i="11"/>
  <c r="H20" i="11"/>
  <c r="T20" i="11" s="1"/>
  <c r="G20" i="11"/>
  <c r="F20" i="11"/>
  <c r="E20" i="11" s="1"/>
  <c r="B20" i="11"/>
  <c r="A20" i="11"/>
  <c r="V19" i="11"/>
  <c r="S19" i="11"/>
  <c r="M19" i="11"/>
  <c r="L19" i="11"/>
  <c r="K19" i="11"/>
  <c r="J19" i="11"/>
  <c r="U19" i="11" s="1"/>
  <c r="I19" i="11"/>
  <c r="H19" i="11"/>
  <c r="T19" i="11" s="1"/>
  <c r="G19" i="11"/>
  <c r="R19" i="11" s="1"/>
  <c r="F19" i="11"/>
  <c r="E19" i="11" s="1"/>
  <c r="B19" i="11"/>
  <c r="A19" i="11"/>
  <c r="V18" i="11"/>
  <c r="S18" i="11"/>
  <c r="M18" i="11"/>
  <c r="L18" i="11"/>
  <c r="K18" i="11"/>
  <c r="J18" i="11"/>
  <c r="U18" i="11" s="1"/>
  <c r="I18" i="11"/>
  <c r="H18" i="11"/>
  <c r="T18" i="11" s="1"/>
  <c r="G18" i="11"/>
  <c r="R18" i="11" s="1"/>
  <c r="F18" i="11"/>
  <c r="E18" i="11" s="1"/>
  <c r="B18" i="11"/>
  <c r="A18" i="11"/>
  <c r="V17" i="11"/>
  <c r="S17" i="11"/>
  <c r="M17" i="11"/>
  <c r="L17" i="11"/>
  <c r="K17" i="11"/>
  <c r="J17" i="11"/>
  <c r="U17" i="11" s="1"/>
  <c r="I17" i="11"/>
  <c r="H17" i="11"/>
  <c r="T17" i="11" s="1"/>
  <c r="G17" i="11"/>
  <c r="R17" i="11" s="1"/>
  <c r="F17" i="11"/>
  <c r="E17" i="11" s="1"/>
  <c r="B17" i="11"/>
  <c r="A17" i="11"/>
  <c r="V16" i="11"/>
  <c r="S16" i="11"/>
  <c r="M16" i="11"/>
  <c r="L16" i="11"/>
  <c r="K16" i="11"/>
  <c r="J16" i="11"/>
  <c r="U16" i="11" s="1"/>
  <c r="I16" i="11"/>
  <c r="H16" i="11"/>
  <c r="T16" i="11" s="1"/>
  <c r="G16" i="11"/>
  <c r="R16" i="11" s="1"/>
  <c r="F16" i="11"/>
  <c r="E16" i="11" s="1"/>
  <c r="B16" i="11"/>
  <c r="A16" i="11"/>
  <c r="V15" i="11"/>
  <c r="S15" i="11"/>
  <c r="M15" i="11"/>
  <c r="L15" i="11"/>
  <c r="K15" i="11"/>
  <c r="J15" i="11"/>
  <c r="U15" i="11" s="1"/>
  <c r="I15" i="11"/>
  <c r="H15" i="11"/>
  <c r="T15" i="11" s="1"/>
  <c r="G15" i="11"/>
  <c r="R15" i="11" s="1"/>
  <c r="F15" i="11"/>
  <c r="E15" i="11" s="1"/>
  <c r="B15" i="11"/>
  <c r="A15" i="11"/>
  <c r="V14" i="11"/>
  <c r="V29" i="11" s="1"/>
  <c r="S14" i="11"/>
  <c r="S29" i="11" s="1"/>
  <c r="M14" i="11"/>
  <c r="M29" i="11" s="1"/>
  <c r="L14" i="11"/>
  <c r="L29" i="11" s="1"/>
  <c r="D61" i="11" s="1"/>
  <c r="K14" i="11"/>
  <c r="K29" i="11" s="1"/>
  <c r="J14" i="11"/>
  <c r="J29" i="11" s="1"/>
  <c r="I14" i="11"/>
  <c r="I29" i="11" s="1"/>
  <c r="H14" i="11"/>
  <c r="T14" i="11" s="1"/>
  <c r="T29" i="11" s="1"/>
  <c r="G14" i="11"/>
  <c r="G29" i="11" s="1"/>
  <c r="F14" i="11"/>
  <c r="F29" i="11" s="1"/>
  <c r="B14" i="11"/>
  <c r="A14" i="11"/>
  <c r="B13" i="11"/>
  <c r="B6" i="11"/>
  <c r="B5" i="11"/>
  <c r="X23" i="11" l="1"/>
  <c r="W23" i="11"/>
  <c r="Y23" i="11" s="1"/>
  <c r="X25" i="11"/>
  <c r="D60" i="11"/>
  <c r="W20" i="11" s="1"/>
  <c r="Y20" i="11" s="1"/>
  <c r="X15" i="11"/>
  <c r="W15" i="11"/>
  <c r="Y15" i="11" s="1"/>
  <c r="W16" i="11"/>
  <c r="Y16" i="11" s="1"/>
  <c r="X16" i="11"/>
  <c r="X17" i="11"/>
  <c r="W17" i="11"/>
  <c r="Y17" i="11" s="1"/>
  <c r="X18" i="11"/>
  <c r="W18" i="11"/>
  <c r="Y18" i="11" s="1"/>
  <c r="X19" i="11"/>
  <c r="W19" i="11"/>
  <c r="Y19" i="11" s="1"/>
  <c r="X27" i="11"/>
  <c r="W27" i="11"/>
  <c r="Y27" i="11" s="1"/>
  <c r="W28" i="11"/>
  <c r="Y28" i="11" s="1"/>
  <c r="X28" i="11"/>
  <c r="X21" i="11"/>
  <c r="R14" i="11"/>
  <c r="X20" i="11"/>
  <c r="E21" i="11"/>
  <c r="X24" i="11"/>
  <c r="W22" i="11"/>
  <c r="Y22" i="11" s="1"/>
  <c r="H29" i="11"/>
  <c r="X22" i="11"/>
  <c r="X26" i="11"/>
  <c r="E14" i="11"/>
  <c r="E29" i="11" s="1"/>
  <c r="E31" i="11" s="1"/>
  <c r="U14" i="11"/>
  <c r="U29" i="11" s="1"/>
  <c r="E33" i="11" l="1"/>
  <c r="E38" i="11" s="1"/>
  <c r="E39" i="11" s="1"/>
  <c r="W26" i="11"/>
  <c r="Y26" i="11" s="1"/>
  <c r="W25" i="11"/>
  <c r="Y25" i="11" s="1"/>
  <c r="R29" i="11"/>
  <c r="D53" i="11" s="1"/>
  <c r="Y14" i="11"/>
  <c r="X14" i="11"/>
  <c r="X29" i="11" s="1"/>
  <c r="W14" i="11"/>
  <c r="W21" i="11"/>
  <c r="Y21" i="11" s="1"/>
  <c r="W24" i="11"/>
  <c r="Y24" i="11" s="1"/>
  <c r="W29" i="11" l="1"/>
  <c r="Y29" i="11"/>
  <c r="Y30" i="11" l="1"/>
  <c r="Y31" i="11" s="1"/>
  <c r="Y33" i="11" l="1"/>
  <c r="Y34" i="11"/>
  <c r="Y38" i="11" l="1"/>
  <c r="Y39" i="11" s="1"/>
  <c r="Y40" i="11" l="1"/>
  <c r="X47" i="11"/>
  <c r="Y41" i="11"/>
  <c r="Y42" i="11" s="1"/>
  <c r="Y43" i="11" l="1"/>
  <c r="Y44" i="11" s="1"/>
  <c r="J13" i="4" l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<sst xmlns="http://schemas.openxmlformats.org/spreadsheetml/2006/main" count="173" uniqueCount="138">
  <si>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</si>
  <si>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</si>
  <si>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</si>
  <si>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</si>
  <si>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</si>
  <si>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</si>
  <si>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</si>
  <si>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</si>
  <si>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</si>
  <si>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</si>
  <si>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</si>
  <si>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</si>
  <si>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</si>
  <si>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</si>
  <si>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</si>
  <si>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</si>
  <si>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</si>
  <si>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</si>
  <si>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</si>
  <si>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</si>
  <si>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</si>
  <si>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</si>
  <si>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</si>
  <si>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</si>
  <si>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</si>
  <si>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</si>
  <si>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</si>
  <si>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</si>
  <si>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</si>
  <si>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</si>
  <si>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</si>
  <si>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</si>
  <si>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</si>
  <si>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</si>
  <si>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</si>
  <si>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</si>
  <si>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</si>
  <si>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</si>
  <si>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</si>
  <si>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</si>
  <si>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</si>
  <si>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</si>
  <si>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</si>
  <si>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</si>
  <si>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</si>
  <si>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</si>
  <si>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</si>
  <si>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</si>
  <si>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</si>
  <si>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</si>
  <si>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</si>
  <si>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</si>
  <si>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</si>
  <si>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</si>
  <si>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</si>
  <si>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</si>
  <si>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</si>
  <si>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</si>
  <si>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</si>
  <si>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</si>
  <si>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</si>
  <si>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</si>
  <si>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</si>
  <si>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</si>
  <si>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</si>
  <si>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</si>
  <si>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№ 3 к форме 8.3</t>
  </si>
  <si>
    <t>Приложение №2 к форме 8 .3</t>
  </si>
  <si>
    <t>Приложение №1 к форме 8 .3</t>
  </si>
  <si>
    <t>Расчет договорной цены</t>
  </si>
  <si>
    <t>по объекту:</t>
  </si>
  <si>
    <t>стройка:</t>
  </si>
  <si>
    <t>объект: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</si>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</sst>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61">
    <xf numFmtId="0" fontId="0" fillId="0" borderId="0"/>
    <xf numFmtId="0" fontId="5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1">
      <protection locked="0"/>
    </xf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8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9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2" fillId="0" borderId="0" applyFill="0" applyBorder="0" applyAlignment="0"/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0" fontId="9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8" fillId="16" borderId="0" applyNumberFormat="0" applyBorder="0" applyAlignment="0" applyProtection="0"/>
    <xf numFmtId="0" fontId="29" fillId="0" borderId="13" applyNumberFormat="0" applyAlignment="0" applyProtection="0">
      <alignment horizontal="left" vertical="center"/>
    </xf>
    <xf numFmtId="0" fontId="29" fillId="0" borderId="14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8" fillId="17" borderId="8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5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4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6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7" fillId="0" borderId="8">
      <alignment horizontal="center"/>
    </xf>
    <xf numFmtId="0" fontId="4" fillId="0" borderId="0">
      <alignment vertical="top"/>
    </xf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7" fillId="0" borderId="8">
      <alignment horizontal="center"/>
    </xf>
    <xf numFmtId="0" fontId="7" fillId="0" borderId="0">
      <alignment vertical="top"/>
    </xf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3" fillId="16" borderId="19"/>
    <xf numFmtId="14" fontId="12" fillId="0" borderId="0">
      <alignment horizontal="right"/>
    </xf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" fillId="0" borderId="8">
      <alignment horizontal="right"/>
    </xf>
    <xf numFmtId="0" fontId="4" fillId="0" borderId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7" fillId="0" borderId="8">
      <alignment horizontal="center" wrapText="1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4" fillId="0" borderId="0">
      <alignment vertical="top"/>
    </xf>
    <xf numFmtId="0" fontId="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4" fillId="0" borderId="0"/>
    <xf numFmtId="184" fontId="1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183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6">
      <alignment horizontal="centerContinuous"/>
    </xf>
    <xf numFmtId="0" fontId="7" fillId="0" borderId="8">
      <alignment horizontal="center"/>
    </xf>
    <xf numFmtId="0" fontId="7" fillId="0" borderId="8">
      <alignment horizontal="center" wrapText="1"/>
    </xf>
    <xf numFmtId="0" fontId="4" fillId="0" borderId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7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4" fillId="0" borderId="0">
      <alignment vertical="justify"/>
    </xf>
    <xf numFmtId="0" fontId="4" fillId="25" borderId="8" applyNumberFormat="0" applyAlignment="0">
      <alignment horizontal="left"/>
    </xf>
    <xf numFmtId="0" fontId="4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7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8"/>
    <xf numFmtId="164" fontId="13" fillId="0" borderId="0">
      <protection locked="0"/>
    </xf>
    <xf numFmtId="0" fontId="7" fillId="0" borderId="0"/>
    <xf numFmtId="0" fontId="2" fillId="0" borderId="0"/>
    <xf numFmtId="0" fontId="4" fillId="0" borderId="0">
      <alignment vertical="top"/>
    </xf>
    <xf numFmtId="0" fontId="40" fillId="7" borderId="17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" fillId="0" borderId="0"/>
    <xf numFmtId="0" fontId="47" fillId="0" borderId="2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23" borderId="24" applyNumberFormat="0" applyAlignment="0" applyProtection="0"/>
    <xf numFmtId="0" fontId="7" fillId="0" borderId="8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6" fillId="0" borderId="0">
      <alignment vertical="center"/>
    </xf>
    <xf numFmtId="4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25" applyNumberFormat="0" applyFont="0" applyAlignment="0" applyProtection="0"/>
    <xf numFmtId="0" fontId="4" fillId="0" borderId="0"/>
    <xf numFmtId="0" fontId="4" fillId="0" borderId="0"/>
    <xf numFmtId="0" fontId="57" fillId="0" borderId="27" applyNumberFormat="0" applyFill="0" applyAlignment="0" applyProtection="0"/>
    <xf numFmtId="43" fontId="4" fillId="0" borderId="0" applyFont="0" applyFill="0" applyBorder="0" applyAlignment="0" applyProtection="0"/>
    <xf numFmtId="0" fontId="4" fillId="0" borderId="8">
      <alignment vertical="top" wrapText="1"/>
    </xf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8">
      <alignment vertical="top" wrapText="1"/>
    </xf>
    <xf numFmtId="0" fontId="51" fillId="0" borderId="0"/>
    <xf numFmtId="0" fontId="5" fillId="0" borderId="0"/>
    <xf numFmtId="189" fontId="79" fillId="0" borderId="0"/>
    <xf numFmtId="0" fontId="80" fillId="0" borderId="0"/>
    <xf numFmtId="0" fontId="4" fillId="0" borderId="0"/>
    <xf numFmtId="0" fontId="51" fillId="0" borderId="0" applyProtection="0"/>
  </cellStyleXfs>
  <cellXfs count="420">
    <xf numFmtId="0" fontId="0" fillId="0" borderId="0" xfId="0"/>
    <xf numFmtId="0" fontId="7" fillId="0" borderId="0" xfId="1" applyFont="1"/>
    <xf numFmtId="0" fontId="7" fillId="0" borderId="0" xfId="0" applyFont="1" applyAlignment="1">
      <alignment horizontal="left"/>
    </xf>
    <xf numFmtId="0" fontId="7" fillId="0" borderId="0" xfId="0" applyFont="1"/>
    <xf numFmtId="0" fontId="63" fillId="0" borderId="0" xfId="0" applyFont="1" applyFill="1" applyAlignment="1"/>
    <xf numFmtId="0" fontId="7" fillId="0" borderId="0" xfId="0" applyFont="1" applyFill="1"/>
    <xf numFmtId="0" fontId="61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2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2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37" xfId="0" applyNumberFormat="1" applyFont="1" applyFill="1" applyBorder="1" applyAlignment="1">
      <alignment horizontal="center" vertical="top" wrapText="1"/>
    </xf>
    <xf numFmtId="0" fontId="67" fillId="0" borderId="38" xfId="0" applyNumberFormat="1" applyFont="1" applyFill="1" applyBorder="1" applyAlignment="1">
      <alignment horizontal="right" vertical="top" wrapText="1"/>
    </xf>
    <xf numFmtId="187" fontId="67" fillId="0" borderId="38" xfId="0" applyNumberFormat="1" applyFont="1" applyFill="1" applyBorder="1" applyAlignment="1">
      <alignment horizontal="center" vertical="top"/>
    </xf>
    <xf numFmtId="0" fontId="67" fillId="0" borderId="38" xfId="0" applyNumberFormat="1" applyFont="1" applyFill="1" applyBorder="1" applyAlignment="1">
      <alignment horizontal="center" vertical="top"/>
    </xf>
    <xf numFmtId="3" fontId="67" fillId="0" borderId="38" xfId="0" applyNumberFormat="1" applyFont="1" applyFill="1" applyBorder="1" applyAlignment="1">
      <alignment horizontal="center" vertical="top"/>
    </xf>
    <xf numFmtId="0" fontId="67" fillId="0" borderId="38" xfId="0" applyFont="1" applyFill="1" applyBorder="1" applyAlignment="1">
      <alignment horizontal="center" vertical="top"/>
    </xf>
    <xf numFmtId="188" fontId="67" fillId="0" borderId="38" xfId="0" applyNumberFormat="1" applyFont="1" applyFill="1" applyBorder="1" applyAlignment="1">
      <alignment horizontal="center" vertical="top"/>
    </xf>
    <xf numFmtId="3" fontId="67" fillId="0" borderId="39" xfId="0" applyNumberFormat="1" applyFont="1" applyFill="1" applyBorder="1" applyAlignment="1">
      <alignment horizontal="center" vertical="top" wrapText="1"/>
    </xf>
    <xf numFmtId="0" fontId="7" fillId="29" borderId="0" xfId="0" applyFont="1" applyFill="1"/>
    <xf numFmtId="49" fontId="67" fillId="0" borderId="43" xfId="0" applyNumberFormat="1" applyFont="1" applyFill="1" applyBorder="1" applyAlignment="1">
      <alignment horizontal="center" vertical="top" wrapText="1"/>
    </xf>
    <xf numFmtId="0" fontId="67" fillId="0" borderId="44" xfId="0" applyNumberFormat="1" applyFont="1" applyFill="1" applyBorder="1" applyAlignment="1">
      <alignment horizontal="right" vertical="top" wrapText="1"/>
    </xf>
    <xf numFmtId="187" fontId="67" fillId="0" borderId="44" xfId="0" applyNumberFormat="1" applyFont="1" applyFill="1" applyBorder="1" applyAlignment="1">
      <alignment horizontal="center" vertical="top"/>
    </xf>
    <xf numFmtId="0" fontId="67" fillId="0" borderId="44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/>
    </xf>
    <xf numFmtId="0" fontId="61" fillId="0" borderId="45" xfId="0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left" vertical="top"/>
    </xf>
    <xf numFmtId="187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NumberFormat="1" applyFont="1" applyFill="1" applyBorder="1" applyAlignment="1">
      <alignment horizontal="center" vertical="top" wrapText="1"/>
    </xf>
    <xf numFmtId="3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center" vertical="top" wrapText="1"/>
    </xf>
    <xf numFmtId="3" fontId="63" fillId="0" borderId="47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7" fillId="0" borderId="10" xfId="1" applyFont="1" applyBorder="1"/>
    <xf numFmtId="0" fontId="7" fillId="0" borderId="0" xfId="0" applyFont="1" applyFill="1" applyBorder="1" applyAlignment="1">
      <alignment horizontal="center"/>
    </xf>
    <xf numFmtId="4" fontId="62" fillId="0" borderId="0" xfId="897" applyFont="1" applyAlignment="1"/>
    <xf numFmtId="4" fontId="62" fillId="0" borderId="0" xfId="897" applyFont="1">
      <alignment vertical="center"/>
    </xf>
    <xf numFmtId="4" fontId="7" fillId="0" borderId="0" xfId="897" applyFont="1">
      <alignment vertical="center"/>
    </xf>
    <xf numFmtId="0" fontId="61" fillId="0" borderId="0" xfId="897" applyNumberFormat="1" applyFont="1" applyAlignment="1"/>
    <xf numFmtId="3" fontId="7" fillId="0" borderId="19" xfId="897" applyNumberFormat="1" applyFont="1" applyBorder="1" applyAlignment="1">
      <alignment horizontal="center" vertical="center" wrapText="1"/>
    </xf>
    <xf numFmtId="3" fontId="7" fillId="0" borderId="52" xfId="897" applyNumberFormat="1" applyFont="1" applyBorder="1" applyAlignment="1">
      <alignment horizontal="center" vertical="center" wrapText="1"/>
    </xf>
    <xf numFmtId="4" fontId="7" fillId="25" borderId="7" xfId="897" applyFont="1" applyFill="1" applyBorder="1" applyAlignment="1">
      <alignment vertical="center" wrapText="1"/>
    </xf>
    <xf numFmtId="4" fontId="7" fillId="25" borderId="8" xfId="897" applyFont="1" applyFill="1" applyBorder="1" applyAlignment="1">
      <alignment horizontal="left" vertical="center" wrapText="1"/>
    </xf>
    <xf numFmtId="3" fontId="7" fillId="0" borderId="8" xfId="897" applyNumberFormat="1" applyFont="1" applyBorder="1" applyAlignment="1">
      <alignment horizontal="center" vertical="center" wrapText="1"/>
    </xf>
    <xf numFmtId="4" fontId="7" fillId="0" borderId="8" xfId="897" applyNumberFormat="1" applyFont="1" applyBorder="1" applyAlignment="1">
      <alignment horizontal="center" vertical="center" wrapText="1"/>
    </xf>
    <xf numFmtId="4" fontId="7" fillId="0" borderId="9" xfId="897" applyNumberFormat="1" applyFont="1" applyBorder="1" applyAlignment="1">
      <alignment horizontal="center" vertical="center" wrapText="1"/>
    </xf>
    <xf numFmtId="4" fontId="7" fillId="0" borderId="7" xfId="897" applyFont="1" applyFill="1" applyBorder="1" applyAlignment="1">
      <alignment horizontal="left" vertical="center" wrapText="1"/>
    </xf>
    <xf numFmtId="4" fontId="62" fillId="25" borderId="8" xfId="897" applyFont="1" applyFill="1" applyBorder="1" applyAlignment="1">
      <alignment horizontal="left" vertical="center" wrapText="1"/>
    </xf>
    <xf numFmtId="4" fontId="7" fillId="0" borderId="8" xfId="897" applyFont="1" applyBorder="1" applyAlignment="1">
      <alignment horizontal="center" vertical="center" wrapText="1"/>
    </xf>
    <xf numFmtId="4" fontId="7" fillId="0" borderId="55" xfId="897" applyFont="1" applyFill="1" applyBorder="1" applyAlignment="1">
      <alignment horizontal="left" vertical="center" wrapText="1"/>
    </xf>
    <xf numFmtId="4" fontId="62" fillId="25" borderId="56" xfId="897" applyFont="1" applyFill="1" applyBorder="1" applyAlignment="1">
      <alignment horizontal="left" vertical="center" wrapText="1"/>
    </xf>
    <xf numFmtId="3" fontId="7" fillId="0" borderId="56" xfId="897" applyNumberFormat="1" applyFont="1" applyBorder="1" applyAlignment="1">
      <alignment horizontal="center" vertical="center" wrapText="1"/>
    </xf>
    <xf numFmtId="4" fontId="7" fillId="0" borderId="56" xfId="897" applyNumberFormat="1" applyFont="1" applyBorder="1" applyAlignment="1">
      <alignment horizontal="center" vertical="center" wrapText="1"/>
    </xf>
    <xf numFmtId="4" fontId="7" fillId="0" borderId="56" xfId="897" applyFont="1" applyBorder="1" applyAlignment="1">
      <alignment horizontal="center" vertical="center" wrapText="1"/>
    </xf>
    <xf numFmtId="4" fontId="7" fillId="0" borderId="57" xfId="897" applyNumberFormat="1" applyFont="1" applyBorder="1" applyAlignment="1">
      <alignment horizontal="center" vertical="center" wrapText="1"/>
    </xf>
    <xf numFmtId="4" fontId="61" fillId="0" borderId="19" xfId="897" applyNumberFormat="1" applyFont="1" applyBorder="1" applyAlignment="1">
      <alignment horizontal="right" vertical="top" wrapText="1"/>
    </xf>
    <xf numFmtId="0" fontId="70" fillId="30" borderId="0" xfId="799" applyNumberFormat="1" applyFont="1" applyFill="1" applyAlignment="1">
      <alignment vertical="center" wrapText="1"/>
    </xf>
    <xf numFmtId="4" fontId="71" fillId="30" borderId="0" xfId="897" applyFont="1" applyFill="1">
      <alignment vertical="center"/>
    </xf>
    <xf numFmtId="49" fontId="62" fillId="30" borderId="8" xfId="0" applyNumberFormat="1" applyFont="1" applyFill="1" applyBorder="1" applyAlignment="1">
      <alignment horizontal="center" vertical="center" wrapText="1"/>
    </xf>
    <xf numFmtId="0" fontId="64" fillId="30" borderId="0" xfId="0" applyFont="1" applyFill="1"/>
    <xf numFmtId="0" fontId="7" fillId="30" borderId="0" xfId="0" applyFont="1" applyFill="1" applyAlignment="1">
      <alignment vertical="top"/>
    </xf>
    <xf numFmtId="49" fontId="62" fillId="30" borderId="33" xfId="0" applyNumberFormat="1" applyFont="1" applyFill="1" applyBorder="1" applyAlignment="1">
      <alignment horizontal="center" vertical="center" wrapText="1"/>
    </xf>
    <xf numFmtId="49" fontId="62" fillId="30" borderId="34" xfId="0" applyNumberFormat="1" applyFont="1" applyFill="1" applyBorder="1" applyAlignment="1">
      <alignment horizontal="center" vertical="center" wrapText="1"/>
    </xf>
    <xf numFmtId="49" fontId="62" fillId="30" borderId="35" xfId="0" applyNumberFormat="1" applyFont="1" applyFill="1" applyBorder="1" applyAlignment="1">
      <alignment horizontal="center" vertical="center" wrapText="1"/>
    </xf>
    <xf numFmtId="0" fontId="7" fillId="30" borderId="0" xfId="0" applyFont="1" applyFill="1"/>
    <xf numFmtId="0" fontId="65" fillId="30" borderId="36" xfId="0" applyFont="1" applyFill="1" applyBorder="1" applyAlignment="1">
      <alignment vertical="top"/>
    </xf>
    <xf numFmtId="49" fontId="62" fillId="30" borderId="37" xfId="0" applyNumberFormat="1" applyFont="1" applyFill="1" applyBorder="1" applyAlignment="1">
      <alignment horizontal="center" vertical="top" wrapText="1"/>
    </xf>
    <xf numFmtId="49" fontId="62" fillId="30" borderId="38" xfId="0" applyNumberFormat="1" applyFont="1" applyFill="1" applyBorder="1" applyAlignment="1">
      <alignment horizontal="lef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2" fillId="30" borderId="38" xfId="0" applyNumberFormat="1" applyFont="1" applyFill="1" applyBorder="1" applyAlignment="1">
      <alignment horizontal="center" vertical="top"/>
    </xf>
    <xf numFmtId="0" fontId="62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2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65" fillId="30" borderId="0" xfId="0" applyFont="1" applyFill="1" applyBorder="1" applyAlignment="1">
      <alignment vertical="top"/>
    </xf>
    <xf numFmtId="49" fontId="67" fillId="30" borderId="40" xfId="0" applyNumberFormat="1" applyFont="1" applyFill="1" applyBorder="1" applyAlignment="1">
      <alignment horizontal="center" vertical="top" wrapText="1"/>
    </xf>
    <xf numFmtId="0" fontId="67" fillId="30" borderId="41" xfId="0" applyNumberFormat="1" applyFont="1" applyFill="1" applyBorder="1" applyAlignment="1">
      <alignment horizontal="right" vertical="top" wrapText="1"/>
    </xf>
    <xf numFmtId="187" fontId="67" fillId="30" borderId="41" xfId="0" applyNumberFormat="1" applyFont="1" applyFill="1" applyBorder="1" applyAlignment="1">
      <alignment horizontal="center" vertical="top"/>
    </xf>
    <xf numFmtId="0" fontId="67" fillId="30" borderId="41" xfId="0" applyNumberFormat="1" applyFont="1" applyFill="1" applyBorder="1" applyAlignment="1">
      <alignment horizontal="center" vertical="top"/>
    </xf>
    <xf numFmtId="3" fontId="67" fillId="30" borderId="41" xfId="0" applyNumberFormat="1" applyFont="1" applyFill="1" applyBorder="1" applyAlignment="1">
      <alignment horizontal="center" vertical="top"/>
    </xf>
    <xf numFmtId="0" fontId="67" fillId="30" borderId="41" xfId="0" applyFont="1" applyFill="1" applyBorder="1" applyAlignment="1">
      <alignment horizontal="center" vertical="top"/>
    </xf>
    <xf numFmtId="188" fontId="67" fillId="30" borderId="41" xfId="0" applyNumberFormat="1" applyFont="1" applyFill="1" applyBorder="1" applyAlignment="1">
      <alignment horizontal="center" vertical="top"/>
    </xf>
    <xf numFmtId="3" fontId="67" fillId="30" borderId="42" xfId="0" applyNumberFormat="1" applyFont="1" applyFill="1" applyBorder="1" applyAlignment="1">
      <alignment horizontal="center" vertical="top" wrapText="1"/>
    </xf>
    <xf numFmtId="49" fontId="67" fillId="30" borderId="37" xfId="0" applyNumberFormat="1" applyFont="1" applyFill="1" applyBorder="1" applyAlignment="1">
      <alignment horizontal="center" vertical="top" wrapText="1"/>
    </xf>
    <xf numFmtId="0" fontId="67" fillId="30" borderId="38" xfId="0" applyNumberFormat="1" applyFont="1" applyFill="1" applyBorder="1" applyAlignment="1">
      <alignment horizontal="right" vertical="top" wrapText="1"/>
    </xf>
    <xf numFmtId="187" fontId="67" fillId="30" borderId="38" xfId="0" applyNumberFormat="1" applyFont="1" applyFill="1" applyBorder="1" applyAlignment="1">
      <alignment horizontal="center" vertical="top"/>
    </xf>
    <xf numFmtId="0" fontId="67" fillId="30" borderId="38" xfId="0" applyNumberFormat="1" applyFont="1" applyFill="1" applyBorder="1" applyAlignment="1">
      <alignment horizontal="center" vertical="top"/>
    </xf>
    <xf numFmtId="3" fontId="67" fillId="30" borderId="38" xfId="0" applyNumberFormat="1" applyFont="1" applyFill="1" applyBorder="1" applyAlignment="1">
      <alignment horizontal="center" vertical="top"/>
    </xf>
    <xf numFmtId="0" fontId="67" fillId="30" borderId="38" xfId="0" applyFont="1" applyFill="1" applyBorder="1" applyAlignment="1">
      <alignment horizontal="center" vertical="top"/>
    </xf>
    <xf numFmtId="188" fontId="67" fillId="30" borderId="38" xfId="0" applyNumberFormat="1" applyFont="1" applyFill="1" applyBorder="1" applyAlignment="1">
      <alignment horizontal="center" vertical="top"/>
    </xf>
    <xf numFmtId="3" fontId="67" fillId="30" borderId="39" xfId="0" applyNumberFormat="1" applyFont="1" applyFill="1" applyBorder="1" applyAlignment="1">
      <alignment horizontal="center" vertical="top" wrapText="1"/>
    </xf>
    <xf numFmtId="0" fontId="72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73" fillId="0" borderId="0" xfId="0" applyFont="1" applyFill="1" applyAlignment="1">
      <alignment horizontal="right" vertical="top"/>
    </xf>
    <xf numFmtId="0" fontId="8" fillId="0" borderId="0" xfId="0" applyFont="1" applyFill="1"/>
    <xf numFmtId="0" fontId="61" fillId="0" borderId="0" xfId="0" applyFont="1" applyFill="1" applyBorder="1" applyAlignment="1">
      <alignment vertical="top"/>
    </xf>
    <xf numFmtId="0" fontId="61" fillId="0" borderId="0" xfId="0" applyFont="1" applyAlignment="1">
      <alignment horizontal="left" vertical="top"/>
    </xf>
    <xf numFmtId="0" fontId="7" fillId="0" borderId="0" xfId="0" applyFont="1" applyBorder="1"/>
    <xf numFmtId="0" fontId="7" fillId="0" borderId="0" xfId="0" applyFont="1" applyAlignment="1">
      <alignment horizontal="center" vertical="top" wrapText="1"/>
    </xf>
    <xf numFmtId="0" fontId="74" fillId="0" borderId="30" xfId="0" applyFont="1" applyBorder="1" applyAlignment="1">
      <alignment horizontal="center" vertical="center"/>
    </xf>
    <xf numFmtId="0" fontId="74" fillId="0" borderId="31" xfId="0" applyFont="1" applyBorder="1" applyAlignment="1">
      <alignment horizontal="center" vertical="center"/>
    </xf>
    <xf numFmtId="0" fontId="74" fillId="0" borderId="63" xfId="0" applyFont="1" applyBorder="1" applyAlignment="1">
      <alignment horizontal="center" vertical="center"/>
    </xf>
    <xf numFmtId="0" fontId="74" fillId="0" borderId="65" xfId="0" applyFont="1" applyBorder="1" applyAlignment="1">
      <alignment horizontal="center" vertical="center"/>
    </xf>
    <xf numFmtId="0" fontId="74" fillId="0" borderId="7" xfId="0" applyFont="1" applyBorder="1" applyAlignment="1">
      <alignment horizontal="center" vertical="center"/>
    </xf>
    <xf numFmtId="0" fontId="74" fillId="0" borderId="8" xfId="0" applyFont="1" applyBorder="1" applyAlignment="1">
      <alignment vertical="center"/>
    </xf>
    <xf numFmtId="0" fontId="74" fillId="0" borderId="9" xfId="0" applyFont="1" applyBorder="1" applyAlignment="1">
      <alignment vertical="center"/>
    </xf>
    <xf numFmtId="0" fontId="74" fillId="0" borderId="8" xfId="0" applyFont="1" applyBorder="1" applyAlignment="1">
      <alignment horizontal="center" vertical="center"/>
    </xf>
    <xf numFmtId="0" fontId="74" fillId="0" borderId="9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5" fillId="25" borderId="2" xfId="0" applyFont="1" applyFill="1" applyBorder="1" applyAlignment="1">
      <alignment horizontal="left" vertical="top" wrapText="1"/>
    </xf>
    <xf numFmtId="0" fontId="76" fillId="0" borderId="2" xfId="0" applyFont="1" applyFill="1" applyBorder="1" applyAlignment="1">
      <alignment horizontal="right" vertical="top"/>
    </xf>
    <xf numFmtId="3" fontId="77" fillId="25" borderId="3" xfId="0" applyNumberFormat="1" applyFont="1" applyFill="1" applyBorder="1" applyAlignment="1">
      <alignment horizontal="center" vertical="top"/>
    </xf>
    <xf numFmtId="0" fontId="76" fillId="0" borderId="0" xfId="0" applyFont="1" applyFill="1" applyAlignment="1">
      <alignment horizontal="right" vertical="top"/>
    </xf>
    <xf numFmtId="0" fontId="7" fillId="0" borderId="0" xfId="1031" applyFont="1" applyFill="1" applyAlignment="1">
      <alignment horizontal="center"/>
    </xf>
    <xf numFmtId="0" fontId="7" fillId="0" borderId="0" xfId="1031" applyFont="1" applyFill="1" applyAlignment="1"/>
    <xf numFmtId="0" fontId="7" fillId="0" borderId="0" xfId="1031" applyFont="1" applyFill="1"/>
    <xf numFmtId="0" fontId="7" fillId="0" borderId="0" xfId="1031" applyFont="1" applyFill="1" applyAlignment="1">
      <alignment horizontal="center" vertical="center"/>
    </xf>
    <xf numFmtId="3" fontId="7" fillId="0" borderId="0" xfId="1031" applyNumberFormat="1" applyFont="1" applyFill="1" applyAlignment="1">
      <alignment horizontal="center"/>
    </xf>
    <xf numFmtId="3" fontId="78" fillId="0" borderId="0" xfId="1031" applyNumberFormat="1" applyFont="1" applyFill="1" applyBorder="1" applyAlignment="1">
      <alignment horizontal="center" vertical="center"/>
    </xf>
    <xf numFmtId="0" fontId="74" fillId="0" borderId="43" xfId="0" applyFont="1" applyBorder="1" applyAlignment="1">
      <alignment horizontal="center" vertical="center"/>
    </xf>
    <xf numFmtId="0" fontId="74" fillId="0" borderId="60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0" fontId="61" fillId="0" borderId="44" xfId="0" applyFont="1" applyBorder="1" applyAlignment="1">
      <alignment horizontal="center" vertical="center"/>
    </xf>
    <xf numFmtId="0" fontId="61" fillId="0" borderId="59" xfId="0" applyFont="1" applyBorder="1" applyAlignment="1">
      <alignment horizontal="center" vertical="center"/>
    </xf>
    <xf numFmtId="0" fontId="32" fillId="0" borderId="0" xfId="1" applyFont="1"/>
    <xf numFmtId="0" fontId="7" fillId="0" borderId="0" xfId="1" applyFont="1" applyAlignment="1">
      <alignment horizontal="center"/>
    </xf>
    <xf numFmtId="3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/>
    </xf>
    <xf numFmtId="0" fontId="61" fillId="0" borderId="0" xfId="1563" applyFont="1" applyFill="1" applyAlignment="1">
      <alignment horizontal="right" vertical="top"/>
    </xf>
    <xf numFmtId="0" fontId="61" fillId="0" borderId="0" xfId="1" applyFont="1" applyFill="1" applyAlignment="1">
      <alignment horizontal="right" vertical="top"/>
    </xf>
    <xf numFmtId="0" fontId="61" fillId="0" borderId="0" xfId="1" applyFont="1" applyFill="1" applyAlignment="1">
      <alignment horizontal="center" vertical="top"/>
    </xf>
    <xf numFmtId="3" fontId="61" fillId="0" borderId="0" xfId="1" applyNumberFormat="1" applyFont="1" applyFill="1" applyAlignment="1">
      <alignment horizontal="left" vertical="top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7" fillId="0" borderId="76" xfId="2255" applyFont="1" applyFill="1" applyBorder="1" applyAlignment="1" applyProtection="1">
      <alignment horizontal="center" vertical="center" wrapText="1"/>
      <protection locked="0"/>
    </xf>
    <xf numFmtId="190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0" fontId="7" fillId="0" borderId="53" xfId="1" applyFont="1" applyFill="1" applyBorder="1" applyAlignment="1">
      <alignment horizontal="center"/>
    </xf>
    <xf numFmtId="1" fontId="7" fillId="0" borderId="28" xfId="2255" quotePrefix="1" applyNumberFormat="1" applyFont="1" applyFill="1" applyBorder="1" applyAlignment="1" applyProtection="1">
      <alignment horizontal="center"/>
      <protection locked="0"/>
    </xf>
    <xf numFmtId="0" fontId="7" fillId="0" borderId="28" xfId="2255" applyFont="1" applyFill="1" applyBorder="1" applyAlignment="1" applyProtection="1">
      <alignment horizontal="center" vertical="center" wrapText="1"/>
      <protection locked="0"/>
    </xf>
    <xf numFmtId="0" fontId="7" fillId="0" borderId="79" xfId="2255" applyFont="1" applyFill="1" applyBorder="1" applyAlignment="1" applyProtection="1">
      <alignment horizontal="center" vertical="center" wrapText="1"/>
      <protection locked="0"/>
    </xf>
    <xf numFmtId="1" fontId="7" fillId="0" borderId="60" xfId="2255" quotePrefix="1" applyNumberFormat="1" applyFont="1" applyFill="1" applyBorder="1" applyAlignment="1" applyProtection="1">
      <alignment horizontal="center"/>
      <protection locked="0"/>
    </xf>
    <xf numFmtId="1" fontId="7" fillId="0" borderId="0" xfId="2255" quotePrefix="1" applyNumberFormat="1" applyFont="1" applyFill="1" applyBorder="1" applyAlignment="1" applyProtection="1">
      <alignment horizontal="center"/>
      <protection locked="0"/>
    </xf>
    <xf numFmtId="1" fontId="7" fillId="0" borderId="59" xfId="2255" quotePrefix="1" applyNumberFormat="1" applyFont="1" applyFill="1" applyBorder="1" applyAlignment="1" applyProtection="1">
      <alignment horizontal="center"/>
      <protection locked="0"/>
    </xf>
    <xf numFmtId="1" fontId="7" fillId="0" borderId="44" xfId="2255" quotePrefix="1" applyNumberFormat="1" applyFont="1" applyFill="1" applyBorder="1" applyAlignment="1" applyProtection="1">
      <alignment horizontal="center"/>
      <protection locked="0"/>
    </xf>
    <xf numFmtId="3" fontId="7" fillId="0" borderId="0" xfId="1" applyNumberFormat="1" applyFont="1"/>
    <xf numFmtId="0" fontId="7" fillId="0" borderId="51" xfId="1" applyFont="1" applyBorder="1"/>
    <xf numFmtId="4" fontId="61" fillId="0" borderId="50" xfId="1" applyNumberFormat="1" applyFont="1" applyFill="1" applyBorder="1" applyAlignment="1">
      <alignment vertical="top" wrapText="1"/>
    </xf>
    <xf numFmtId="4" fontId="61" fillId="0" borderId="80" xfId="1" applyNumberFormat="1" applyFont="1" applyFill="1" applyBorder="1" applyAlignment="1">
      <alignment vertical="top" wrapText="1"/>
    </xf>
    <xf numFmtId="4" fontId="61" fillId="0" borderId="78" xfId="1" applyNumberFormat="1" applyFont="1" applyFill="1" applyBorder="1" applyAlignment="1">
      <alignment vertical="top" wrapText="1"/>
    </xf>
    <xf numFmtId="3" fontId="61" fillId="0" borderId="78" xfId="1" applyNumberFormat="1" applyFont="1" applyFill="1" applyBorder="1" applyAlignment="1">
      <alignment horizontal="center" vertical="center" wrapText="1"/>
    </xf>
    <xf numFmtId="0" fontId="7" fillId="0" borderId="81" xfId="1" applyFont="1" applyFill="1" applyBorder="1"/>
    <xf numFmtId="4" fontId="74" fillId="0" borderId="81" xfId="1" applyNumberFormat="1" applyFont="1" applyFill="1" applyBorder="1" applyAlignment="1">
      <alignment vertical="top" wrapText="1"/>
    </xf>
    <xf numFmtId="4" fontId="74" fillId="0" borderId="82" xfId="1" applyNumberFormat="1" applyFont="1" applyFill="1" applyBorder="1" applyAlignment="1">
      <alignment vertical="top" wrapText="1"/>
    </xf>
    <xf numFmtId="4" fontId="74" fillId="0" borderId="29" xfId="1" applyNumberFormat="1" applyFont="1" applyFill="1" applyBorder="1" applyAlignment="1">
      <alignment vertical="top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54" xfId="1" applyNumberFormat="1" applyFont="1" applyFill="1" applyBorder="1" applyAlignment="1">
      <alignment horizontal="center" vertical="center" wrapText="1"/>
    </xf>
    <xf numFmtId="0" fontId="7" fillId="0" borderId="71" xfId="1" applyFont="1" applyFill="1" applyBorder="1"/>
    <xf numFmtId="4" fontId="61" fillId="0" borderId="71" xfId="1" applyNumberFormat="1" applyFont="1" applyFill="1" applyBorder="1" applyAlignment="1">
      <alignment vertical="top" wrapText="1"/>
    </xf>
    <xf numFmtId="4" fontId="61" fillId="0" borderId="72" xfId="1" applyNumberFormat="1" applyFont="1" applyFill="1" applyBorder="1" applyAlignment="1">
      <alignment vertical="top" wrapText="1"/>
    </xf>
    <xf numFmtId="4" fontId="61" fillId="0" borderId="8" xfId="1" applyNumberFormat="1" applyFont="1" applyFill="1" applyBorder="1" applyAlignment="1">
      <alignment vertical="top" wrapText="1"/>
    </xf>
    <xf numFmtId="3" fontId="61" fillId="0" borderId="8" xfId="1" applyNumberFormat="1" applyFont="1" applyFill="1" applyBorder="1" applyAlignment="1">
      <alignment horizontal="center" vertical="center" wrapText="1"/>
    </xf>
    <xf numFmtId="3" fontId="61" fillId="0" borderId="9" xfId="1" applyNumberFormat="1" applyFont="1" applyFill="1" applyBorder="1" applyAlignment="1">
      <alignment horizontal="center" vertical="center" wrapText="1"/>
    </xf>
    <xf numFmtId="0" fontId="7" fillId="0" borderId="67" xfId="1" applyFont="1" applyBorder="1"/>
    <xf numFmtId="4" fontId="61" fillId="0" borderId="67" xfId="1" applyNumberFormat="1" applyFont="1" applyFill="1" applyBorder="1" applyAlignment="1">
      <alignment vertical="top" wrapText="1"/>
    </xf>
    <xf numFmtId="4" fontId="61" fillId="0" borderId="68" xfId="1" applyNumberFormat="1" applyFont="1" applyFill="1" applyBorder="1" applyAlignment="1">
      <alignment vertical="top" wrapText="1"/>
    </xf>
    <xf numFmtId="4" fontId="61" fillId="0" borderId="5" xfId="1" applyNumberFormat="1" applyFont="1" applyFill="1" applyBorder="1" applyAlignment="1">
      <alignment vertical="top" wrapText="1"/>
    </xf>
    <xf numFmtId="3" fontId="61" fillId="0" borderId="5" xfId="1" applyNumberFormat="1" applyFont="1" applyFill="1" applyBorder="1" applyAlignment="1">
      <alignment horizontal="center" vertical="center" wrapText="1"/>
    </xf>
    <xf numFmtId="4" fontId="65" fillId="0" borderId="5" xfId="1" applyNumberFormat="1" applyFont="1" applyFill="1" applyBorder="1" applyAlignment="1">
      <alignment horizontal="center" vertical="center" wrapText="1"/>
    </xf>
    <xf numFmtId="3" fontId="61" fillId="0" borderId="6" xfId="1" applyNumberFormat="1" applyFont="1" applyFill="1" applyBorder="1" applyAlignment="1">
      <alignment horizontal="center" vertical="center" wrapText="1"/>
    </xf>
    <xf numFmtId="4" fontId="7" fillId="0" borderId="71" xfId="1563" applyNumberFormat="1" applyFont="1" applyFill="1" applyBorder="1" applyAlignment="1">
      <alignment vertical="top" wrapText="1"/>
    </xf>
    <xf numFmtId="4" fontId="83" fillId="0" borderId="72" xfId="1" applyNumberFormat="1" applyFont="1" applyFill="1" applyBorder="1" applyAlignment="1">
      <alignment vertical="top" wrapText="1"/>
    </xf>
    <xf numFmtId="4" fontId="83" fillId="0" borderId="8" xfId="1" applyNumberFormat="1" applyFont="1" applyFill="1" applyBorder="1" applyAlignment="1">
      <alignment vertical="top" wrapText="1"/>
    </xf>
    <xf numFmtId="3" fontId="7" fillId="0" borderId="8" xfId="1" applyNumberFormat="1" applyFont="1" applyFill="1" applyBorder="1" applyAlignment="1">
      <alignment horizontal="center" vertical="center" wrapText="1"/>
    </xf>
    <xf numFmtId="3" fontId="71" fillId="0" borderId="9" xfId="1" applyNumberFormat="1" applyFont="1" applyFill="1" applyBorder="1" applyAlignment="1">
      <alignment horizontal="center" vertical="center" wrapText="1"/>
    </xf>
    <xf numFmtId="49" fontId="7" fillId="0" borderId="71" xfId="2258" applyNumberFormat="1" applyFont="1" applyFill="1" applyBorder="1" applyAlignment="1">
      <alignment horizontal="left" vertical="top" wrapText="1"/>
    </xf>
    <xf numFmtId="49" fontId="74" fillId="0" borderId="72" xfId="2258" applyNumberFormat="1" applyFont="1" applyFill="1" applyBorder="1" applyAlignment="1">
      <alignment horizontal="left" vertical="top" wrapText="1"/>
    </xf>
    <xf numFmtId="49" fontId="74" fillId="0" borderId="8" xfId="2258" applyNumberFormat="1" applyFont="1" applyFill="1" applyBorder="1" applyAlignment="1">
      <alignment horizontal="left" vertical="top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61" fillId="0" borderId="0" xfId="1" applyFont="1"/>
    <xf numFmtId="49" fontId="84" fillId="0" borderId="71" xfId="2258" applyNumberFormat="1" applyFont="1" applyFill="1" applyBorder="1" applyAlignment="1">
      <alignment horizontal="left" vertical="top" wrapText="1"/>
    </xf>
    <xf numFmtId="49" fontId="84" fillId="0" borderId="72" xfId="2258" applyNumberFormat="1" applyFont="1" applyFill="1" applyBorder="1" applyAlignment="1">
      <alignment horizontal="left" vertical="top" wrapText="1"/>
    </xf>
    <xf numFmtId="49" fontId="84" fillId="0" borderId="8" xfId="2258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7" fillId="0" borderId="71" xfId="1" applyNumberFormat="1" applyFont="1" applyFill="1" applyBorder="1"/>
    <xf numFmtId="49" fontId="71" fillId="0" borderId="71" xfId="2259" applyNumberFormat="1" applyFont="1" applyBorder="1" applyAlignment="1">
      <alignment horizontal="left" vertical="center" wrapText="1"/>
    </xf>
    <xf numFmtId="49" fontId="71" fillId="0" borderId="72" xfId="2258" applyNumberFormat="1" applyFont="1" applyFill="1" applyBorder="1" applyAlignment="1">
      <alignment horizontal="left" vertical="top" wrapText="1"/>
    </xf>
    <xf numFmtId="49" fontId="71" fillId="0" borderId="8" xfId="2258" applyNumberFormat="1" applyFont="1" applyFill="1" applyBorder="1" applyAlignment="1">
      <alignment horizontal="left" vertical="top" wrapText="1"/>
    </xf>
    <xf numFmtId="0" fontId="85" fillId="0" borderId="71" xfId="2260" applyNumberFormat="1" applyFont="1" applyFill="1" applyBorder="1" applyAlignment="1">
      <alignment horizontal="left" vertical="top" wrapText="1"/>
    </xf>
    <xf numFmtId="49" fontId="71" fillId="0" borderId="72" xfId="2260" applyNumberFormat="1" applyFont="1" applyFill="1" applyBorder="1" applyAlignment="1">
      <alignment horizontal="left" vertical="top"/>
    </xf>
    <xf numFmtId="49" fontId="71" fillId="0" borderId="8" xfId="2260" applyNumberFormat="1" applyFont="1" applyFill="1" applyBorder="1" applyAlignment="1">
      <alignment horizontal="left" vertical="top"/>
    </xf>
    <xf numFmtId="3" fontId="61" fillId="0" borderId="8" xfId="1564" applyNumberFormat="1" applyFont="1" applyFill="1" applyBorder="1" applyAlignment="1">
      <alignment horizontal="center" vertical="center" wrapText="1"/>
    </xf>
    <xf numFmtId="3" fontId="86" fillId="0" borderId="9" xfId="1564" applyNumberFormat="1" applyFont="1" applyFill="1" applyBorder="1" applyAlignment="1">
      <alignment horizontal="center" vertical="center" wrapText="1"/>
    </xf>
    <xf numFmtId="49" fontId="61" fillId="0" borderId="71" xfId="2258" applyNumberFormat="1" applyFont="1" applyFill="1" applyBorder="1" applyAlignment="1">
      <alignment horizontal="left" vertical="top" wrapText="1"/>
    </xf>
    <xf numFmtId="49" fontId="61" fillId="0" borderId="72" xfId="2258" applyNumberFormat="1" applyFont="1" applyFill="1" applyBorder="1" applyAlignment="1">
      <alignment horizontal="left" vertical="top" wrapText="1"/>
    </xf>
    <xf numFmtId="49" fontId="61" fillId="0" borderId="8" xfId="2258" applyNumberFormat="1" applyFont="1" applyFill="1" applyBorder="1" applyAlignment="1">
      <alignment horizontal="left" vertical="top" wrapText="1"/>
    </xf>
    <xf numFmtId="0" fontId="7" fillId="0" borderId="74" xfId="1" applyFont="1" applyFill="1" applyBorder="1"/>
    <xf numFmtId="4" fontId="61" fillId="0" borderId="74" xfId="1" applyNumberFormat="1" applyFont="1" applyFill="1" applyBorder="1" applyAlignment="1">
      <alignment vertical="top" wrapText="1"/>
    </xf>
    <xf numFmtId="4" fontId="61" fillId="0" borderId="83" xfId="1" applyNumberFormat="1" applyFont="1" applyFill="1" applyBorder="1" applyAlignment="1">
      <alignment vertical="top" wrapText="1"/>
    </xf>
    <xf numFmtId="4" fontId="61" fillId="0" borderId="56" xfId="1" applyNumberFormat="1" applyFont="1" applyFill="1" applyBorder="1" applyAlignment="1">
      <alignment vertical="top" wrapText="1"/>
    </xf>
    <xf numFmtId="3" fontId="61" fillId="0" borderId="56" xfId="1" applyNumberFormat="1" applyFont="1" applyFill="1" applyBorder="1" applyAlignment="1">
      <alignment horizontal="center" vertical="center" wrapText="1"/>
    </xf>
    <xf numFmtId="3" fontId="61" fillId="0" borderId="57" xfId="1" applyNumberFormat="1" applyFont="1" applyFill="1" applyBorder="1" applyAlignment="1">
      <alignment horizontal="center" vertical="center" wrapText="1"/>
    </xf>
    <xf numFmtId="4" fontId="74" fillId="0" borderId="67" xfId="1" applyNumberFormat="1" applyFont="1" applyFill="1" applyBorder="1" applyAlignment="1">
      <alignment vertical="top" wrapText="1"/>
    </xf>
    <xf numFmtId="4" fontId="74" fillId="0" borderId="68" xfId="1" applyNumberFormat="1" applyFont="1" applyFill="1" applyBorder="1" applyAlignment="1">
      <alignment vertical="top" wrapText="1"/>
    </xf>
    <xf numFmtId="4" fontId="74" fillId="0" borderId="5" xfId="1" applyNumberFormat="1" applyFont="1" applyFill="1" applyBorder="1" applyAlignment="1">
      <alignment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7" fillId="0" borderId="84" xfId="1" applyNumberFormat="1" applyFont="1" applyFill="1" applyBorder="1" applyAlignment="1">
      <alignment horizontal="center" vertical="center" wrapText="1"/>
    </xf>
    <xf numFmtId="0" fontId="7" fillId="0" borderId="85" xfId="1" applyFont="1" applyFill="1" applyBorder="1"/>
    <xf numFmtId="4" fontId="61" fillId="0" borderId="85" xfId="1" applyNumberFormat="1" applyFont="1" applyFill="1" applyBorder="1" applyAlignment="1">
      <alignment vertical="top" wrapText="1"/>
    </xf>
    <xf numFmtId="4" fontId="61" fillId="0" borderId="75" xfId="1" applyNumberFormat="1" applyFont="1" applyFill="1" applyBorder="1" applyAlignment="1">
      <alignment vertical="top" wrapText="1"/>
    </xf>
    <xf numFmtId="4" fontId="61" fillId="0" borderId="31" xfId="1" applyNumberFormat="1" applyFont="1" applyFill="1" applyBorder="1" applyAlignment="1">
      <alignment vertical="top" wrapText="1"/>
    </xf>
    <xf numFmtId="3" fontId="61" fillId="0" borderId="31" xfId="1" applyNumberFormat="1" applyFont="1" applyFill="1" applyBorder="1" applyAlignment="1">
      <alignment horizontal="center" vertical="center" wrapText="1"/>
    </xf>
    <xf numFmtId="3" fontId="61" fillId="0" borderId="32" xfId="1" applyNumberFormat="1" applyFont="1" applyFill="1" applyBorder="1" applyAlignment="1">
      <alignment horizontal="center" vertical="center" wrapText="1"/>
    </xf>
    <xf numFmtId="3" fontId="61" fillId="0" borderId="86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1" fillId="16" borderId="87" xfId="1" applyNumberFormat="1" applyFont="1" applyFill="1" applyBorder="1" applyAlignment="1">
      <alignment vertical="top" wrapText="1"/>
    </xf>
    <xf numFmtId="4" fontId="61" fillId="16" borderId="88" xfId="1" applyNumberFormat="1" applyFont="1" applyFill="1" applyBorder="1" applyAlignment="1">
      <alignment vertical="top" wrapText="1"/>
    </xf>
    <xf numFmtId="3" fontId="61" fillId="16" borderId="89" xfId="1" applyNumberFormat="1" applyFont="1" applyFill="1" applyBorder="1" applyAlignment="1">
      <alignment horizontal="center" vertical="center" wrapText="1"/>
    </xf>
    <xf numFmtId="3" fontId="61" fillId="16" borderId="90" xfId="1" applyNumberFormat="1" applyFont="1" applyFill="1" applyBorder="1" applyAlignment="1">
      <alignment horizontal="center" vertical="center" wrapText="1"/>
    </xf>
    <xf numFmtId="0" fontId="87" fillId="16" borderId="91" xfId="1" applyFont="1" applyFill="1" applyBorder="1"/>
    <xf numFmtId="0" fontId="61" fillId="16" borderId="92" xfId="2260" applyFont="1" applyFill="1" applyBorder="1" applyAlignment="1">
      <alignment horizontal="left" vertical="top"/>
    </xf>
    <xf numFmtId="0" fontId="61" fillId="16" borderId="93" xfId="2260" applyFont="1" applyFill="1" applyBorder="1" applyAlignment="1">
      <alignment horizontal="left" vertical="top"/>
    </xf>
    <xf numFmtId="3" fontId="61" fillId="16" borderId="41" xfId="1564" applyNumberFormat="1" applyFont="1" applyFill="1" applyBorder="1" applyAlignment="1">
      <alignment horizontal="center" vertical="center" wrapText="1"/>
    </xf>
    <xf numFmtId="3" fontId="61" fillId="16" borderId="41" xfId="1" applyNumberFormat="1" applyFont="1" applyFill="1" applyBorder="1" applyAlignment="1">
      <alignment horizontal="center" vertical="center" wrapText="1"/>
    </xf>
    <xf numFmtId="3" fontId="61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1" fillId="16" borderId="94" xfId="1" applyNumberFormat="1" applyFont="1" applyFill="1" applyBorder="1" applyAlignment="1">
      <alignment vertical="top" wrapText="1"/>
    </xf>
    <xf numFmtId="4" fontId="61" fillId="16" borderId="95" xfId="1" applyNumberFormat="1" applyFont="1" applyFill="1" applyBorder="1" applyAlignment="1">
      <alignment vertical="top" wrapText="1"/>
    </xf>
    <xf numFmtId="3" fontId="61" fillId="16" borderId="96" xfId="1" applyNumberFormat="1" applyFont="1" applyFill="1" applyBorder="1" applyAlignment="1">
      <alignment horizontal="center" vertical="center" wrapText="1"/>
    </xf>
    <xf numFmtId="3" fontId="61" fillId="16" borderId="97" xfId="1" applyNumberFormat="1" applyFont="1" applyFill="1" applyBorder="1" applyAlignment="1">
      <alignment horizontal="center" vertical="center" wrapText="1"/>
    </xf>
    <xf numFmtId="0" fontId="7" fillId="0" borderId="0" xfId="1" applyFont="1" applyBorder="1"/>
    <xf numFmtId="4" fontId="61" fillId="0" borderId="98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0" fontId="7" fillId="0" borderId="0" xfId="1563" applyFont="1" applyAlignment="1">
      <alignment vertical="center"/>
    </xf>
    <xf numFmtId="4" fontId="61" fillId="0" borderId="0" xfId="1563" applyNumberFormat="1" applyFont="1" applyFill="1" applyBorder="1" applyAlignment="1">
      <alignment horizontal="center" vertical="top" wrapText="1"/>
    </xf>
    <xf numFmtId="0" fontId="7" fillId="0" borderId="0" xfId="1563" applyFont="1"/>
    <xf numFmtId="1" fontId="61" fillId="16" borderId="29" xfId="1563" applyNumberFormat="1" applyFont="1" applyFill="1" applyBorder="1" applyAlignment="1">
      <alignment horizontal="center" vertical="center" wrapText="1"/>
    </xf>
    <xf numFmtId="1" fontId="61" fillId="16" borderId="8" xfId="1563" applyNumberFormat="1" applyFont="1" applyFill="1" applyBorder="1" applyAlignment="1">
      <alignment horizontal="center" vertical="center" wrapText="1"/>
    </xf>
    <xf numFmtId="1" fontId="61" fillId="0" borderId="0" xfId="1563" applyNumberFormat="1" applyFont="1" applyFill="1" applyBorder="1" applyAlignment="1">
      <alignment horizontal="center" vertical="top" wrapText="1"/>
    </xf>
    <xf numFmtId="3" fontId="7" fillId="0" borderId="0" xfId="1563" applyNumberFormat="1" applyFont="1"/>
    <xf numFmtId="1" fontId="61" fillId="16" borderId="8" xfId="1563" applyNumberFormat="1" applyFont="1" applyFill="1" applyBorder="1" applyAlignment="1">
      <alignment horizontal="center" vertical="center"/>
    </xf>
    <xf numFmtId="1" fontId="7" fillId="16" borderId="8" xfId="1563" applyNumberFormat="1" applyFont="1" applyFill="1" applyBorder="1" applyAlignment="1">
      <alignment horizontal="center" vertical="center"/>
    </xf>
    <xf numFmtId="1" fontId="7" fillId="0" borderId="0" xfId="1563" applyNumberFormat="1" applyFont="1" applyFill="1" applyBorder="1" applyAlignment="1">
      <alignment horizontal="center"/>
    </xf>
    <xf numFmtId="1" fontId="61" fillId="0" borderId="0" xfId="1563" applyNumberFormat="1" applyFont="1" applyFill="1" applyBorder="1" applyAlignment="1">
      <alignment horizontal="center"/>
    </xf>
    <xf numFmtId="1" fontId="88" fillId="0" borderId="0" xfId="1563" applyNumberFormat="1" applyFont="1" applyFill="1" applyBorder="1" applyAlignment="1">
      <alignment horizontal="center"/>
    </xf>
    <xf numFmtId="0" fontId="88" fillId="0" borderId="0" xfId="1563" applyFont="1" applyFill="1" applyBorder="1"/>
    <xf numFmtId="0" fontId="88" fillId="0" borderId="0" xfId="1563" applyFont="1"/>
    <xf numFmtId="191" fontId="7" fillId="0" borderId="0" xfId="1565" applyNumberFormat="1" applyFont="1"/>
    <xf numFmtId="0" fontId="7" fillId="0" borderId="0" xfId="1563" applyFont="1" applyBorder="1" applyAlignment="1">
      <alignment vertical="center"/>
    </xf>
    <xf numFmtId="0" fontId="61" fillId="0" borderId="100" xfId="2260" applyFont="1" applyFill="1" applyBorder="1" applyAlignment="1">
      <alignment horizontal="left" vertical="center"/>
    </xf>
    <xf numFmtId="0" fontId="7" fillId="0" borderId="100" xfId="1563" applyFont="1" applyBorder="1" applyAlignment="1">
      <alignment vertical="center"/>
    </xf>
    <xf numFmtId="0" fontId="7" fillId="0" borderId="0" xfId="1563" applyFont="1" applyBorder="1"/>
    <xf numFmtId="0" fontId="88" fillId="0" borderId="0" xfId="1563" applyFont="1" applyBorder="1"/>
    <xf numFmtId="1" fontId="83" fillId="0" borderId="0" xfId="1563" applyNumberFormat="1" applyFont="1" applyFill="1" applyBorder="1" applyAlignment="1">
      <alignment horizontal="center"/>
    </xf>
    <xf numFmtId="0" fontId="7" fillId="0" borderId="0" xfId="1563" applyFont="1" applyFill="1" applyBorder="1"/>
    <xf numFmtId="1" fontId="61" fillId="0" borderId="0" xfId="1563" applyNumberFormat="1" applyFont="1" applyBorder="1" applyAlignment="1">
      <alignment horizontal="center"/>
    </xf>
    <xf numFmtId="0" fontId="61" fillId="0" borderId="0" xfId="2260" applyFont="1" applyFill="1" applyBorder="1" applyAlignment="1">
      <alignment horizontal="left" vertical="center"/>
    </xf>
    <xf numFmtId="3" fontId="88" fillId="0" borderId="0" xfId="1563" applyNumberFormat="1" applyFont="1" applyFill="1" applyBorder="1"/>
    <xf numFmtId="0" fontId="7" fillId="0" borderId="0" xfId="1" applyFont="1" applyBorder="1" applyAlignment="1">
      <alignment vertical="center"/>
    </xf>
    <xf numFmtId="0" fontId="61" fillId="0" borderId="0" xfId="2260" applyFont="1" applyFill="1" applyBorder="1" applyAlignment="1">
      <alignment horizontal="left" vertical="top"/>
    </xf>
    <xf numFmtId="0" fontId="7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1" xfId="2260" applyFont="1" applyFill="1" applyBorder="1" applyAlignment="1">
      <alignment horizontal="left" vertical="center"/>
    </xf>
    <xf numFmtId="0" fontId="61" fillId="0" borderId="2" xfId="2260" applyFont="1" applyFill="1" applyBorder="1" applyAlignment="1">
      <alignment horizontal="center" vertical="center"/>
    </xf>
    <xf numFmtId="0" fontId="61" fillId="0" borderId="2" xfId="2260" applyFont="1" applyFill="1" applyBorder="1" applyAlignment="1">
      <alignment horizontal="left" vertical="center" wrapText="1"/>
    </xf>
    <xf numFmtId="1" fontId="61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1" fillId="0" borderId="4" xfId="2260" applyFont="1" applyFill="1" applyBorder="1" applyAlignment="1">
      <alignment horizontal="left" vertical="center"/>
    </xf>
    <xf numFmtId="0" fontId="61" fillId="0" borderId="5" xfId="2260" applyFont="1" applyFill="1" applyBorder="1" applyAlignment="1">
      <alignment horizontal="left" vertical="center"/>
    </xf>
    <xf numFmtId="0" fontId="7" fillId="0" borderId="5" xfId="1563" applyFont="1" applyBorder="1" applyAlignment="1">
      <alignment horizontal="center" vertical="center"/>
    </xf>
    <xf numFmtId="2" fontId="61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7" fillId="0" borderId="7" xfId="1" applyFont="1" applyFill="1" applyBorder="1" applyAlignment="1">
      <alignment horizontal="center" vertical="center"/>
    </xf>
    <xf numFmtId="0" fontId="61" fillId="0" borderId="8" xfId="2260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/>
    </xf>
    <xf numFmtId="2" fontId="61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1" fillId="0" borderId="8" xfId="2260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1" fillId="0" borderId="9" xfId="1" applyNumberFormat="1" applyFont="1" applyFill="1" applyBorder="1" applyAlignment="1">
      <alignment horizontal="center" vertical="center"/>
    </xf>
    <xf numFmtId="1" fontId="61" fillId="0" borderId="0" xfId="1" applyNumberFormat="1" applyFont="1" applyFill="1" applyBorder="1" applyAlignment="1">
      <alignment horizontal="center" vertical="center"/>
    </xf>
    <xf numFmtId="4" fontId="61" fillId="0" borderId="8" xfId="1" applyNumberFormat="1" applyFont="1" applyFill="1" applyBorder="1" applyAlignment="1">
      <alignment vertical="center" wrapText="1"/>
    </xf>
    <xf numFmtId="193" fontId="61" fillId="0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49" fontId="61" fillId="0" borderId="8" xfId="2258" applyNumberFormat="1" applyFont="1" applyFill="1" applyBorder="1" applyAlignment="1">
      <alignment horizontal="left" vertical="center" wrapText="1"/>
    </xf>
    <xf numFmtId="10" fontId="91" fillId="0" borderId="9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7" fillId="0" borderId="55" xfId="1" applyFont="1" applyFill="1" applyBorder="1" applyAlignment="1">
      <alignment horizontal="center" vertical="center"/>
    </xf>
    <xf numFmtId="4" fontId="61" fillId="0" borderId="56" xfId="1" applyNumberFormat="1" applyFont="1" applyFill="1" applyBorder="1" applyAlignment="1">
      <alignment vertical="center" wrapText="1"/>
    </xf>
    <xf numFmtId="0" fontId="7" fillId="0" borderId="56" xfId="1" applyFont="1" applyFill="1" applyBorder="1" applyAlignment="1">
      <alignment horizontal="center" vertical="center"/>
    </xf>
    <xf numFmtId="2" fontId="61" fillId="0" borderId="57" xfId="1" applyNumberFormat="1" applyFont="1" applyFill="1" applyBorder="1" applyAlignment="1">
      <alignment horizontal="center" vertical="center"/>
    </xf>
    <xf numFmtId="0" fontId="92" fillId="0" borderId="0" xfId="1563" applyFont="1" applyBorder="1" applyAlignment="1">
      <alignment vertical="center"/>
    </xf>
    <xf numFmtId="0" fontId="90" fillId="0" borderId="0" xfId="1563" applyFont="1" applyBorder="1" applyAlignment="1">
      <alignment horizontal="center" vertical="center"/>
    </xf>
    <xf numFmtId="3" fontId="90" fillId="0" borderId="0" xfId="1563" applyNumberFormat="1" applyFont="1" applyBorder="1" applyAlignment="1">
      <alignment horizontal="center" vertical="center"/>
    </xf>
    <xf numFmtId="0" fontId="92" fillId="0" borderId="0" xfId="1563" applyFont="1" applyBorder="1"/>
    <xf numFmtId="0" fontId="61" fillId="0" borderId="0" xfId="1" applyFont="1" applyBorder="1"/>
    <xf numFmtId="0" fontId="7" fillId="0" borderId="0" xfId="1" applyFont="1" applyAlignment="1">
      <alignment horizontal="center" vertical="center"/>
    </xf>
    <xf numFmtId="0" fontId="71" fillId="0" borderId="0" xfId="1" applyFont="1"/>
    <xf numFmtId="3" fontId="71" fillId="0" borderId="0" xfId="1" applyNumberFormat="1" applyFont="1" applyAlignment="1">
      <alignment horizontal="center"/>
    </xf>
    <xf numFmtId="2" fontId="73" fillId="0" borderId="4" xfId="1" applyNumberFormat="1" applyFont="1" applyFill="1" applyBorder="1" applyAlignment="1">
      <alignment horizontal="center" vertical="center" wrapText="1"/>
    </xf>
    <xf numFmtId="1" fontId="7" fillId="0" borderId="5" xfId="2255" quotePrefix="1" applyNumberFormat="1" applyFont="1" applyFill="1" applyBorder="1" applyAlignment="1" applyProtection="1">
      <alignment horizontal="left" vertical="center" wrapText="1"/>
      <protection locked="0"/>
    </xf>
    <xf numFmtId="3" fontId="7" fillId="0" borderId="5" xfId="2255" quotePrefix="1" applyNumberFormat="1" applyFont="1" applyFill="1" applyBorder="1" applyAlignment="1" applyProtection="1">
      <alignment horizontal="center" vertical="center"/>
      <protection locked="0"/>
    </xf>
    <xf numFmtId="4" fontId="65" fillId="0" borderId="5" xfId="2255" quotePrefix="1" applyNumberFormat="1" applyFont="1" applyFill="1" applyBorder="1" applyAlignment="1" applyProtection="1">
      <alignment horizontal="center" vertical="center"/>
      <protection locked="0"/>
    </xf>
    <xf numFmtId="3" fontId="7" fillId="0" borderId="6" xfId="2255" quotePrefix="1" applyNumberFormat="1" applyFont="1" applyFill="1" applyBorder="1" applyAlignment="1" applyProtection="1">
      <alignment horizontal="center" vertical="center"/>
      <protection locked="0"/>
    </xf>
    <xf numFmtId="3" fontId="7" fillId="0" borderId="0" xfId="1" applyNumberFormat="1" applyFont="1" applyAlignment="1">
      <alignment vertical="center"/>
    </xf>
    <xf numFmtId="2" fontId="73" fillId="0" borderId="7" xfId="1" applyNumberFormat="1" applyFont="1" applyFill="1" applyBorder="1" applyAlignment="1">
      <alignment horizontal="center" vertical="center" wrapText="1"/>
    </xf>
    <xf numFmtId="1" fontId="7" fillId="0" borderId="8" xfId="2255" quotePrefix="1" applyNumberFormat="1" applyFont="1" applyFill="1" applyBorder="1" applyAlignment="1" applyProtection="1">
      <alignment horizontal="left" vertical="center" wrapText="1"/>
      <protection locked="0"/>
    </xf>
    <xf numFmtId="3" fontId="7" fillId="0" borderId="8" xfId="2255" quotePrefix="1" applyNumberFormat="1" applyFont="1" applyFill="1" applyBorder="1" applyAlignment="1" applyProtection="1">
      <alignment horizontal="center" vertical="center"/>
      <protection locked="0"/>
    </xf>
    <xf numFmtId="4" fontId="65" fillId="0" borderId="8" xfId="2255" quotePrefix="1" applyNumberFormat="1" applyFont="1" applyFill="1" applyBorder="1" applyAlignment="1" applyProtection="1">
      <alignment horizontal="center" vertical="center"/>
      <protection locked="0"/>
    </xf>
    <xf numFmtId="3" fontId="7" fillId="0" borderId="9" xfId="2255" quotePrefix="1" applyNumberFormat="1" applyFont="1" applyFill="1" applyBorder="1" applyAlignment="1" applyProtection="1">
      <alignment horizontal="center" vertical="center"/>
      <protection locked="0"/>
    </xf>
    <xf numFmtId="2" fontId="73" fillId="0" borderId="55" xfId="1" applyNumberFormat="1" applyFont="1" applyFill="1" applyBorder="1" applyAlignment="1">
      <alignment horizontal="center" vertical="center" wrapText="1"/>
    </xf>
    <xf numFmtId="1" fontId="7" fillId="0" borderId="56" xfId="2255" quotePrefix="1" applyNumberFormat="1" applyFont="1" applyFill="1" applyBorder="1" applyAlignment="1" applyProtection="1">
      <alignment horizontal="left" vertical="center" wrapText="1"/>
      <protection locked="0"/>
    </xf>
    <xf numFmtId="3" fontId="7" fillId="0" borderId="56" xfId="2255" quotePrefix="1" applyNumberFormat="1" applyFont="1" applyFill="1" applyBorder="1" applyAlignment="1" applyProtection="1">
      <alignment horizontal="center" vertical="center"/>
      <protection locked="0"/>
    </xf>
    <xf numFmtId="4" fontId="65" fillId="0" borderId="56" xfId="2255" quotePrefix="1" applyNumberFormat="1" applyFont="1" applyFill="1" applyBorder="1" applyAlignment="1" applyProtection="1">
      <alignment horizontal="center" vertical="center"/>
      <protection locked="0"/>
    </xf>
    <xf numFmtId="3" fontId="7" fillId="0" borderId="57" xfId="2255" quotePrefix="1" applyNumberFormat="1" applyFont="1" applyFill="1" applyBorder="1" applyAlignment="1" applyProtection="1">
      <alignment horizontal="center" vertical="center"/>
      <protection locked="0"/>
    </xf>
    <xf numFmtId="0" fontId="7" fillId="0" borderId="1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82" fillId="0" borderId="31" xfId="2256" applyFont="1" applyFill="1" applyBorder="1" applyAlignment="1">
      <alignment horizontal="center" vertical="center" wrapText="1"/>
    </xf>
    <xf numFmtId="0" fontId="82" fillId="0" borderId="78" xfId="2256" applyFont="1" applyFill="1" applyBorder="1" applyAlignment="1">
      <alignment horizontal="center" vertical="center" wrapText="1"/>
    </xf>
    <xf numFmtId="0" fontId="81" fillId="0" borderId="8" xfId="2256" applyFont="1" applyFill="1" applyBorder="1" applyAlignment="1">
      <alignment horizontal="center" vertical="center" wrapText="1"/>
    </xf>
    <xf numFmtId="0" fontId="81" fillId="0" borderId="56" xfId="2256" applyFont="1" applyFill="1" applyBorder="1" applyAlignment="1">
      <alignment horizontal="center" vertical="center" wrapText="1"/>
    </xf>
    <xf numFmtId="4" fontId="74" fillId="25" borderId="76" xfId="1563" applyNumberFormat="1" applyFont="1" applyFill="1" applyBorder="1" applyAlignment="1">
      <alignment vertical="center" wrapText="1"/>
    </xf>
    <xf numFmtId="4" fontId="74" fillId="25" borderId="75" xfId="1563" applyNumberFormat="1" applyFont="1" applyFill="1" applyBorder="1" applyAlignment="1">
      <alignment vertical="center" wrapText="1"/>
    </xf>
    <xf numFmtId="4" fontId="74" fillId="25" borderId="99" xfId="1563" applyNumberFormat="1" applyFont="1" applyFill="1" applyBorder="1" applyAlignment="1">
      <alignment vertical="center" wrapText="1"/>
    </xf>
    <xf numFmtId="4" fontId="74" fillId="25" borderId="82" xfId="1563" applyNumberFormat="1" applyFont="1" applyFill="1" applyBorder="1" applyAlignment="1">
      <alignment vertical="center" wrapText="1"/>
    </xf>
    <xf numFmtId="4" fontId="61" fillId="16" borderId="76" xfId="1563" applyNumberFormat="1" applyFont="1" applyFill="1" applyBorder="1" applyAlignment="1">
      <alignment horizontal="center" vertical="center" wrapText="1"/>
    </xf>
    <xf numFmtId="4" fontId="61" fillId="16" borderId="29" xfId="1563" applyNumberFormat="1" applyFont="1" applyFill="1" applyBorder="1" applyAlignment="1">
      <alignment horizontal="center" vertical="center" wrapText="1"/>
    </xf>
    <xf numFmtId="4" fontId="61" fillId="31" borderId="8" xfId="1563" applyNumberFormat="1" applyFont="1" applyFill="1" applyBorder="1" applyAlignment="1">
      <alignment horizontal="center" vertical="center" wrapText="1"/>
    </xf>
    <xf numFmtId="0" fontId="5" fillId="31" borderId="8" xfId="1563" applyFill="1" applyBorder="1" applyAlignment="1">
      <alignment horizontal="center" vertical="center" wrapText="1"/>
    </xf>
    <xf numFmtId="0" fontId="88" fillId="0" borderId="0" xfId="1563" applyFont="1" applyAlignment="1">
      <alignment horizontal="center" vertical="center"/>
    </xf>
    <xf numFmtId="4" fontId="74" fillId="25" borderId="26" xfId="1563" applyNumberFormat="1" applyFont="1" applyFill="1" applyBorder="1" applyAlignment="1">
      <alignment vertical="center" wrapText="1"/>
    </xf>
    <xf numFmtId="4" fontId="74" fillId="25" borderId="72" xfId="1563" applyNumberFormat="1" applyFont="1" applyFill="1" applyBorder="1" applyAlignment="1">
      <alignment vertical="center" wrapText="1"/>
    </xf>
    <xf numFmtId="0" fontId="69" fillId="0" borderId="4" xfId="1" applyFont="1" applyBorder="1" applyAlignment="1">
      <alignment horizontal="center"/>
    </xf>
    <xf numFmtId="0" fontId="69" fillId="0" borderId="5" xfId="1" applyFont="1" applyBorder="1" applyAlignment="1">
      <alignment horizontal="center"/>
    </xf>
    <xf numFmtId="0" fontId="69" fillId="0" borderId="6" xfId="1" applyFont="1" applyBorder="1" applyAlignment="1">
      <alignment horizontal="center"/>
    </xf>
    <xf numFmtId="0" fontId="7" fillId="0" borderId="72" xfId="2255" applyFont="1" applyFill="1" applyBorder="1" applyAlignment="1" applyProtection="1">
      <alignment horizontal="center" vertical="center" wrapText="1"/>
      <protection locked="0"/>
    </xf>
    <xf numFmtId="0" fontId="7" fillId="0" borderId="75" xfId="2255" applyFont="1" applyFill="1" applyBorder="1" applyAlignment="1" applyProtection="1">
      <alignment horizontal="center" vertical="center" wrapText="1"/>
      <protection locked="0"/>
    </xf>
    <xf numFmtId="0" fontId="7" fillId="0" borderId="26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1" fillId="0" borderId="30" xfId="1" applyFont="1" applyBorder="1" applyAlignment="1">
      <alignment horizontal="center" vertical="center" wrapText="1"/>
    </xf>
    <xf numFmtId="0" fontId="71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1" fillId="0" borderId="8" xfId="2256" applyFont="1" applyFill="1" applyBorder="1" applyAlignment="1">
      <alignment horizontal="center" vertical="center" wrapText="1"/>
    </xf>
    <xf numFmtId="0" fontId="71" fillId="0" borderId="56" xfId="2256" applyFont="1" applyFill="1" applyBorder="1" applyAlignment="1">
      <alignment horizontal="center" vertical="center" wrapText="1"/>
    </xf>
    <xf numFmtId="190" fontId="81" fillId="0" borderId="9" xfId="2255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2255" applyNumberFormat="1" applyFont="1" applyFill="1" applyBorder="1" applyAlignment="1" applyProtection="1">
      <alignment horizontal="center" vertical="center" wrapText="1"/>
      <protection locked="0"/>
    </xf>
    <xf numFmtId="0" fontId="61" fillId="0" borderId="0" xfId="1" applyFont="1" applyFill="1" applyAlignment="1">
      <alignment horizontal="center" vertical="top"/>
    </xf>
    <xf numFmtId="1" fontId="75" fillId="0" borderId="0" xfId="1" applyNumberFormat="1" applyFont="1" applyAlignment="1">
      <alignment horizontal="center"/>
    </xf>
    <xf numFmtId="0" fontId="75" fillId="0" borderId="0" xfId="1" applyNumberFormat="1" applyFont="1" applyAlignment="1">
      <alignment horizontal="center"/>
    </xf>
    <xf numFmtId="0" fontId="7" fillId="0" borderId="66" xfId="2255" applyFont="1" applyFill="1" applyBorder="1" applyAlignment="1" applyProtection="1">
      <alignment horizontal="center" vertical="center" wrapText="1"/>
      <protection locked="0"/>
    </xf>
    <xf numFmtId="0" fontId="7" fillId="0" borderId="64" xfId="2255" applyFont="1" applyFill="1" applyBorder="1" applyAlignment="1" applyProtection="1">
      <alignment horizontal="center" vertical="center" wrapText="1"/>
      <protection locked="0"/>
    </xf>
    <xf numFmtId="0" fontId="7" fillId="0" borderId="73" xfId="2255" applyFont="1" applyFill="1" applyBorder="1" applyAlignment="1" applyProtection="1">
      <alignment horizontal="center" vertical="center" wrapText="1"/>
      <protection locked="0"/>
    </xf>
    <xf numFmtId="0" fontId="7" fillId="0" borderId="67" xfId="2255" applyFont="1" applyFill="1" applyBorder="1" applyAlignment="1" applyProtection="1">
      <alignment horizontal="center" vertical="center" wrapText="1"/>
      <protection locked="0"/>
    </xf>
    <xf numFmtId="0" fontId="7" fillId="0" borderId="71" xfId="2255" applyFont="1" applyFill="1" applyBorder="1" applyAlignment="1" applyProtection="1">
      <alignment horizontal="center" vertical="center" wrapText="1"/>
      <protection locked="0"/>
    </xf>
    <xf numFmtId="0" fontId="7" fillId="0" borderId="74" xfId="2255" applyFont="1" applyFill="1" applyBorder="1" applyAlignment="1" applyProtection="1">
      <alignment horizontal="center" vertical="center" wrapText="1"/>
      <protection locked="0"/>
    </xf>
    <xf numFmtId="0" fontId="7" fillId="0" borderId="68" xfId="2255" applyFont="1" applyFill="1" applyBorder="1" applyAlignment="1" applyProtection="1">
      <alignment horizontal="center" vertical="center" wrapText="1"/>
      <protection locked="0"/>
    </xf>
    <xf numFmtId="0" fontId="7" fillId="0" borderId="5" xfId="2255" applyFont="1" applyFill="1" applyBorder="1" applyAlignment="1" applyProtection="1">
      <alignment horizontal="center" vertical="center" wrapText="1"/>
      <protection locked="0"/>
    </xf>
    <xf numFmtId="0" fontId="7" fillId="0" borderId="8" xfId="2255" applyFont="1" applyFill="1" applyBorder="1" applyAlignment="1" applyProtection="1">
      <alignment horizontal="center" vertical="center" wrapText="1"/>
      <protection locked="0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69" fillId="0" borderId="69" xfId="1" applyFont="1" applyBorder="1" applyAlignment="1">
      <alignment horizontal="center"/>
    </xf>
    <xf numFmtId="0" fontId="69" fillId="0" borderId="70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4" fontId="7" fillId="0" borderId="49" xfId="897" applyFont="1" applyBorder="1" applyAlignment="1">
      <alignment horizontal="center" vertical="center" wrapText="1"/>
    </xf>
    <xf numFmtId="4" fontId="7" fillId="0" borderId="51" xfId="897" applyFont="1" applyBorder="1" applyAlignment="1">
      <alignment horizontal="center" vertical="center" wrapText="1"/>
    </xf>
    <xf numFmtId="4" fontId="7" fillId="0" borderId="48" xfId="897" applyFont="1" applyBorder="1" applyAlignment="1">
      <alignment horizontal="center" vertical="center" wrapText="1"/>
    </xf>
    <xf numFmtId="4" fontId="7" fillId="0" borderId="50" xfId="897" applyFont="1" applyBorder="1" applyAlignment="1">
      <alignment horizontal="center" vertical="center" wrapText="1"/>
    </xf>
    <xf numFmtId="4" fontId="61" fillId="0" borderId="58" xfId="897" applyFont="1" applyBorder="1" applyAlignment="1">
      <alignment horizontal="center" vertical="top" wrapText="1"/>
    </xf>
    <xf numFmtId="4" fontId="61" fillId="0" borderId="13" xfId="897" applyFont="1" applyBorder="1" applyAlignment="1">
      <alignment horizontal="center" vertical="top" wrapText="1"/>
    </xf>
    <xf numFmtId="4" fontId="61" fillId="0" borderId="52" xfId="897" applyFont="1" applyBorder="1" applyAlignment="1">
      <alignment horizontal="center" vertical="top" wrapText="1"/>
    </xf>
    <xf numFmtId="4" fontId="67" fillId="0" borderId="0" xfId="897" applyFont="1" applyAlignment="1">
      <alignment horizontal="right" vertical="center"/>
    </xf>
    <xf numFmtId="4" fontId="61" fillId="0" borderId="0" xfId="897" applyFont="1" applyAlignment="1">
      <alignment horizontal="center"/>
    </xf>
    <xf numFmtId="0" fontId="63" fillId="0" borderId="0" xfId="0" applyFont="1" applyFill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799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74" fillId="0" borderId="4" xfId="0" applyFont="1" applyBorder="1" applyAlignment="1">
      <alignment horizontal="center" vertical="center" wrapText="1"/>
    </xf>
    <xf numFmtId="0" fontId="74" fillId="0" borderId="55" xfId="0" applyFont="1" applyBorder="1" applyAlignment="1">
      <alignment horizontal="center" vertical="center" wrapText="1"/>
    </xf>
    <xf numFmtId="0" fontId="74" fillId="0" borderId="5" xfId="0" applyFont="1" applyBorder="1" applyAlignment="1">
      <alignment horizontal="center" vertical="center" wrapText="1"/>
    </xf>
    <xf numFmtId="0" fontId="74" fillId="0" borderId="56" xfId="0" applyFont="1" applyBorder="1" applyAlignment="1">
      <alignment horizontal="center" vertical="center" wrapText="1"/>
    </xf>
    <xf numFmtId="0" fontId="74" fillId="0" borderId="5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1" fillId="0" borderId="56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61" fillId="0" borderId="57" xfId="0" applyFont="1" applyBorder="1" applyAlignment="1">
      <alignment horizontal="center" vertical="center" wrapText="1"/>
    </xf>
    <xf numFmtId="0" fontId="74" fillId="0" borderId="61" xfId="0" applyFont="1" applyBorder="1" applyAlignment="1">
      <alignment horizontal="center" vertical="center" wrapText="1"/>
    </xf>
    <xf numFmtId="0" fontId="74" fillId="0" borderId="62" xfId="0" applyFont="1" applyBorder="1" applyAlignment="1">
      <alignment horizontal="center" vertical="center" wrapText="1"/>
    </xf>
    <xf numFmtId="0" fontId="74" fillId="0" borderId="64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62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</cellXfs>
  <cellStyles count="226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88"/>
    <cellStyle name="АктМТСН 3" xfId="156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89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0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1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2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3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4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5"/>
    <cellStyle name="Индексы 3" xfId="1567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6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097"/>
    <cellStyle name="ИтогоАктБИМ 3" xfId="1568"/>
    <cellStyle name="ИтогоАктРесМет" xfId="750"/>
    <cellStyle name="ИтогоАктРесМет 2" xfId="1098"/>
    <cellStyle name="ИтогоАктРесМет 3" xfId="1569"/>
    <cellStyle name="ИтогоАктТекЦ" xfId="751"/>
    <cellStyle name="ИтогоБазЦ" xfId="752"/>
    <cellStyle name="ИтогоБИМ" xfId="753"/>
    <cellStyle name="ИтогоБИМ 2" xfId="1099"/>
    <cellStyle name="ИтогоБИМ 3" xfId="1570"/>
    <cellStyle name="ИтогоРесМет" xfId="754"/>
    <cellStyle name="ИтогоРесМет 2" xfId="1100"/>
    <cellStyle name="ИтогоРесМет 3" xfId="1571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1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2"/>
    <cellStyle name="ЛокСмМТСН" xfId="773"/>
    <cellStyle name="ЛокСмМТСН 2" xfId="1103"/>
    <cellStyle name="ЛокСмМТСН 3" xfId="1572"/>
    <cellStyle name="М29" xfId="774"/>
    <cellStyle name="М29 2" xfId="1104"/>
    <cellStyle name="М29 3" xfId="1573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5"/>
    <cellStyle name="ОбСмета 3" xfId="1574"/>
    <cellStyle name="Обычный" xfId="0" builtinId="0"/>
    <cellStyle name="Обычный 10" xfId="798"/>
    <cellStyle name="Обычный 10 2" xfId="799"/>
    <cellStyle name="Обычный 10 2 2" xfId="1106"/>
    <cellStyle name="Обычный 10 2 3" xfId="1107"/>
    <cellStyle name="Обычный 10 3" xfId="800"/>
    <cellStyle name="Обычный 10 4" xfId="1575"/>
    <cellStyle name="Обычный 10_Индекс  ограждение мостов" xfId="1576"/>
    <cellStyle name="Обычный 100" xfId="1108"/>
    <cellStyle name="Обычный 1000" xfId="1577"/>
    <cellStyle name="Обычный 1001" xfId="1578"/>
    <cellStyle name="Обычный 1002" xfId="1579"/>
    <cellStyle name="Обычный 1003" xfId="1580"/>
    <cellStyle name="Обычный 1004" xfId="1581"/>
    <cellStyle name="Обычный 1005" xfId="1582"/>
    <cellStyle name="Обычный 1006" xfId="1583"/>
    <cellStyle name="Обычный 1007" xfId="1584"/>
    <cellStyle name="Обычный 1008" xfId="1585"/>
    <cellStyle name="Обычный 1009" xfId="1586"/>
    <cellStyle name="Обычный 101" xfId="1109"/>
    <cellStyle name="Обычный 1010" xfId="1587"/>
    <cellStyle name="Обычный 1011" xfId="1588"/>
    <cellStyle name="Обычный 1012" xfId="1589"/>
    <cellStyle name="Обычный 1013" xfId="1590"/>
    <cellStyle name="Обычный 1014" xfId="1591"/>
    <cellStyle name="Обычный 1015" xfId="1592"/>
    <cellStyle name="Обычный 1016" xfId="1593"/>
    <cellStyle name="Обычный 1017" xfId="1594"/>
    <cellStyle name="Обычный 1018" xfId="1595"/>
    <cellStyle name="Обычный 1019" xfId="1596"/>
    <cellStyle name="Обычный 102" xfId="1110"/>
    <cellStyle name="Обычный 1020" xfId="1597"/>
    <cellStyle name="Обычный 1021" xfId="1598"/>
    <cellStyle name="Обычный 1022" xfId="1599"/>
    <cellStyle name="Обычный 1023" xfId="1600"/>
    <cellStyle name="Обычный 1024" xfId="1601"/>
    <cellStyle name="Обычный 1025" xfId="1602"/>
    <cellStyle name="Обычный 1026" xfId="1603"/>
    <cellStyle name="Обычный 1027" xfId="1604"/>
    <cellStyle name="Обычный 1028" xfId="1605"/>
    <cellStyle name="Обычный 1029" xfId="1606"/>
    <cellStyle name="Обычный 103" xfId="1111"/>
    <cellStyle name="Обычный 1030" xfId="1607"/>
    <cellStyle name="Обычный 1031" xfId="1608"/>
    <cellStyle name="Обычный 1032" xfId="1609"/>
    <cellStyle name="Обычный 1033" xfId="1610"/>
    <cellStyle name="Обычный 1034" xfId="1611"/>
    <cellStyle name="Обычный 1035" xfId="1612"/>
    <cellStyle name="Обычный 1036" xfId="1613"/>
    <cellStyle name="Обычный 1037" xfId="1614"/>
    <cellStyle name="Обычный 1038" xfId="1615"/>
    <cellStyle name="Обычный 1039" xfId="1616"/>
    <cellStyle name="Обычный 104" xfId="1112"/>
    <cellStyle name="Обычный 1040" xfId="1617"/>
    <cellStyle name="Обычный 1041" xfId="1618"/>
    <cellStyle name="Обычный 1042" xfId="1619"/>
    <cellStyle name="Обычный 1043" xfId="1620"/>
    <cellStyle name="Обычный 1044" xfId="1621"/>
    <cellStyle name="Обычный 1045" xfId="1622"/>
    <cellStyle name="Обычный 1046" xfId="1623"/>
    <cellStyle name="Обычный 1047" xfId="1624"/>
    <cellStyle name="Обычный 1048" xfId="1625"/>
    <cellStyle name="Обычный 1049" xfId="1626"/>
    <cellStyle name="Обычный 105" xfId="1113"/>
    <cellStyle name="Обычный 1050" xfId="1627"/>
    <cellStyle name="Обычный 1051" xfId="1628"/>
    <cellStyle name="Обычный 1052" xfId="1629"/>
    <cellStyle name="Обычный 1053" xfId="1630"/>
    <cellStyle name="Обычный 1054" xfId="1631"/>
    <cellStyle name="Обычный 1055" xfId="1632"/>
    <cellStyle name="Обычный 1056" xfId="1633"/>
    <cellStyle name="Обычный 1057" xfId="1634"/>
    <cellStyle name="Обычный 1058" xfId="1635"/>
    <cellStyle name="Обычный 1059" xfId="1636"/>
    <cellStyle name="Обычный 106" xfId="1114"/>
    <cellStyle name="Обычный 1060" xfId="1637"/>
    <cellStyle name="Обычный 1061" xfId="1638"/>
    <cellStyle name="Обычный 1062" xfId="1639"/>
    <cellStyle name="Обычный 1063" xfId="1640"/>
    <cellStyle name="Обычный 1064" xfId="1641"/>
    <cellStyle name="Обычный 1065" xfId="1642"/>
    <cellStyle name="Обычный 1066" xfId="1643"/>
    <cellStyle name="Обычный 1067" xfId="1644"/>
    <cellStyle name="Обычный 1068" xfId="1645"/>
    <cellStyle name="Обычный 1069" xfId="1646"/>
    <cellStyle name="Обычный 107" xfId="1115"/>
    <cellStyle name="Обычный 1070" xfId="1647"/>
    <cellStyle name="Обычный 1071" xfId="1648"/>
    <cellStyle name="Обычный 1072" xfId="1649"/>
    <cellStyle name="Обычный 1073" xfId="1650"/>
    <cellStyle name="Обычный 1074" xfId="1651"/>
    <cellStyle name="Обычный 1075" xfId="1652"/>
    <cellStyle name="Обычный 1076" xfId="1653"/>
    <cellStyle name="Обычный 1077" xfId="1654"/>
    <cellStyle name="Обычный 1078" xfId="1655"/>
    <cellStyle name="Обычный 1079" xfId="1656"/>
    <cellStyle name="Обычный 108" xfId="1116"/>
    <cellStyle name="Обычный 1080" xfId="1657"/>
    <cellStyle name="Обычный 1081" xfId="1658"/>
    <cellStyle name="Обычный 1082" xfId="1659"/>
    <cellStyle name="Обычный 1083" xfId="1660"/>
    <cellStyle name="Обычный 1084" xfId="1661"/>
    <cellStyle name="Обычный 1085" xfId="1662"/>
    <cellStyle name="Обычный 1086" xfId="1663"/>
    <cellStyle name="Обычный 1087" xfId="1664"/>
    <cellStyle name="Обычный 1088" xfId="1665"/>
    <cellStyle name="Обычный 1089" xfId="1666"/>
    <cellStyle name="Обычный 109" xfId="801"/>
    <cellStyle name="Обычный 1090" xfId="1667"/>
    <cellStyle name="Обычный 1091" xfId="1668"/>
    <cellStyle name="Обычный 1092" xfId="1669"/>
    <cellStyle name="Обычный 1093" xfId="1670"/>
    <cellStyle name="Обычный 1094" xfId="1671"/>
    <cellStyle name="Обычный 1095" xfId="1672"/>
    <cellStyle name="Обычный 1096" xfId="1673"/>
    <cellStyle name="Обычный 1097" xfId="1674"/>
    <cellStyle name="Обычный 1098" xfId="1675"/>
    <cellStyle name="Обычный 1099" xfId="1676"/>
    <cellStyle name="Обычный 11" xfId="802"/>
    <cellStyle name="Обычный 11 2" xfId="803"/>
    <cellStyle name="Обычный 11_Новый формат приложения № 3 ( к договору) ответ на Ваши корр. 16.02." xfId="804"/>
    <cellStyle name="Обычный 110" xfId="1117"/>
    <cellStyle name="Обычный 1100" xfId="1677"/>
    <cellStyle name="Обычный 1101" xfId="1678"/>
    <cellStyle name="Обычный 1102" xfId="1679"/>
    <cellStyle name="Обычный 1103" xfId="1680"/>
    <cellStyle name="Обычный 1104" xfId="1681"/>
    <cellStyle name="Обычный 1105" xfId="1682"/>
    <cellStyle name="Обычный 1106" xfId="1683"/>
    <cellStyle name="Обычный 1107" xfId="1684"/>
    <cellStyle name="Обычный 1108" xfId="1685"/>
    <cellStyle name="Обычный 1109" xfId="1686"/>
    <cellStyle name="Обычный 111" xfId="1118"/>
    <cellStyle name="Обычный 1110" xfId="1687"/>
    <cellStyle name="Обычный 1111" xfId="1688"/>
    <cellStyle name="Обычный 1112" xfId="1689"/>
    <cellStyle name="Обычный 1113" xfId="1690"/>
    <cellStyle name="Обычный 1114" xfId="1691"/>
    <cellStyle name="Обычный 1115" xfId="1692"/>
    <cellStyle name="Обычный 1116" xfId="1693"/>
    <cellStyle name="Обычный 1117" xfId="1694"/>
    <cellStyle name="Обычный 1118" xfId="1695"/>
    <cellStyle name="Обычный 1119" xfId="1696"/>
    <cellStyle name="Обычный 112" xfId="1119"/>
    <cellStyle name="Обычный 1120" xfId="1697"/>
    <cellStyle name="Обычный 1121" xfId="1698"/>
    <cellStyle name="Обычный 1122" xfId="1699"/>
    <cellStyle name="Обычный 1123" xfId="1700"/>
    <cellStyle name="Обычный 1124" xfId="1701"/>
    <cellStyle name="Обычный 1125" xfId="1702"/>
    <cellStyle name="Обычный 1126" xfId="1703"/>
    <cellStyle name="Обычный 1127" xfId="1704"/>
    <cellStyle name="Обычный 1128" xfId="1705"/>
    <cellStyle name="Обычный 1129" xfId="1706"/>
    <cellStyle name="Обычный 113" xfId="1120"/>
    <cellStyle name="Обычный 1130" xfId="1707"/>
    <cellStyle name="Обычный 1131" xfId="1708"/>
    <cellStyle name="Обычный 1132" xfId="1709"/>
    <cellStyle name="Обычный 1133" xfId="1710"/>
    <cellStyle name="Обычный 1134" xfId="1711"/>
    <cellStyle name="Обычный 1135" xfId="1712"/>
    <cellStyle name="Обычный 1136" xfId="1713"/>
    <cellStyle name="Обычный 1137" xfId="1714"/>
    <cellStyle name="Обычный 1138" xfId="1715"/>
    <cellStyle name="Обычный 1139" xfId="1716"/>
    <cellStyle name="Обычный 114" xfId="1121"/>
    <cellStyle name="Обычный 1140" xfId="1717"/>
    <cellStyle name="Обычный 1141" xfId="1718"/>
    <cellStyle name="Обычный 1142" xfId="1719"/>
    <cellStyle name="Обычный 1143" xfId="1720"/>
    <cellStyle name="Обычный 1144" xfId="1721"/>
    <cellStyle name="Обычный 1145" xfId="1722"/>
    <cellStyle name="Обычный 1146" xfId="1723"/>
    <cellStyle name="Обычный 1147" xfId="1724"/>
    <cellStyle name="Обычный 1148" xfId="1725"/>
    <cellStyle name="Обычный 1149" xfId="1726"/>
    <cellStyle name="Обычный 115" xfId="1122"/>
    <cellStyle name="Обычный 1150" xfId="1727"/>
    <cellStyle name="Обычный 1151" xfId="1728"/>
    <cellStyle name="Обычный 1152" xfId="1729"/>
    <cellStyle name="Обычный 1153" xfId="1730"/>
    <cellStyle name="Обычный 1154" xfId="1731"/>
    <cellStyle name="Обычный 1155" xfId="1732"/>
    <cellStyle name="Обычный 1156" xfId="1733"/>
    <cellStyle name="Обычный 1157" xfId="1734"/>
    <cellStyle name="Обычный 1158" xfId="1735"/>
    <cellStyle name="Обычный 116" xfId="1123"/>
    <cellStyle name="Обычный 117" xfId="1124"/>
    <cellStyle name="Обычный 118" xfId="1125"/>
    <cellStyle name="Обычный 119" xfId="1126"/>
    <cellStyle name="Обычный 12" xfId="805"/>
    <cellStyle name="Обычный 12 2" xfId="806"/>
    <cellStyle name="Обычный 12 3" xfId="1563"/>
    <cellStyle name="Обычный 120" xfId="1127"/>
    <cellStyle name="Обычный 121" xfId="1128"/>
    <cellStyle name="Обычный 122" xfId="1129"/>
    <cellStyle name="Обычный 123" xfId="807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8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9"/>
    <cellStyle name="Обычный 139" xfId="1144"/>
    <cellStyle name="Обычный 14" xfId="810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1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2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3"/>
    <cellStyle name="Обычный 167" xfId="1171"/>
    <cellStyle name="Обычный 168" xfId="1172"/>
    <cellStyle name="Обычный 169" xfId="1173"/>
    <cellStyle name="Обычный 17" xfId="814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5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6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7"/>
    <cellStyle name="Обычный 2 10" xfId="1204"/>
    <cellStyle name="Обычный 2 11" xfId="1736"/>
    <cellStyle name="Обычный 2 2" xfId="818"/>
    <cellStyle name="Обычный 2 2 2" xfId="819"/>
    <cellStyle name="Обычный 2 2 2 2" xfId="820"/>
    <cellStyle name="Обычный 2 2 2 2 2" xfId="821"/>
    <cellStyle name="Обычный 2 2 2 2 2 2" xfId="822"/>
    <cellStyle name="Обычный 2 2 2 2 2 2 2" xfId="823"/>
    <cellStyle name="Обычный 2 2 2 2 2 2 2 2" xfId="824"/>
    <cellStyle name="Обычный 2 2 2 2 2 2 2 2 2" xfId="825"/>
    <cellStyle name="Обычный 2 2 2 2 2 2 2 2 2 2" xfId="826"/>
    <cellStyle name="Обычный 2 2 2 2 2 2 2 2 2 3" xfId="827"/>
    <cellStyle name="Обычный 2 2 2 2 2 2 2 2 3" xfId="828"/>
    <cellStyle name="Обычный 2 2 2 2 2 2 2 2 4" xfId="829"/>
    <cellStyle name="Обычный 2 2 2 2 2 2 2 2 5" xfId="830"/>
    <cellStyle name="Обычный 2 2 2 2 2 2 2 2 6" xfId="831"/>
    <cellStyle name="Обычный 2 2 2 2 2 2 2 3" xfId="832"/>
    <cellStyle name="Обычный 2 2 2 2 2 2 2 3 2" xfId="833"/>
    <cellStyle name="Обычный 2 2 2 2 2 2 2 3 3" xfId="834"/>
    <cellStyle name="Обычный 2 2 2 2 2 2 2 4" xfId="835"/>
    <cellStyle name="Обычный 2 2 2 2 2 2 2 5" xfId="836"/>
    <cellStyle name="Обычный 2 2 2 2 2 2 2 6" xfId="837"/>
    <cellStyle name="Обычный 2 2 2 2 2 2 3" xfId="838"/>
    <cellStyle name="Обычный 2 2 2 2 2 2 4" xfId="839"/>
    <cellStyle name="Обычный 2 2 2 2 2 2 4 2" xfId="840"/>
    <cellStyle name="Обычный 2 2 2 2 2 2 4 3" xfId="841"/>
    <cellStyle name="Обычный 2 2 2 2 2 2 5" xfId="842"/>
    <cellStyle name="Обычный 2 2 2 2 2 2 6" xfId="843"/>
    <cellStyle name="Обычный 2 2 2 2 2 2 7" xfId="844"/>
    <cellStyle name="Обычный 2 2 2 2 2 3" xfId="845"/>
    <cellStyle name="Обычный 2 2 2 2 2 3 2" xfId="846"/>
    <cellStyle name="Обычный 2 2 2 2 2 4" xfId="847"/>
    <cellStyle name="Обычный 2 2 2 2 2 4 2" xfId="848"/>
    <cellStyle name="Обычный 2 2 2 2 2 4 3" xfId="849"/>
    <cellStyle name="Обычный 2 2 2 2 2 5" xfId="850"/>
    <cellStyle name="Обычный 2 2 2 2 2 6" xfId="851"/>
    <cellStyle name="Обычный 2 2 2 2 2 7" xfId="852"/>
    <cellStyle name="Обычный 2 2 2 2 2_Индекс  ограждение мостов" xfId="1737"/>
    <cellStyle name="Обычный 2 2 2 2 3" xfId="853"/>
    <cellStyle name="Обычный 2 2 2 2 3 2" xfId="854"/>
    <cellStyle name="Обычный 2 2 2 2 4" xfId="855"/>
    <cellStyle name="Обычный 2 2 2 2 4 2" xfId="856"/>
    <cellStyle name="Обычный 2 2 2 2 4 3" xfId="857"/>
    <cellStyle name="Обычный 2 2 2 2 5" xfId="858"/>
    <cellStyle name="Обычный 2 2 2 2 6" xfId="859"/>
    <cellStyle name="Обычный 2 2 2 2 7" xfId="860"/>
    <cellStyle name="Обычный 2 2 2 3" xfId="861"/>
    <cellStyle name="Обычный 2 2 2 4" xfId="862"/>
    <cellStyle name="Обычный 2 2 2 4 2" xfId="863"/>
    <cellStyle name="Обычный 2 2 2 5" xfId="864"/>
    <cellStyle name="Обычный 2 2 2 5 2" xfId="865"/>
    <cellStyle name="Обычный 2 2 2 5 3" xfId="866"/>
    <cellStyle name="Обычный 2 2 2 6" xfId="867"/>
    <cellStyle name="Обычный 2 2 2 7" xfId="868"/>
    <cellStyle name="Обычный 2 2 2 8" xfId="869"/>
    <cellStyle name="Обычный 2 2 2_Индекс  ограждение мостов" xfId="1738"/>
    <cellStyle name="Обычный 2 2 3" xfId="870"/>
    <cellStyle name="Обычный 2 2 3 2" xfId="871"/>
    <cellStyle name="Обычный 2 2 3 3" xfId="872"/>
    <cellStyle name="Обычный 2 2 3 4" xfId="873"/>
    <cellStyle name="Обычный 2 2 3_индекс ПРБ 19 тайл" xfId="1205"/>
    <cellStyle name="Обычный 2 2 4" xfId="874"/>
    <cellStyle name="Обычный 2 2 4 2" xfId="875"/>
    <cellStyle name="Обычный 2 2 4 2 2" xfId="876"/>
    <cellStyle name="Обычный 2 2 4 2 3" xfId="877"/>
    <cellStyle name="Обычный 2 2 4 2 4" xfId="878"/>
    <cellStyle name="Обычный 2 2 4 2_индекс ПРБ 19 тайл" xfId="1206"/>
    <cellStyle name="Обычный 2 2 4 3" xfId="879"/>
    <cellStyle name="Обычный 2 2 4 4" xfId="880"/>
    <cellStyle name="Обычный 2 2 4_индекс ПРБ 19 тайл" xfId="1207"/>
    <cellStyle name="Обычный 2 2 5" xfId="881"/>
    <cellStyle name="Обычный 2 2 5 2" xfId="882"/>
    <cellStyle name="Обычный 2 2 5 3" xfId="883"/>
    <cellStyle name="Обычный 2 2 6" xfId="884"/>
    <cellStyle name="Обычный 2 2 7" xfId="885"/>
    <cellStyle name="Обычный 2 2 8" xfId="886"/>
    <cellStyle name="Обычный 2 2_Егоза" xfId="887"/>
    <cellStyle name="Обычный 2 3" xfId="888"/>
    <cellStyle name="Обычный 2 3 2" xfId="889"/>
    <cellStyle name="Обычный 2 3 3" xfId="890"/>
    <cellStyle name="Обычный 2 3 4" xfId="891"/>
    <cellStyle name="Обычный 2 3_индекс ПРБ 19 тайл" xfId="1208"/>
    <cellStyle name="Обычный 2 4" xfId="892"/>
    <cellStyle name="Обычный 2 5" xfId="893"/>
    <cellStyle name="Обычный 2 6" xfId="894"/>
    <cellStyle name="Обычный 2 7" xfId="895"/>
    <cellStyle name="Обычный 2 8" xfId="1739"/>
    <cellStyle name="Обычный 2 9" xfId="1740"/>
    <cellStyle name="Обычный 2_4С- МФС Чистинное индекс пересчет" xfId="896"/>
    <cellStyle name="Обычный 2_Индекс РУ 3 №3 " xfId="897"/>
    <cellStyle name="Обычный 20" xfId="898"/>
    <cellStyle name="Обычный 200" xfId="1209"/>
    <cellStyle name="Обычный 201" xfId="1210"/>
    <cellStyle name="Обычный 202" xfId="1211"/>
    <cellStyle name="Обычный 203" xfId="1212"/>
    <cellStyle name="Обычный 204" xfId="1213"/>
    <cellStyle name="Обычный 205" xfId="1214"/>
    <cellStyle name="Обычный 206" xfId="1215"/>
    <cellStyle name="Обычный 207" xfId="1216"/>
    <cellStyle name="Обычный 208" xfId="1217"/>
    <cellStyle name="Обычный 209" xfId="1218"/>
    <cellStyle name="Обычный 21" xfId="899"/>
    <cellStyle name="Обычный 210" xfId="1219"/>
    <cellStyle name="Обычный 211" xfId="1220"/>
    <cellStyle name="Обычный 212" xfId="1221"/>
    <cellStyle name="Обычный 213" xfId="1222"/>
    <cellStyle name="Обычный 214" xfId="1223"/>
    <cellStyle name="Обычный 215" xfId="1224"/>
    <cellStyle name="Обычный 216" xfId="1225"/>
    <cellStyle name="Обычный 217" xfId="1226"/>
    <cellStyle name="Обычный 218" xfId="1227"/>
    <cellStyle name="Обычный 219" xfId="1228"/>
    <cellStyle name="Обычный 22" xfId="900"/>
    <cellStyle name="Обычный 220" xfId="1229"/>
    <cellStyle name="Обычный 221" xfId="1230"/>
    <cellStyle name="Обычный 222" xfId="1231"/>
    <cellStyle name="Обычный 223" xfId="1232"/>
    <cellStyle name="Обычный 224" xfId="1233"/>
    <cellStyle name="Обычный 225" xfId="1234"/>
    <cellStyle name="Обычный 226" xfId="1235"/>
    <cellStyle name="Обычный 227" xfId="1236"/>
    <cellStyle name="Обычный 228" xfId="1237"/>
    <cellStyle name="Обычный 229" xfId="1238"/>
    <cellStyle name="Обычный 23" xfId="901"/>
    <cellStyle name="Обычный 230" xfId="1239"/>
    <cellStyle name="Обычный 231" xfId="1240"/>
    <cellStyle name="Обычный 232" xfId="1241"/>
    <cellStyle name="Обычный 233" xfId="1242"/>
    <cellStyle name="Обычный 234" xfId="1243"/>
    <cellStyle name="Обычный 235" xfId="1244"/>
    <cellStyle name="Обычный 236" xfId="1245"/>
    <cellStyle name="Обычный 237" xfId="1246"/>
    <cellStyle name="Обычный 238" xfId="1247"/>
    <cellStyle name="Обычный 239" xfId="1248"/>
    <cellStyle name="Обычный 24" xfId="902"/>
    <cellStyle name="Обычный 240" xfId="1249"/>
    <cellStyle name="Обычный 241" xfId="1250"/>
    <cellStyle name="Обычный 242" xfId="1251"/>
    <cellStyle name="Обычный 243" xfId="1252"/>
    <cellStyle name="Обычный 244" xfId="1253"/>
    <cellStyle name="Обычный 245" xfId="1254"/>
    <cellStyle name="Обычный 246" xfId="1255"/>
    <cellStyle name="Обычный 247" xfId="1256"/>
    <cellStyle name="Обычный 248" xfId="1257"/>
    <cellStyle name="Обычный 249" xfId="1258"/>
    <cellStyle name="Обычный 25" xfId="903"/>
    <cellStyle name="Обычный 250" xfId="1259"/>
    <cellStyle name="Обычный 251" xfId="1260"/>
    <cellStyle name="Обычный 252" xfId="1261"/>
    <cellStyle name="Обычный 253" xfId="1262"/>
    <cellStyle name="Обычный 254" xfId="1263"/>
    <cellStyle name="Обычный 255" xfId="1264"/>
    <cellStyle name="Обычный 256" xfId="1265"/>
    <cellStyle name="Обычный 257" xfId="1266"/>
    <cellStyle name="Обычный 258" xfId="1267"/>
    <cellStyle name="Обычный 259" xfId="1268"/>
    <cellStyle name="Обычный 26" xfId="904"/>
    <cellStyle name="Обычный 260" xfId="1269"/>
    <cellStyle name="Обычный 261" xfId="1270"/>
    <cellStyle name="Обычный 262" xfId="1271"/>
    <cellStyle name="Обычный 263" xfId="1272"/>
    <cellStyle name="Обычный 264" xfId="1273"/>
    <cellStyle name="Обычный 265" xfId="1274"/>
    <cellStyle name="Обычный 266" xfId="1275"/>
    <cellStyle name="Обычный 267" xfId="1276"/>
    <cellStyle name="Обычный 268" xfId="1277"/>
    <cellStyle name="Обычный 269" xfId="1278"/>
    <cellStyle name="Обычный 27" xfId="905"/>
    <cellStyle name="Обычный 270" xfId="1279"/>
    <cellStyle name="Обычный 271" xfId="1280"/>
    <cellStyle name="Обычный 272" xfId="1281"/>
    <cellStyle name="Обычный 273" xfId="1282"/>
    <cellStyle name="Обычный 274" xfId="1283"/>
    <cellStyle name="Обычный 275" xfId="1284"/>
    <cellStyle name="Обычный 276" xfId="1285"/>
    <cellStyle name="Обычный 277" xfId="1286"/>
    <cellStyle name="Обычный 278" xfId="1287"/>
    <cellStyle name="Обычный 279" xfId="1288"/>
    <cellStyle name="Обычный 28" xfId="906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907"/>
    <cellStyle name="Обычный 290" xfId="1299"/>
    <cellStyle name="Обычный 291" xfId="1300"/>
    <cellStyle name="Обычный 292" xfId="1301"/>
    <cellStyle name="Обычный 293" xfId="1302"/>
    <cellStyle name="Обычный 294" xfId="1303"/>
    <cellStyle name="Обычный 295" xfId="1304"/>
    <cellStyle name="Обычный 296" xfId="1305"/>
    <cellStyle name="Обычный 297" xfId="1306"/>
    <cellStyle name="Обычный 298" xfId="1307"/>
    <cellStyle name="Обычный 299" xfId="1308"/>
    <cellStyle name="Обычный 3" xfId="908"/>
    <cellStyle name="Обычный 3 2" xfId="909"/>
    <cellStyle name="Обычный 3 2 2" xfId="910"/>
    <cellStyle name="Обычный 3 2 3" xfId="911"/>
    <cellStyle name="Обычный 3 2 4" xfId="912"/>
    <cellStyle name="Обычный 3 2_Заявка 19, 69, 54" xfId="1309"/>
    <cellStyle name="Обычный 3 3" xfId="913"/>
    <cellStyle name="Обычный 3 3 2" xfId="914"/>
    <cellStyle name="Обычный 3 3 3" xfId="915"/>
    <cellStyle name="Обычный 3 3 4" xfId="916"/>
    <cellStyle name="Обычный 3 3_Заявка 19, 69, 54" xfId="1310"/>
    <cellStyle name="Обычный 3 4" xfId="917"/>
    <cellStyle name="Обычный 3 4 2" xfId="918"/>
    <cellStyle name="Обычный 3 4 3" xfId="919"/>
    <cellStyle name="Обычный 3 4_Егоза" xfId="920"/>
    <cellStyle name="Обычный 3 5" xfId="921"/>
    <cellStyle name="Обычный 3 5 2" xfId="922"/>
    <cellStyle name="Обычный 3 5 3" xfId="923"/>
    <cellStyle name="Обычный 3 5_Егоза" xfId="924"/>
    <cellStyle name="Обычный 3 6" xfId="925"/>
    <cellStyle name="Обычный 3 6 2" xfId="926"/>
    <cellStyle name="Обычный 3 6 3" xfId="927"/>
    <cellStyle name="Обычный 3 6_Егоза" xfId="928"/>
    <cellStyle name="Обычный 3 7" xfId="929"/>
    <cellStyle name="Обычный 3 7 2" xfId="930"/>
    <cellStyle name="Обычный 3 7 3" xfId="931"/>
    <cellStyle name="Обычный 3 7_Егоза" xfId="932"/>
    <cellStyle name="Обычный 3 8" xfId="933"/>
    <cellStyle name="Обычный 3 9" xfId="934"/>
    <cellStyle name="Обычный 3_Егоза" xfId="935"/>
    <cellStyle name="Обычный 30" xfId="936"/>
    <cellStyle name="Обычный 300" xfId="1311"/>
    <cellStyle name="Обычный 301" xfId="1312"/>
    <cellStyle name="Обычный 302" xfId="1313"/>
    <cellStyle name="Обычный 303" xfId="1314"/>
    <cellStyle name="Обычный 304" xfId="1315"/>
    <cellStyle name="Обычный 305" xfId="1316"/>
    <cellStyle name="Обычный 306" xfId="1317"/>
    <cellStyle name="Обычный 307" xfId="1318"/>
    <cellStyle name="Обычный 308" xfId="1319"/>
    <cellStyle name="Обычный 309" xfId="1320"/>
    <cellStyle name="Обычный 31" xfId="937"/>
    <cellStyle name="Обычный 310" xfId="1321"/>
    <cellStyle name="Обычный 311" xfId="1322"/>
    <cellStyle name="Обычный 312" xfId="1323"/>
    <cellStyle name="Обычный 313" xfId="1324"/>
    <cellStyle name="Обычный 314" xfId="1325"/>
    <cellStyle name="Обычный 315" xfId="1326"/>
    <cellStyle name="Обычный 316" xfId="1327"/>
    <cellStyle name="Обычный 317" xfId="1328"/>
    <cellStyle name="Обычный 318" xfId="1329"/>
    <cellStyle name="Обычный 319" xfId="1330"/>
    <cellStyle name="Обычный 32" xfId="938"/>
    <cellStyle name="Обычный 320" xfId="1331"/>
    <cellStyle name="Обычный 321" xfId="1332"/>
    <cellStyle name="Обычный 322" xfId="1333"/>
    <cellStyle name="Обычный 323" xfId="1334"/>
    <cellStyle name="Обычный 324" xfId="1335"/>
    <cellStyle name="Обычный 325" xfId="1336"/>
    <cellStyle name="Обычный 326" xfId="1337"/>
    <cellStyle name="Обычный 327" xfId="1338"/>
    <cellStyle name="Обычный 328" xfId="1339"/>
    <cellStyle name="Обычный 329" xfId="1340"/>
    <cellStyle name="Обычный 33" xfId="1087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9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40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41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2"/>
    <cellStyle name="Обычный 4 2" xfId="943"/>
    <cellStyle name="Обычный 4 3" xfId="944"/>
    <cellStyle name="Обычный 4 3 2" xfId="945"/>
    <cellStyle name="Обычный 4 4" xfId="946"/>
    <cellStyle name="Обычный 40" xfId="947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8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9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50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51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2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3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4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741"/>
    <cellStyle name="Обычный 495" xfId="1742"/>
    <cellStyle name="Обычный 496" xfId="1743"/>
    <cellStyle name="Обычный 497" xfId="1744"/>
    <cellStyle name="Обычный 498" xfId="1745"/>
    <cellStyle name="Обычный 499" xfId="1746"/>
    <cellStyle name="Обычный 5" xfId="955"/>
    <cellStyle name="Обычный 50" xfId="956"/>
    <cellStyle name="Обычный 500" xfId="1747"/>
    <cellStyle name="Обычный 501" xfId="1748"/>
    <cellStyle name="Обычный 502" xfId="1749"/>
    <cellStyle name="Обычный 503" xfId="1750"/>
    <cellStyle name="Обычный 504" xfId="1751"/>
    <cellStyle name="Обычный 505" xfId="1752"/>
    <cellStyle name="Обычный 506" xfId="1753"/>
    <cellStyle name="Обычный 507" xfId="1754"/>
    <cellStyle name="Обычный 508" xfId="1755"/>
    <cellStyle name="Обычный 509" xfId="1756"/>
    <cellStyle name="Обычный 51" xfId="1510"/>
    <cellStyle name="Обычный 510" xfId="1757"/>
    <cellStyle name="Обычный 511" xfId="1758"/>
    <cellStyle name="Обычный 512" xfId="1759"/>
    <cellStyle name="Обычный 513" xfId="1760"/>
    <cellStyle name="Обычный 514" xfId="1761"/>
    <cellStyle name="Обычный 515" xfId="1762"/>
    <cellStyle name="Обычный 516" xfId="1763"/>
    <cellStyle name="Обычный 517" xfId="1764"/>
    <cellStyle name="Обычный 518" xfId="1765"/>
    <cellStyle name="Обычный 519" xfId="1766"/>
    <cellStyle name="Обычный 52" xfId="1511"/>
    <cellStyle name="Обычный 520" xfId="1767"/>
    <cellStyle name="Обычный 521" xfId="1768"/>
    <cellStyle name="Обычный 522" xfId="1769"/>
    <cellStyle name="Обычный 523" xfId="1770"/>
    <cellStyle name="Обычный 524" xfId="1771"/>
    <cellStyle name="Обычный 525" xfId="1772"/>
    <cellStyle name="Обычный 526" xfId="1773"/>
    <cellStyle name="Обычный 527" xfId="1774"/>
    <cellStyle name="Обычный 528" xfId="1775"/>
    <cellStyle name="Обычный 529" xfId="1776"/>
    <cellStyle name="Обычный 53" xfId="1512"/>
    <cellStyle name="Обычный 530" xfId="1777"/>
    <cellStyle name="Обычный 531" xfId="1778"/>
    <cellStyle name="Обычный 532" xfId="1779"/>
    <cellStyle name="Обычный 533" xfId="1780"/>
    <cellStyle name="Обычный 534" xfId="1781"/>
    <cellStyle name="Обычный 535" xfId="1782"/>
    <cellStyle name="Обычный 536" xfId="1783"/>
    <cellStyle name="Обычный 537" xfId="1784"/>
    <cellStyle name="Обычный 538" xfId="1785"/>
    <cellStyle name="Обычный 539" xfId="1786"/>
    <cellStyle name="Обычный 54" xfId="1513"/>
    <cellStyle name="Обычный 540" xfId="1787"/>
    <cellStyle name="Обычный 541" xfId="1788"/>
    <cellStyle name="Обычный 542" xfId="1789"/>
    <cellStyle name="Обычный 543" xfId="1790"/>
    <cellStyle name="Обычный 544" xfId="1791"/>
    <cellStyle name="Обычный 545" xfId="1792"/>
    <cellStyle name="Обычный 546" xfId="1793"/>
    <cellStyle name="Обычный 547" xfId="1794"/>
    <cellStyle name="Обычный 548" xfId="1795"/>
    <cellStyle name="Обычный 549" xfId="1796"/>
    <cellStyle name="Обычный 55" xfId="957"/>
    <cellStyle name="Обычный 550" xfId="1797"/>
    <cellStyle name="Обычный 551" xfId="1798"/>
    <cellStyle name="Обычный 552" xfId="1799"/>
    <cellStyle name="Обычный 553" xfId="1800"/>
    <cellStyle name="Обычный 554" xfId="1801"/>
    <cellStyle name="Обычный 555" xfId="1802"/>
    <cellStyle name="Обычный 556" xfId="1803"/>
    <cellStyle name="Обычный 557" xfId="1804"/>
    <cellStyle name="Обычный 558" xfId="1805"/>
    <cellStyle name="Обычный 559" xfId="1806"/>
    <cellStyle name="Обычный 56" xfId="1514"/>
    <cellStyle name="Обычный 560" xfId="1807"/>
    <cellStyle name="Обычный 561" xfId="1808"/>
    <cellStyle name="Обычный 562" xfId="1809"/>
    <cellStyle name="Обычный 563" xfId="1810"/>
    <cellStyle name="Обычный 564" xfId="1811"/>
    <cellStyle name="Обычный 565" xfId="1812"/>
    <cellStyle name="Обычный 566" xfId="1813"/>
    <cellStyle name="Обычный 567" xfId="1814"/>
    <cellStyle name="Обычный 568" xfId="1815"/>
    <cellStyle name="Обычный 569" xfId="1816"/>
    <cellStyle name="Обычный 57" xfId="1515"/>
    <cellStyle name="Обычный 570" xfId="1817"/>
    <cellStyle name="Обычный 571" xfId="1818"/>
    <cellStyle name="Обычный 572" xfId="1819"/>
    <cellStyle name="Обычный 573" xfId="1820"/>
    <cellStyle name="Обычный 574" xfId="1821"/>
    <cellStyle name="Обычный 575" xfId="1822"/>
    <cellStyle name="Обычный 576" xfId="1823"/>
    <cellStyle name="Обычный 577" xfId="1824"/>
    <cellStyle name="Обычный 578" xfId="1825"/>
    <cellStyle name="Обычный 579" xfId="1826"/>
    <cellStyle name="Обычный 58" xfId="1516"/>
    <cellStyle name="Обычный 580" xfId="1827"/>
    <cellStyle name="Обычный 581" xfId="1828"/>
    <cellStyle name="Обычный 582" xfId="1829"/>
    <cellStyle name="Обычный 583" xfId="1830"/>
    <cellStyle name="Обычный 584" xfId="1831"/>
    <cellStyle name="Обычный 585" xfId="1832"/>
    <cellStyle name="Обычный 586" xfId="1833"/>
    <cellStyle name="Обычный 587" xfId="1834"/>
    <cellStyle name="Обычный 588" xfId="1835"/>
    <cellStyle name="Обычный 589" xfId="1836"/>
    <cellStyle name="Обычный 59" xfId="1517"/>
    <cellStyle name="Обычный 59 2" xfId="1837"/>
    <cellStyle name="Обычный 590" xfId="1838"/>
    <cellStyle name="Обычный 591" xfId="1839"/>
    <cellStyle name="Обычный 592" xfId="1840"/>
    <cellStyle name="Обычный 593" xfId="1841"/>
    <cellStyle name="Обычный 594" xfId="1842"/>
    <cellStyle name="Обычный 595" xfId="1843"/>
    <cellStyle name="Обычный 596" xfId="1844"/>
    <cellStyle name="Обычный 597" xfId="1845"/>
    <cellStyle name="Обычный 598" xfId="1846"/>
    <cellStyle name="Обычный 599" xfId="1847"/>
    <cellStyle name="Обычный 6" xfId="958"/>
    <cellStyle name="Обычный 6 2" xfId="959"/>
    <cellStyle name="Обычный 6 3" xfId="960"/>
    <cellStyle name="Обычный 6 4" xfId="961"/>
    <cellStyle name="Обычный 6 5" xfId="962"/>
    <cellStyle name="Обычный 6 6" xfId="963"/>
    <cellStyle name="Обычный 6_Баграс 2" xfId="964"/>
    <cellStyle name="Обычный 60" xfId="1518"/>
    <cellStyle name="Обычный 600" xfId="1848"/>
    <cellStyle name="Обычный 601" xfId="1849"/>
    <cellStyle name="Обычный 602" xfId="1850"/>
    <cellStyle name="Обычный 603" xfId="1851"/>
    <cellStyle name="Обычный 604" xfId="1852"/>
    <cellStyle name="Обычный 605" xfId="1853"/>
    <cellStyle name="Обычный 606" xfId="1854"/>
    <cellStyle name="Обычный 607" xfId="1855"/>
    <cellStyle name="Обычный 608" xfId="1856"/>
    <cellStyle name="Обычный 609" xfId="1857"/>
    <cellStyle name="Обычный 61" xfId="965"/>
    <cellStyle name="Обычный 610" xfId="1858"/>
    <cellStyle name="Обычный 611" xfId="1859"/>
    <cellStyle name="Обычный 612" xfId="1860"/>
    <cellStyle name="Обычный 613" xfId="1861"/>
    <cellStyle name="Обычный 614" xfId="1862"/>
    <cellStyle name="Обычный 615" xfId="1863"/>
    <cellStyle name="Обычный 616" xfId="1864"/>
    <cellStyle name="Обычный 617" xfId="1865"/>
    <cellStyle name="Обычный 618" xfId="1866"/>
    <cellStyle name="Обычный 619" xfId="1867"/>
    <cellStyle name="Обычный 62" xfId="1519"/>
    <cellStyle name="Обычный 620" xfId="1868"/>
    <cellStyle name="Обычный 621" xfId="1869"/>
    <cellStyle name="Обычный 622" xfId="1870"/>
    <cellStyle name="Обычный 623" xfId="1871"/>
    <cellStyle name="Обычный 624" xfId="1872"/>
    <cellStyle name="Обычный 625" xfId="1873"/>
    <cellStyle name="Обычный 626" xfId="1874"/>
    <cellStyle name="Обычный 627" xfId="1875"/>
    <cellStyle name="Обычный 628" xfId="1876"/>
    <cellStyle name="Обычный 629" xfId="1877"/>
    <cellStyle name="Обычный 63" xfId="1520"/>
    <cellStyle name="Обычный 630" xfId="1878"/>
    <cellStyle name="Обычный 631" xfId="1879"/>
    <cellStyle name="Обычный 632" xfId="1880"/>
    <cellStyle name="Обычный 633" xfId="1881"/>
    <cellStyle name="Обычный 634" xfId="1882"/>
    <cellStyle name="Обычный 635" xfId="1883"/>
    <cellStyle name="Обычный 636" xfId="1884"/>
    <cellStyle name="Обычный 637" xfId="1885"/>
    <cellStyle name="Обычный 638" xfId="1886"/>
    <cellStyle name="Обычный 639" xfId="1887"/>
    <cellStyle name="Обычный 64" xfId="1521"/>
    <cellStyle name="Обычный 640" xfId="1888"/>
    <cellStyle name="Обычный 641" xfId="1889"/>
    <cellStyle name="Обычный 642" xfId="1890"/>
    <cellStyle name="Обычный 643" xfId="1891"/>
    <cellStyle name="Обычный 644" xfId="1892"/>
    <cellStyle name="Обычный 645" xfId="1893"/>
    <cellStyle name="Обычный 646" xfId="1894"/>
    <cellStyle name="Обычный 647" xfId="1895"/>
    <cellStyle name="Обычный 648" xfId="1896"/>
    <cellStyle name="Обычный 649" xfId="1897"/>
    <cellStyle name="Обычный 65" xfId="1522"/>
    <cellStyle name="Обычный 650" xfId="1898"/>
    <cellStyle name="Обычный 651" xfId="1899"/>
    <cellStyle name="Обычный 652" xfId="1900"/>
    <cellStyle name="Обычный 653" xfId="1901"/>
    <cellStyle name="Обычный 654" xfId="1902"/>
    <cellStyle name="Обычный 655" xfId="1903"/>
    <cellStyle name="Обычный 656" xfId="1904"/>
    <cellStyle name="Обычный 657" xfId="1905"/>
    <cellStyle name="Обычный 658" xfId="1906"/>
    <cellStyle name="Обычный 659" xfId="1907"/>
    <cellStyle name="Обычный 66" xfId="1523"/>
    <cellStyle name="Обычный 660" xfId="1908"/>
    <cellStyle name="Обычный 661" xfId="1909"/>
    <cellStyle name="Обычный 662" xfId="1910"/>
    <cellStyle name="Обычный 663" xfId="1911"/>
    <cellStyle name="Обычный 664" xfId="1912"/>
    <cellStyle name="Обычный 665" xfId="1913"/>
    <cellStyle name="Обычный 666" xfId="1914"/>
    <cellStyle name="Обычный 667" xfId="1915"/>
    <cellStyle name="Обычный 668" xfId="1916"/>
    <cellStyle name="Обычный 669" xfId="1917"/>
    <cellStyle name="Обычный 67" xfId="1524"/>
    <cellStyle name="Обычный 670" xfId="1918"/>
    <cellStyle name="Обычный 671" xfId="1919"/>
    <cellStyle name="Обычный 672" xfId="1920"/>
    <cellStyle name="Обычный 673" xfId="1921"/>
    <cellStyle name="Обычный 674" xfId="1922"/>
    <cellStyle name="Обычный 675" xfId="1923"/>
    <cellStyle name="Обычный 676" xfId="1924"/>
    <cellStyle name="Обычный 677" xfId="1925"/>
    <cellStyle name="Обычный 678" xfId="1926"/>
    <cellStyle name="Обычный 679" xfId="1927"/>
    <cellStyle name="Обычный 68" xfId="1525"/>
    <cellStyle name="Обычный 680" xfId="1928"/>
    <cellStyle name="Обычный 681" xfId="1929"/>
    <cellStyle name="Обычный 682" xfId="1930"/>
    <cellStyle name="Обычный 683" xfId="1931"/>
    <cellStyle name="Обычный 684" xfId="1932"/>
    <cellStyle name="Обычный 685" xfId="1933"/>
    <cellStyle name="Обычный 686" xfId="1934"/>
    <cellStyle name="Обычный 687" xfId="1935"/>
    <cellStyle name="Обычный 688" xfId="1936"/>
    <cellStyle name="Обычный 689" xfId="1937"/>
    <cellStyle name="Обычный 69" xfId="1526"/>
    <cellStyle name="Обычный 690" xfId="1938"/>
    <cellStyle name="Обычный 691" xfId="1939"/>
    <cellStyle name="Обычный 692" xfId="1940"/>
    <cellStyle name="Обычный 693" xfId="1941"/>
    <cellStyle name="Обычный 694" xfId="1942"/>
    <cellStyle name="Обычный 695" xfId="1943"/>
    <cellStyle name="Обычный 696" xfId="1944"/>
    <cellStyle name="Обычный 697" xfId="1945"/>
    <cellStyle name="Обычный 698" xfId="1946"/>
    <cellStyle name="Обычный 699" xfId="1947"/>
    <cellStyle name="Обычный 7" xfId="966"/>
    <cellStyle name="Обычный 70" xfId="1527"/>
    <cellStyle name="Обычный 700" xfId="1948"/>
    <cellStyle name="Обычный 701" xfId="1949"/>
    <cellStyle name="Обычный 702" xfId="1950"/>
    <cellStyle name="Обычный 703" xfId="1951"/>
    <cellStyle name="Обычный 704" xfId="1952"/>
    <cellStyle name="Обычный 705" xfId="1953"/>
    <cellStyle name="Обычный 706" xfId="1954"/>
    <cellStyle name="Обычный 707" xfId="1955"/>
    <cellStyle name="Обычный 708" xfId="1956"/>
    <cellStyle name="Обычный 709" xfId="1957"/>
    <cellStyle name="Обычный 71" xfId="1528"/>
    <cellStyle name="Обычный 710" xfId="1958"/>
    <cellStyle name="Обычный 711" xfId="1959"/>
    <cellStyle name="Обычный 712" xfId="1960"/>
    <cellStyle name="Обычный 713" xfId="1961"/>
    <cellStyle name="Обычный 714" xfId="1962"/>
    <cellStyle name="Обычный 715" xfId="1963"/>
    <cellStyle name="Обычный 716" xfId="1964"/>
    <cellStyle name="Обычный 717" xfId="1965"/>
    <cellStyle name="Обычный 718" xfId="1966"/>
    <cellStyle name="Обычный 719" xfId="1967"/>
    <cellStyle name="Обычный 72" xfId="1529"/>
    <cellStyle name="Обычный 720" xfId="1968"/>
    <cellStyle name="Обычный 721" xfId="1969"/>
    <cellStyle name="Обычный 722" xfId="1970"/>
    <cellStyle name="Обычный 723" xfId="1971"/>
    <cellStyle name="Обычный 724" xfId="1972"/>
    <cellStyle name="Обычный 725" xfId="1973"/>
    <cellStyle name="Обычный 726" xfId="1974"/>
    <cellStyle name="Обычный 727" xfId="1975"/>
    <cellStyle name="Обычный 728" xfId="1976"/>
    <cellStyle name="Обычный 729" xfId="1977"/>
    <cellStyle name="Обычный 73" xfId="1530"/>
    <cellStyle name="Обычный 730" xfId="1978"/>
    <cellStyle name="Обычный 731" xfId="1979"/>
    <cellStyle name="Обычный 732" xfId="1980"/>
    <cellStyle name="Обычный 733" xfId="1981"/>
    <cellStyle name="Обычный 734" xfId="1982"/>
    <cellStyle name="Обычный 735" xfId="1983"/>
    <cellStyle name="Обычный 736" xfId="1984"/>
    <cellStyle name="Обычный 737" xfId="1985"/>
    <cellStyle name="Обычный 738" xfId="1986"/>
    <cellStyle name="Обычный 739" xfId="1987"/>
    <cellStyle name="Обычный 74" xfId="1531"/>
    <cellStyle name="Обычный 740" xfId="1988"/>
    <cellStyle name="Обычный 741" xfId="1989"/>
    <cellStyle name="Обычный 742" xfId="1990"/>
    <cellStyle name="Обычный 743" xfId="1991"/>
    <cellStyle name="Обычный 744" xfId="1992"/>
    <cellStyle name="Обычный 745" xfId="1993"/>
    <cellStyle name="Обычный 746" xfId="1994"/>
    <cellStyle name="Обычный 747" xfId="1995"/>
    <cellStyle name="Обычный 748" xfId="1996"/>
    <cellStyle name="Обычный 749" xfId="1997"/>
    <cellStyle name="Обычный 75" xfId="1532"/>
    <cellStyle name="Обычный 750" xfId="1998"/>
    <cellStyle name="Обычный 751" xfId="1999"/>
    <cellStyle name="Обычный 752" xfId="2000"/>
    <cellStyle name="Обычный 753" xfId="2001"/>
    <cellStyle name="Обычный 754" xfId="2002"/>
    <cellStyle name="Обычный 755" xfId="2003"/>
    <cellStyle name="Обычный 756" xfId="2004"/>
    <cellStyle name="Обычный 757" xfId="2005"/>
    <cellStyle name="Обычный 758" xfId="2006"/>
    <cellStyle name="Обычный 759" xfId="2007"/>
    <cellStyle name="Обычный 76" xfId="1533"/>
    <cellStyle name="Обычный 760" xfId="2008"/>
    <cellStyle name="Обычный 761" xfId="2009"/>
    <cellStyle name="Обычный 762" xfId="2010"/>
    <cellStyle name="Обычный 763" xfId="2011"/>
    <cellStyle name="Обычный 764" xfId="2012"/>
    <cellStyle name="Обычный 765" xfId="2013"/>
    <cellStyle name="Обычный 766" xfId="2014"/>
    <cellStyle name="Обычный 767" xfId="2015"/>
    <cellStyle name="Обычный 768" xfId="2016"/>
    <cellStyle name="Обычный 769" xfId="2017"/>
    <cellStyle name="Обычный 77" xfId="1534"/>
    <cellStyle name="Обычный 770" xfId="2018"/>
    <cellStyle name="Обычный 771" xfId="2019"/>
    <cellStyle name="Обычный 772" xfId="2020"/>
    <cellStyle name="Обычный 773" xfId="2021"/>
    <cellStyle name="Обычный 774" xfId="2022"/>
    <cellStyle name="Обычный 775" xfId="2023"/>
    <cellStyle name="Обычный 776" xfId="2024"/>
    <cellStyle name="Обычный 777" xfId="2025"/>
    <cellStyle name="Обычный 778" xfId="2026"/>
    <cellStyle name="Обычный 779" xfId="2027"/>
    <cellStyle name="Обычный 78" xfId="1535"/>
    <cellStyle name="Обычный 780" xfId="2028"/>
    <cellStyle name="Обычный 781" xfId="2029"/>
    <cellStyle name="Обычный 782" xfId="2030"/>
    <cellStyle name="Обычный 783" xfId="2031"/>
    <cellStyle name="Обычный 784" xfId="2032"/>
    <cellStyle name="Обычный 785" xfId="2033"/>
    <cellStyle name="Обычный 786" xfId="2034"/>
    <cellStyle name="Обычный 787" xfId="2035"/>
    <cellStyle name="Обычный 788" xfId="2036"/>
    <cellStyle name="Обычный 789" xfId="2037"/>
    <cellStyle name="Обычный 79" xfId="1536"/>
    <cellStyle name="Обычный 790" xfId="2038"/>
    <cellStyle name="Обычный 791" xfId="2039"/>
    <cellStyle name="Обычный 792" xfId="2040"/>
    <cellStyle name="Обычный 793" xfId="2041"/>
    <cellStyle name="Обычный 794" xfId="2042"/>
    <cellStyle name="Обычный 795" xfId="2043"/>
    <cellStyle name="Обычный 796" xfId="2044"/>
    <cellStyle name="Обычный 797" xfId="2045"/>
    <cellStyle name="Обычный 798" xfId="2046"/>
    <cellStyle name="Обычный 799" xfId="2047"/>
    <cellStyle name="Обычный 8" xfId="967"/>
    <cellStyle name="Обычный 80" xfId="1537"/>
    <cellStyle name="Обычный 800" xfId="2048"/>
    <cellStyle name="Обычный 801" xfId="2049"/>
    <cellStyle name="Обычный 802" xfId="2050"/>
    <cellStyle name="Обычный 803" xfId="2051"/>
    <cellStyle name="Обычный 804" xfId="2052"/>
    <cellStyle name="Обычный 805" xfId="2053"/>
    <cellStyle name="Обычный 806" xfId="2054"/>
    <cellStyle name="Обычный 807" xfId="2055"/>
    <cellStyle name="Обычный 808" xfId="2056"/>
    <cellStyle name="Обычный 809" xfId="2057"/>
    <cellStyle name="Обычный 81" xfId="1538"/>
    <cellStyle name="Обычный 810" xfId="2058"/>
    <cellStyle name="Обычный 811" xfId="2059"/>
    <cellStyle name="Обычный 812" xfId="2060"/>
    <cellStyle name="Обычный 813" xfId="2061"/>
    <cellStyle name="Обычный 814" xfId="2062"/>
    <cellStyle name="Обычный 815" xfId="2063"/>
    <cellStyle name="Обычный 816" xfId="2064"/>
    <cellStyle name="Обычный 817" xfId="2065"/>
    <cellStyle name="Обычный 818" xfId="2066"/>
    <cellStyle name="Обычный 819" xfId="2067"/>
    <cellStyle name="Обычный 82" xfId="1539"/>
    <cellStyle name="Обычный 820" xfId="2068"/>
    <cellStyle name="Обычный 821" xfId="2069"/>
    <cellStyle name="Обычный 822" xfId="2070"/>
    <cellStyle name="Обычный 823" xfId="2071"/>
    <cellStyle name="Обычный 824" xfId="2072"/>
    <cellStyle name="Обычный 825" xfId="2073"/>
    <cellStyle name="Обычный 826" xfId="2074"/>
    <cellStyle name="Обычный 827" xfId="2075"/>
    <cellStyle name="Обычный 828" xfId="2076"/>
    <cellStyle name="Обычный 829" xfId="2077"/>
    <cellStyle name="Обычный 83" xfId="1540"/>
    <cellStyle name="Обычный 830" xfId="2078"/>
    <cellStyle name="Обычный 831" xfId="2079"/>
    <cellStyle name="Обычный 832" xfId="2080"/>
    <cellStyle name="Обычный 833" xfId="2081"/>
    <cellStyle name="Обычный 834" xfId="2082"/>
    <cellStyle name="Обычный 835" xfId="2083"/>
    <cellStyle name="Обычный 836" xfId="2084"/>
    <cellStyle name="Обычный 837" xfId="2085"/>
    <cellStyle name="Обычный 838" xfId="2086"/>
    <cellStyle name="Обычный 839" xfId="2087"/>
    <cellStyle name="Обычный 84" xfId="1541"/>
    <cellStyle name="Обычный 840" xfId="2088"/>
    <cellStyle name="Обычный 841" xfId="2089"/>
    <cellStyle name="Обычный 842" xfId="2090"/>
    <cellStyle name="Обычный 843" xfId="2091"/>
    <cellStyle name="Обычный 844" xfId="2092"/>
    <cellStyle name="Обычный 845" xfId="2093"/>
    <cellStyle name="Обычный 846" xfId="2094"/>
    <cellStyle name="Обычный 847" xfId="2095"/>
    <cellStyle name="Обычный 848" xfId="2096"/>
    <cellStyle name="Обычный 849" xfId="2097"/>
    <cellStyle name="Обычный 85" xfId="1542"/>
    <cellStyle name="Обычный 850" xfId="2098"/>
    <cellStyle name="Обычный 851" xfId="2099"/>
    <cellStyle name="Обычный 852" xfId="2100"/>
    <cellStyle name="Обычный 853" xfId="2101"/>
    <cellStyle name="Обычный 854" xfId="2102"/>
    <cellStyle name="Обычный 855" xfId="2103"/>
    <cellStyle name="Обычный 856" xfId="2104"/>
    <cellStyle name="Обычный 857" xfId="2105"/>
    <cellStyle name="Обычный 858" xfId="2106"/>
    <cellStyle name="Обычный 859" xfId="2107"/>
    <cellStyle name="Обычный 86" xfId="1543"/>
    <cellStyle name="Обычный 860" xfId="2108"/>
    <cellStyle name="Обычный 861" xfId="2109"/>
    <cellStyle name="Обычный 862" xfId="2110"/>
    <cellStyle name="Обычный 863" xfId="2111"/>
    <cellStyle name="Обычный 864" xfId="2112"/>
    <cellStyle name="Обычный 865" xfId="2113"/>
    <cellStyle name="Обычный 866" xfId="2114"/>
    <cellStyle name="Обычный 867" xfId="2115"/>
    <cellStyle name="Обычный 868" xfId="2116"/>
    <cellStyle name="Обычный 869" xfId="2117"/>
    <cellStyle name="Обычный 87" xfId="1544"/>
    <cellStyle name="Обычный 870" xfId="2118"/>
    <cellStyle name="Обычный 871" xfId="2119"/>
    <cellStyle name="Обычный 872" xfId="2120"/>
    <cellStyle name="Обычный 873" xfId="2121"/>
    <cellStyle name="Обычный 874" xfId="2122"/>
    <cellStyle name="Обычный 875" xfId="2123"/>
    <cellStyle name="Обычный 876" xfId="2124"/>
    <cellStyle name="Обычный 877" xfId="2125"/>
    <cellStyle name="Обычный 878" xfId="2126"/>
    <cellStyle name="Обычный 879" xfId="2127"/>
    <cellStyle name="Обычный 88" xfId="1545"/>
    <cellStyle name="Обычный 880" xfId="2128"/>
    <cellStyle name="Обычный 881" xfId="2129"/>
    <cellStyle name="Обычный 882" xfId="2130"/>
    <cellStyle name="Обычный 883" xfId="2131"/>
    <cellStyle name="Обычный 884" xfId="2132"/>
    <cellStyle name="Обычный 885" xfId="2133"/>
    <cellStyle name="Обычный 886" xfId="2134"/>
    <cellStyle name="Обычный 887" xfId="2135"/>
    <cellStyle name="Обычный 888" xfId="2136"/>
    <cellStyle name="Обычный 889" xfId="2137"/>
    <cellStyle name="Обычный 89" xfId="1546"/>
    <cellStyle name="Обычный 890" xfId="2138"/>
    <cellStyle name="Обычный 891" xfId="2139"/>
    <cellStyle name="Обычный 892" xfId="2140"/>
    <cellStyle name="Обычный 893" xfId="2141"/>
    <cellStyle name="Обычный 894" xfId="2142"/>
    <cellStyle name="Обычный 895" xfId="2143"/>
    <cellStyle name="Обычный 896" xfId="2144"/>
    <cellStyle name="Обычный 897" xfId="2145"/>
    <cellStyle name="Обычный 898" xfId="2146"/>
    <cellStyle name="Обычный 899" xfId="2147"/>
    <cellStyle name="Обычный 9" xfId="968"/>
    <cellStyle name="Обычный 9 2" xfId="969"/>
    <cellStyle name="Обычный 9 3" xfId="970"/>
    <cellStyle name="Обычный 9 4" xfId="971"/>
    <cellStyle name="Обычный 9 5" xfId="972"/>
    <cellStyle name="Обычный 9 6" xfId="973"/>
    <cellStyle name="Обычный 9_Баграс 2" xfId="974"/>
    <cellStyle name="Обычный 90" xfId="1547"/>
    <cellStyle name="Обычный 900" xfId="2148"/>
    <cellStyle name="Обычный 901" xfId="2149"/>
    <cellStyle name="Обычный 902" xfId="2150"/>
    <cellStyle name="Обычный 903" xfId="2151"/>
    <cellStyle name="Обычный 904" xfId="2152"/>
    <cellStyle name="Обычный 905" xfId="2153"/>
    <cellStyle name="Обычный 906" xfId="2154"/>
    <cellStyle name="Обычный 907" xfId="2155"/>
    <cellStyle name="Обычный 908" xfId="2156"/>
    <cellStyle name="Обычный 909" xfId="2157"/>
    <cellStyle name="Обычный 91" xfId="1548"/>
    <cellStyle name="Обычный 910" xfId="2158"/>
    <cellStyle name="Обычный 911" xfId="2159"/>
    <cellStyle name="Обычный 912" xfId="2160"/>
    <cellStyle name="Обычный 913" xfId="2161"/>
    <cellStyle name="Обычный 914" xfId="2162"/>
    <cellStyle name="Обычный 915" xfId="2163"/>
    <cellStyle name="Обычный 916" xfId="2164"/>
    <cellStyle name="Обычный 917" xfId="2165"/>
    <cellStyle name="Обычный 918" xfId="2166"/>
    <cellStyle name="Обычный 919" xfId="2167"/>
    <cellStyle name="Обычный 92" xfId="1549"/>
    <cellStyle name="Обычный 920" xfId="2168"/>
    <cellStyle name="Обычный 921" xfId="2169"/>
    <cellStyle name="Обычный 922" xfId="2170"/>
    <cellStyle name="Обычный 923" xfId="2171"/>
    <cellStyle name="Обычный 924" xfId="2172"/>
    <cellStyle name="Обычный 925" xfId="2173"/>
    <cellStyle name="Обычный 926" xfId="2174"/>
    <cellStyle name="Обычный 927" xfId="2175"/>
    <cellStyle name="Обычный 928" xfId="2176"/>
    <cellStyle name="Обычный 929" xfId="2177"/>
    <cellStyle name="Обычный 93" xfId="1550"/>
    <cellStyle name="Обычный 930" xfId="2178"/>
    <cellStyle name="Обычный 931" xfId="2179"/>
    <cellStyle name="Обычный 932" xfId="2180"/>
    <cellStyle name="Обычный 933" xfId="2181"/>
    <cellStyle name="Обычный 934" xfId="2182"/>
    <cellStyle name="Обычный 935" xfId="2183"/>
    <cellStyle name="Обычный 936" xfId="2184"/>
    <cellStyle name="Обычный 937" xfId="2185"/>
    <cellStyle name="Обычный 938" xfId="2186"/>
    <cellStyle name="Обычный 939" xfId="2187"/>
    <cellStyle name="Обычный 94" xfId="1551"/>
    <cellStyle name="Обычный 940" xfId="2188"/>
    <cellStyle name="Обычный 941" xfId="2189"/>
    <cellStyle name="Обычный 942" xfId="2190"/>
    <cellStyle name="Обычный 943" xfId="2191"/>
    <cellStyle name="Обычный 944" xfId="2192"/>
    <cellStyle name="Обычный 945" xfId="2193"/>
    <cellStyle name="Обычный 946" xfId="2194"/>
    <cellStyle name="Обычный 947" xfId="2195"/>
    <cellStyle name="Обычный 948" xfId="2196"/>
    <cellStyle name="Обычный 949" xfId="2197"/>
    <cellStyle name="Обычный 95" xfId="1552"/>
    <cellStyle name="Обычный 950" xfId="2198"/>
    <cellStyle name="Обычный 951" xfId="2199"/>
    <cellStyle name="Обычный 952" xfId="2200"/>
    <cellStyle name="Обычный 953" xfId="2201"/>
    <cellStyle name="Обычный 954" xfId="2202"/>
    <cellStyle name="Обычный 955" xfId="2203"/>
    <cellStyle name="Обычный 956" xfId="2204"/>
    <cellStyle name="Обычный 957" xfId="2205"/>
    <cellStyle name="Обычный 958" xfId="2206"/>
    <cellStyle name="Обычный 959" xfId="2207"/>
    <cellStyle name="Обычный 96" xfId="1553"/>
    <cellStyle name="Обычный 960" xfId="2208"/>
    <cellStyle name="Обычный 961" xfId="2209"/>
    <cellStyle name="Обычный 962" xfId="2210"/>
    <cellStyle name="Обычный 963" xfId="2211"/>
    <cellStyle name="Обычный 964" xfId="2212"/>
    <cellStyle name="Обычный 965" xfId="2213"/>
    <cellStyle name="Обычный 966" xfId="2214"/>
    <cellStyle name="Обычный 967" xfId="2215"/>
    <cellStyle name="Обычный 968" xfId="2216"/>
    <cellStyle name="Обычный 969" xfId="2217"/>
    <cellStyle name="Обычный 97" xfId="1554"/>
    <cellStyle name="Обычный 970" xfId="2218"/>
    <cellStyle name="Обычный 971" xfId="2219"/>
    <cellStyle name="Обычный 972" xfId="2220"/>
    <cellStyle name="Обычный 973" xfId="2221"/>
    <cellStyle name="Обычный 974" xfId="2222"/>
    <cellStyle name="Обычный 975" xfId="2223"/>
    <cellStyle name="Обычный 976" xfId="2224"/>
    <cellStyle name="Обычный 977" xfId="2225"/>
    <cellStyle name="Обычный 978" xfId="2226"/>
    <cellStyle name="Обычный 979" xfId="2227"/>
    <cellStyle name="Обычный 98" xfId="1555"/>
    <cellStyle name="Обычный 980" xfId="2228"/>
    <cellStyle name="Обычный 981" xfId="2229"/>
    <cellStyle name="Обычный 982" xfId="2230"/>
    <cellStyle name="Обычный 983" xfId="2231"/>
    <cellStyle name="Обычный 984" xfId="2232"/>
    <cellStyle name="Обычный 985" xfId="2233"/>
    <cellStyle name="Обычный 986" xfId="2234"/>
    <cellStyle name="Обычный 987" xfId="2235"/>
    <cellStyle name="Обычный 988" xfId="2236"/>
    <cellStyle name="Обычный 989" xfId="2237"/>
    <cellStyle name="Обычный 99" xfId="1556"/>
    <cellStyle name="Обычный 990" xfId="2238"/>
    <cellStyle name="Обычный 991" xfId="2239"/>
    <cellStyle name="Обычный 992" xfId="2240"/>
    <cellStyle name="Обычный 993" xfId="2241"/>
    <cellStyle name="Обычный 994" xfId="2242"/>
    <cellStyle name="Обычный 995" xfId="2243"/>
    <cellStyle name="Обычный 996" xfId="2244"/>
    <cellStyle name="Обычный 997" xfId="2245"/>
    <cellStyle name="Обычный 998" xfId="2246"/>
    <cellStyle name="Обычный 999" xfId="2247"/>
    <cellStyle name="Обычный_KS_ZRHG_рцк" xfId="2257"/>
    <cellStyle name="Обычный_SSR5086" xfId="2258"/>
    <cellStyle name="Обычный_Прилож.№1,2,3" xfId="2259"/>
    <cellStyle name="Обычный_Приложение 4" xfId="1"/>
    <cellStyle name="Обычный_Расчет стоимости услуг ТЭР" xfId="2256"/>
    <cellStyle name="Обычный_рцк" xfId="2255"/>
    <cellStyle name="Обычный_РЦК2" xfId="2260"/>
    <cellStyle name="Параметр" xfId="975"/>
    <cellStyle name="ПеременныеСметы" xfId="976"/>
    <cellStyle name="Плохой 2" xfId="977"/>
    <cellStyle name="Плохой 2 2" xfId="978"/>
    <cellStyle name="Плохой 2 3" xfId="979"/>
    <cellStyle name="Плохой 2 4" xfId="980"/>
    <cellStyle name="Плохой 2 5" xfId="981"/>
    <cellStyle name="Плохой 2 6" xfId="982"/>
    <cellStyle name="Плохой 3" xfId="983"/>
    <cellStyle name="Плохой 4" xfId="984"/>
    <cellStyle name="Плохой 5" xfId="985"/>
    <cellStyle name="Плохой 6" xfId="986"/>
    <cellStyle name="Плохой 7" xfId="987"/>
    <cellStyle name="ПодПодраздел" xfId="988"/>
    <cellStyle name="Подраздел" xfId="989"/>
    <cellStyle name="Пояснение 2" xfId="990"/>
    <cellStyle name="Пояснение 2 2" xfId="991"/>
    <cellStyle name="Пояснение 2 3" xfId="992"/>
    <cellStyle name="Пояснение 2 4" xfId="993"/>
    <cellStyle name="Пояснение 2 5" xfId="994"/>
    <cellStyle name="Пояснение 2 6" xfId="995"/>
    <cellStyle name="Пояснение 3" xfId="996"/>
    <cellStyle name="Пояснение 4" xfId="997"/>
    <cellStyle name="Пояснение 5" xfId="998"/>
    <cellStyle name="Пояснение 6" xfId="999"/>
    <cellStyle name="Пояснение 7" xfId="1000"/>
    <cellStyle name="Примечание 2" xfId="1001"/>
    <cellStyle name="Примечание 2 2" xfId="1002"/>
    <cellStyle name="Примечание 2 3" xfId="1003"/>
    <cellStyle name="Примечание 2 4" xfId="1004"/>
    <cellStyle name="Примечание 2 5" xfId="1005"/>
    <cellStyle name="Примечание 2 6" xfId="1006"/>
    <cellStyle name="Примечание 2_индекс ПРБ 19 тайл" xfId="1557"/>
    <cellStyle name="Примечание 3" xfId="1007"/>
    <cellStyle name="Примечание 4" xfId="1008"/>
    <cellStyle name="Примечание 5" xfId="1009"/>
    <cellStyle name="Примечание 6" xfId="1010"/>
    <cellStyle name="Примечание 7" xfId="1011"/>
    <cellStyle name="Процент_PRG (2)" xfId="1012"/>
    <cellStyle name="Процентный 2" xfId="1013"/>
    <cellStyle name="Процентный 3" xfId="1014"/>
    <cellStyle name="Процентный 3 2" xfId="1564"/>
    <cellStyle name="Раздел" xfId="1015"/>
    <cellStyle name="РесСмета" xfId="1016"/>
    <cellStyle name="СводВедРес" xfId="1558"/>
    <cellStyle name="СводВедРес 2" xfId="2248"/>
    <cellStyle name="СводВедРес_Сводная ресурсная ведомость ПМК 3 " xfId="2249"/>
    <cellStyle name="СводкаСтоимРаб" xfId="1017"/>
    <cellStyle name="СводРасч" xfId="1018"/>
    <cellStyle name="СводРасч 2" xfId="1559"/>
    <cellStyle name="СводРасч 3" xfId="2250"/>
    <cellStyle name="Связанная ячейка 2" xfId="1019"/>
    <cellStyle name="Связанная ячейка 2 2" xfId="1020"/>
    <cellStyle name="Связанная ячейка 2 3" xfId="1021"/>
    <cellStyle name="Связанная ячейка 2 4" xfId="1022"/>
    <cellStyle name="Связанная ячейка 2 5" xfId="1023"/>
    <cellStyle name="Связанная ячейка 2 6" xfId="1024"/>
    <cellStyle name="Связанная ячейка 2_индекс ПРБ 19 тайл" xfId="1560"/>
    <cellStyle name="Связанная ячейка 3" xfId="1025"/>
    <cellStyle name="Связанная ячейка 4" xfId="1026"/>
    <cellStyle name="Связанная ячейка 5" xfId="1027"/>
    <cellStyle name="Связанная ячейка 6" xfId="1028"/>
    <cellStyle name="Связанная ячейка 7" xfId="1029"/>
    <cellStyle name="Список ресурсов" xfId="1030"/>
    <cellStyle name="Стиль 1" xfId="1031"/>
    <cellStyle name="Стиль 1 2" xfId="1032"/>
    <cellStyle name="Стиль 1 3" xfId="1033"/>
    <cellStyle name="Стиль 1 4" xfId="1034"/>
    <cellStyle name="Стиль 1 5" xfId="1035"/>
    <cellStyle name="Стиль 1 6" xfId="1036"/>
    <cellStyle name="Стиль 1 7" xfId="1037"/>
    <cellStyle name="Стиль 1_1310.1.17  БКНС-1 Тайл.м.м" xfId="1038"/>
    <cellStyle name="Стиль_названий" xfId="1039"/>
    <cellStyle name="Строка нечётная" xfId="1040"/>
    <cellStyle name="Строка чётная" xfId="1041"/>
    <cellStyle name="ТЕКСТ" xfId="1042"/>
    <cellStyle name="Текст предупреждения 2" xfId="1043"/>
    <cellStyle name="Текст предупреждения 2 2" xfId="1044"/>
    <cellStyle name="Текст предупреждения 2 3" xfId="1045"/>
    <cellStyle name="Текст предупреждения 2 4" xfId="1046"/>
    <cellStyle name="Текст предупреждения 2 5" xfId="1047"/>
    <cellStyle name="Текст предупреждения 2 6" xfId="1048"/>
    <cellStyle name="Текст предупреждения 3" xfId="1049"/>
    <cellStyle name="Текст предупреждения 4" xfId="1050"/>
    <cellStyle name="Текст предупреждения 5" xfId="1051"/>
    <cellStyle name="Текст предупреждения 6" xfId="1052"/>
    <cellStyle name="Текст предупреждения 7" xfId="1053"/>
    <cellStyle name="Титул" xfId="1054"/>
    <cellStyle name="Тысячи [0]_ прил.2,4" xfId="1055"/>
    <cellStyle name="Тысячи_ прил.2,4" xfId="1056"/>
    <cellStyle name="Финансовый 2" xfId="1057"/>
    <cellStyle name="Финансовый 2 2" xfId="1058"/>
    <cellStyle name="Финансовый 2 3" xfId="1059"/>
    <cellStyle name="Финансовый 2 4" xfId="1060"/>
    <cellStyle name="Финансовый 2 5" xfId="1061"/>
    <cellStyle name="Финансовый 2 6" xfId="1062"/>
    <cellStyle name="Финансовый 2 7" xfId="1063"/>
    <cellStyle name="Финансовый 2 8" xfId="2251"/>
    <cellStyle name="Финансовый 3" xfId="1064"/>
    <cellStyle name="Финансовый 4" xfId="1065"/>
    <cellStyle name="Финансовый 4 2" xfId="1066"/>
    <cellStyle name="Финансовый 4 3" xfId="1067"/>
    <cellStyle name="Финансовый 4 4" xfId="1068"/>
    <cellStyle name="Финансовый 4 5" xfId="1069"/>
    <cellStyle name="Финансовый 4 6" xfId="1070"/>
    <cellStyle name="Финансовый 5" xfId="1561"/>
    <cellStyle name="Финансовый 5 2" xfId="1565"/>
    <cellStyle name="Финансовый 6" xfId="2252"/>
    <cellStyle name="Финансовый 7" xfId="2253"/>
    <cellStyle name="Формула" xfId="1071"/>
    <cellStyle name="Хвост" xfId="1072"/>
    <cellStyle name="Хороший 2" xfId="1073"/>
    <cellStyle name="Хороший 2 2" xfId="1074"/>
    <cellStyle name="Хороший 2 3" xfId="1075"/>
    <cellStyle name="Хороший 2 4" xfId="1076"/>
    <cellStyle name="Хороший 2 5" xfId="1077"/>
    <cellStyle name="Хороший 2 6" xfId="1078"/>
    <cellStyle name="Хороший 3" xfId="1079"/>
    <cellStyle name="Хороший 4" xfId="1080"/>
    <cellStyle name="Хороший 5" xfId="1081"/>
    <cellStyle name="Хороший 6" xfId="1082"/>
    <cellStyle name="Хороший 7" xfId="1083"/>
    <cellStyle name="Цена" xfId="1084"/>
    <cellStyle name="Ценник" xfId="1562"/>
    <cellStyle name="Ценник 2" xfId="2254"/>
    <cellStyle name="Џђћ–…ќ’ќ›‰" xfId="1085"/>
    <cellStyle name="Экспертиза" xfId="10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4/&#1053;&#1077;&#1092;&#1090;.%20&#1087;&#1088;-&#1076;.%20&#1082;.29&#1073;&#1080;&#1089;-&#1090;.&#1074;&#1088;.&#1082;.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 СМР"/>
      <sheetName val="ф8  СМР в рассылку "/>
      <sheetName val="см раскладка "/>
      <sheetName val="мат-лы "/>
      <sheetName val="тр-т"/>
      <sheetName val="ОБОР (2)"/>
      <sheetName val="ресурс"/>
    </sheetNames>
    <sheetDataSet>
      <sheetData sheetId="0" refreshError="1"/>
      <sheetData sheetId="1" refreshError="1"/>
      <sheetData sheetId="2">
        <row r="5">
          <cell r="H5" t="str">
            <v>Обустройство Тайлаковского месторождения нефти.Куст скважин №29БИС</v>
          </cell>
          <cell r="I5" t="str">
            <v>Нефтегазопровод "к.29бис-т.вр.к.29"</v>
          </cell>
        </row>
        <row r="11">
          <cell r="B11" t="str">
            <v>02-С101(Р29бис.1)-01</v>
          </cell>
          <cell r="C11" t="str">
            <v>Земляные работы для нефтесбора из труб диам. 158х8 мм</v>
          </cell>
          <cell r="D11">
            <v>1769</v>
          </cell>
          <cell r="E11">
            <v>11642</v>
          </cell>
          <cell r="F11">
            <v>1576</v>
          </cell>
          <cell r="H11">
            <v>2980</v>
          </cell>
          <cell r="K11">
            <v>3346</v>
          </cell>
          <cell r="L11">
            <v>1673</v>
          </cell>
          <cell r="M11">
            <v>98.51</v>
          </cell>
          <cell r="N11">
            <v>49.26</v>
          </cell>
        </row>
        <row r="12">
          <cell r="B12" t="str">
            <v>02-С101(Р29бис.1)-02</v>
          </cell>
          <cell r="C12" t="str">
            <v>Устройство подушки</v>
          </cell>
          <cell r="D12">
            <v>6</v>
          </cell>
          <cell r="E12">
            <v>470</v>
          </cell>
          <cell r="F12">
            <v>81</v>
          </cell>
          <cell r="H12">
            <v>4623</v>
          </cell>
          <cell r="K12">
            <v>87</v>
          </cell>
          <cell r="L12">
            <v>43</v>
          </cell>
          <cell r="M12">
            <v>0.23</v>
          </cell>
          <cell r="N12">
            <v>1.93</v>
          </cell>
        </row>
        <row r="13">
          <cell r="B13" t="str">
            <v>02-С101(Р29бис.1)-03</v>
          </cell>
          <cell r="C13" t="str">
            <v>Монтаж нефтегазопровода из стальных труб 159х8 мм</v>
          </cell>
          <cell r="D13">
            <v>37943</v>
          </cell>
          <cell r="E13">
            <v>193708</v>
          </cell>
          <cell r="F13">
            <v>22276</v>
          </cell>
          <cell r="H13">
            <v>222479</v>
          </cell>
          <cell r="K13">
            <v>75995</v>
          </cell>
          <cell r="L13">
            <v>36447</v>
          </cell>
          <cell r="M13">
            <v>1115.8399999999999</v>
          </cell>
          <cell r="N13">
            <v>618.07000000000005</v>
          </cell>
        </row>
        <row r="14">
          <cell r="B14" t="str">
            <v>02-С101(Р29бис.1)-04</v>
          </cell>
          <cell r="C14" t="str">
            <v>Отсыпка площадки узлов задвижек 1</v>
          </cell>
          <cell r="D14">
            <v>1432</v>
          </cell>
          <cell r="E14">
            <v>14969</v>
          </cell>
          <cell r="F14">
            <v>2506</v>
          </cell>
          <cell r="H14">
            <v>93956</v>
          </cell>
          <cell r="K14">
            <v>4252</v>
          </cell>
          <cell r="L14">
            <v>2414</v>
          </cell>
          <cell r="M14">
            <v>56.7</v>
          </cell>
          <cell r="N14">
            <v>51.79</v>
          </cell>
        </row>
        <row r="15">
          <cell r="B15" t="str">
            <v>02-С101(Р29бис.1)-05</v>
          </cell>
          <cell r="C15" t="str">
            <v>Монтаж узла №1</v>
          </cell>
          <cell r="D15">
            <v>7596</v>
          </cell>
          <cell r="E15">
            <v>6571</v>
          </cell>
          <cell r="F15">
            <v>626</v>
          </cell>
          <cell r="H15">
            <v>35387</v>
          </cell>
          <cell r="K15">
            <v>7029</v>
          </cell>
          <cell r="L15">
            <v>4939</v>
          </cell>
          <cell r="M15">
            <v>202.79</v>
          </cell>
          <cell r="N15">
            <v>12.96</v>
          </cell>
        </row>
        <row r="16">
          <cell r="B16" t="str">
            <v>02-С101(Р29бис.1)-06</v>
          </cell>
          <cell r="C16" t="str">
            <v>Строительные работы узла 1</v>
          </cell>
          <cell r="D16">
            <v>5804</v>
          </cell>
          <cell r="E16">
            <v>3856</v>
          </cell>
          <cell r="F16">
            <v>466</v>
          </cell>
          <cell r="H16">
            <v>19933</v>
          </cell>
          <cell r="K16">
            <v>5539</v>
          </cell>
          <cell r="L16">
            <v>4506</v>
          </cell>
          <cell r="M16">
            <v>202.67</v>
          </cell>
          <cell r="N16">
            <v>11.29</v>
          </cell>
        </row>
        <row r="17">
          <cell r="B17" t="str">
            <v>02-С101(Р29бис.1)-07</v>
          </cell>
          <cell r="C17" t="str">
            <v>Отсыпка площадки узлов задвижек 2</v>
          </cell>
          <cell r="D17">
            <v>81</v>
          </cell>
          <cell r="E17">
            <v>742</v>
          </cell>
          <cell r="F17">
            <v>119</v>
          </cell>
          <cell r="H17">
            <v>5343</v>
          </cell>
          <cell r="K17">
            <v>180</v>
          </cell>
          <cell r="L17">
            <v>94</v>
          </cell>
          <cell r="M17">
            <v>3.37</v>
          </cell>
          <cell r="N17">
            <v>2.4500000000000002</v>
          </cell>
        </row>
        <row r="18">
          <cell r="B18" t="str">
            <v>02-С101(Р29бис.1)-08</v>
          </cell>
          <cell r="C18" t="str">
            <v>Монтаж узла №2</v>
          </cell>
          <cell r="D18">
            <v>9873</v>
          </cell>
          <cell r="E18">
            <v>7394</v>
          </cell>
          <cell r="F18">
            <v>647</v>
          </cell>
          <cell r="H18">
            <v>25970</v>
          </cell>
          <cell r="K18">
            <v>8945</v>
          </cell>
          <cell r="L18">
            <v>6316</v>
          </cell>
          <cell r="M18">
            <v>258.29000000000002</v>
          </cell>
          <cell r="N18">
            <v>13.3</v>
          </cell>
        </row>
        <row r="19">
          <cell r="B19" t="str">
            <v>02-С101(Р29бис.1)-09</v>
          </cell>
          <cell r="C19" t="str">
            <v>Строительные работы узла 2</v>
          </cell>
          <cell r="D19">
            <v>3852</v>
          </cell>
          <cell r="E19">
            <v>2368</v>
          </cell>
          <cell r="F19">
            <v>291</v>
          </cell>
          <cell r="H19">
            <v>11229</v>
          </cell>
          <cell r="K19">
            <v>3601</v>
          </cell>
          <cell r="L19">
            <v>2972</v>
          </cell>
          <cell r="M19">
            <v>134.41999999999999</v>
          </cell>
          <cell r="N19">
            <v>7.14</v>
          </cell>
        </row>
        <row r="20">
          <cell r="B20" t="str">
            <v>02-С101(Р29бис.1)-10</v>
          </cell>
          <cell r="C20" t="str">
            <v>Молниезащита и заземление</v>
          </cell>
          <cell r="D20">
            <v>828</v>
          </cell>
          <cell r="E20">
            <v>185</v>
          </cell>
          <cell r="F20">
            <v>10</v>
          </cell>
          <cell r="H20">
            <v>1532</v>
          </cell>
          <cell r="K20">
            <v>795</v>
          </cell>
          <cell r="L20">
            <v>491</v>
          </cell>
          <cell r="M20">
            <v>30.08</v>
          </cell>
          <cell r="N20">
            <v>0.25</v>
          </cell>
        </row>
        <row r="21">
          <cell r="B21" t="str">
            <v>02-С101(Р29бис.1)-11</v>
          </cell>
          <cell r="C21" t="str">
            <v>Установку опознавательных знаков</v>
          </cell>
          <cell r="D21">
            <v>1568</v>
          </cell>
          <cell r="E21">
            <v>733</v>
          </cell>
          <cell r="F21">
            <v>88</v>
          </cell>
          <cell r="H21">
            <v>3092</v>
          </cell>
          <cell r="K21">
            <v>1867</v>
          </cell>
          <cell r="L21">
            <v>1336</v>
          </cell>
          <cell r="M21">
            <v>55.97</v>
          </cell>
          <cell r="N21">
            <v>2.0299999999999998</v>
          </cell>
        </row>
        <row r="22">
          <cell r="B22" t="str">
            <v>02-С101(Р29бис.1)-12</v>
          </cell>
          <cell r="C22" t="str">
            <v>Защита втулками</v>
          </cell>
          <cell r="D22">
            <v>19829</v>
          </cell>
          <cell r="E22">
            <v>19167</v>
          </cell>
          <cell r="F22">
            <v>2362</v>
          </cell>
          <cell r="H22">
            <v>25049</v>
          </cell>
          <cell r="K22">
            <v>20761</v>
          </cell>
          <cell r="L22">
            <v>13252</v>
          </cell>
          <cell r="M22">
            <v>612.46</v>
          </cell>
          <cell r="N22">
            <v>56.51</v>
          </cell>
        </row>
        <row r="23">
          <cell r="B23" t="str">
            <v>02-С101(Р29бис.1)-13</v>
          </cell>
          <cell r="C23" t="str">
            <v>Устройство защитных футляров</v>
          </cell>
          <cell r="D23">
            <v>8504</v>
          </cell>
          <cell r="E23">
            <v>10199</v>
          </cell>
          <cell r="F23">
            <v>1392</v>
          </cell>
          <cell r="H23">
            <v>39137</v>
          </cell>
          <cell r="K23">
            <v>10139</v>
          </cell>
          <cell r="L23">
            <v>5957</v>
          </cell>
          <cell r="M23">
            <v>291.55</v>
          </cell>
          <cell r="N23">
            <v>37.33</v>
          </cell>
        </row>
        <row r="24">
          <cell r="B24" t="str">
            <v>08-С101(Р29бис.1)-02</v>
          </cell>
          <cell r="C24" t="str">
            <v>Устройство зимника</v>
          </cell>
          <cell r="E24">
            <v>5947</v>
          </cell>
          <cell r="F24">
            <v>1085</v>
          </cell>
          <cell r="K24">
            <v>1017</v>
          </cell>
          <cell r="L24">
            <v>521</v>
          </cell>
          <cell r="N24">
            <v>22.16</v>
          </cell>
        </row>
        <row r="25">
          <cell r="B25" t="str">
            <v>09-С101(Р29бис.1)-01</v>
          </cell>
          <cell r="C25" t="str">
            <v>Первоначальную расчистку от снега</v>
          </cell>
          <cell r="E25">
            <v>6078</v>
          </cell>
          <cell r="F25">
            <v>1152</v>
          </cell>
          <cell r="K25">
            <v>968</v>
          </cell>
          <cell r="L25">
            <v>519</v>
          </cell>
          <cell r="N25">
            <v>26.82</v>
          </cell>
        </row>
      </sheetData>
      <sheetData sheetId="3">
        <row r="160">
          <cell r="F160">
            <v>1918798</v>
          </cell>
          <cell r="I160">
            <v>451863</v>
          </cell>
        </row>
      </sheetData>
      <sheetData sheetId="4">
        <row r="56">
          <cell r="N56">
            <v>544130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71"/>
  <sheetViews>
    <sheetView tabSelected="1" view="pageBreakPreview" zoomScale="60" zoomScaleNormal="124" workbookViewId="0">
      <selection activeCell="X2" sqref="X2"/>
    </sheetView>
  </sheetViews>
  <sheetFormatPr defaultColWidth="8.85546875" defaultRowHeight="12.75" x14ac:dyDescent="0.2"/>
  <cols>
    <col min="1" max="1" width="18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" style="1" customWidth="1"/>
    <col min="13" max="19" width="10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32" t="s">
        <v>137</v>
      </c>
      <c r="Y1" s="332"/>
    </row>
    <row r="2" spans="1:27" ht="15.75" x14ac:dyDescent="0.25">
      <c r="A2" s="133"/>
      <c r="X2" s="134"/>
      <c r="Y2" s="134"/>
    </row>
    <row r="3" spans="1:27" x14ac:dyDescent="0.2">
      <c r="A3" s="362" t="s">
        <v>69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  <c r="S3" s="362"/>
      <c r="T3" s="362"/>
      <c r="U3" s="362"/>
      <c r="V3" s="362"/>
      <c r="W3" s="362"/>
      <c r="X3" s="362"/>
      <c r="Y3" s="362"/>
    </row>
    <row r="4" spans="1:27" x14ac:dyDescent="0.2">
      <c r="A4" s="332" t="s">
        <v>70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</row>
    <row r="5" spans="1:27" ht="14.25" x14ac:dyDescent="0.2">
      <c r="A5" s="1" t="s">
        <v>71</v>
      </c>
      <c r="B5" s="363" t="str">
        <f>'[5]см раскладка '!H5</f>
        <v>Обустройство Тайлаковского месторождения нефти.Куст скважин №29БИС</v>
      </c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4"/>
      <c r="W5" s="364"/>
      <c r="X5" s="364"/>
      <c r="Y5" s="364"/>
    </row>
    <row r="6" spans="1:27" ht="14.25" x14ac:dyDescent="0.2">
      <c r="A6" s="1" t="s">
        <v>72</v>
      </c>
      <c r="B6" s="363" t="str">
        <f>'[5]см раскладка '!I5</f>
        <v>Нефтегазопровод "к.29бис-т.вр.к.29"</v>
      </c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364"/>
      <c r="R6" s="364"/>
      <c r="S6" s="364"/>
      <c r="T6" s="364"/>
      <c r="U6" s="364"/>
      <c r="V6" s="364"/>
      <c r="W6" s="364"/>
      <c r="X6" s="364"/>
      <c r="Y6" s="364"/>
    </row>
    <row r="7" spans="1:27" ht="14.25" x14ac:dyDescent="0.2">
      <c r="B7" s="135"/>
      <c r="C7" s="135"/>
      <c r="D7" s="135"/>
      <c r="E7" s="136"/>
      <c r="F7" s="136"/>
      <c r="G7" s="136"/>
      <c r="H7" s="136"/>
      <c r="I7" s="136"/>
      <c r="J7" s="136"/>
      <c r="K7" s="137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8"/>
    </row>
    <row r="8" spans="1:27" ht="14.25" x14ac:dyDescent="0.2">
      <c r="B8" s="136"/>
      <c r="C8" s="136"/>
      <c r="D8" s="136"/>
      <c r="E8" s="136"/>
      <c r="F8" s="136"/>
      <c r="G8" s="135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8"/>
    </row>
    <row r="9" spans="1:27" ht="13.5" thickBot="1" x14ac:dyDescent="0.25">
      <c r="B9" s="139"/>
      <c r="C9" s="139"/>
      <c r="D9" s="139"/>
      <c r="E9" s="140">
        <v>0.379</v>
      </c>
      <c r="F9" s="141" t="s">
        <v>73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</row>
    <row r="10" spans="1:27" x14ac:dyDescent="0.2">
      <c r="A10" s="365" t="s">
        <v>74</v>
      </c>
      <c r="B10" s="368" t="s">
        <v>75</v>
      </c>
      <c r="C10" s="371" t="s">
        <v>76</v>
      </c>
      <c r="D10" s="372" t="s">
        <v>55</v>
      </c>
      <c r="E10" s="375" t="s">
        <v>77</v>
      </c>
      <c r="F10" s="376"/>
      <c r="G10" s="376"/>
      <c r="H10" s="376"/>
      <c r="I10" s="376"/>
      <c r="J10" s="376"/>
      <c r="K10" s="376"/>
      <c r="L10" s="376"/>
      <c r="M10" s="348" t="s">
        <v>78</v>
      </c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50"/>
    </row>
    <row r="11" spans="1:27" x14ac:dyDescent="0.2">
      <c r="A11" s="366"/>
      <c r="B11" s="369"/>
      <c r="C11" s="351"/>
      <c r="D11" s="373"/>
      <c r="E11" s="351" t="s">
        <v>79</v>
      </c>
      <c r="F11" s="353" t="s">
        <v>80</v>
      </c>
      <c r="G11" s="354"/>
      <c r="H11" s="354"/>
      <c r="I11" s="354"/>
      <c r="J11" s="354"/>
      <c r="K11" s="354"/>
      <c r="L11" s="354"/>
      <c r="M11" s="355" t="s">
        <v>81</v>
      </c>
      <c r="N11" s="357" t="s">
        <v>82</v>
      </c>
      <c r="O11" s="357"/>
      <c r="P11" s="357" t="s">
        <v>83</v>
      </c>
      <c r="Q11" s="357"/>
      <c r="R11" s="358" t="s">
        <v>84</v>
      </c>
      <c r="S11" s="333" t="s">
        <v>85</v>
      </c>
      <c r="T11" s="358" t="s">
        <v>86</v>
      </c>
      <c r="U11" s="335" t="s">
        <v>87</v>
      </c>
      <c r="V11" s="333" t="s">
        <v>88</v>
      </c>
      <c r="W11" s="335" t="s">
        <v>89</v>
      </c>
      <c r="X11" s="335" t="s">
        <v>90</v>
      </c>
      <c r="Y11" s="360" t="s">
        <v>91</v>
      </c>
    </row>
    <row r="12" spans="1:27" ht="75.75" customHeight="1" thickBot="1" x14ac:dyDescent="0.25">
      <c r="A12" s="367"/>
      <c r="B12" s="370"/>
      <c r="C12" s="352"/>
      <c r="D12" s="374"/>
      <c r="E12" s="352"/>
      <c r="F12" s="142" t="s">
        <v>92</v>
      </c>
      <c r="G12" s="142" t="s">
        <v>93</v>
      </c>
      <c r="H12" s="142" t="s">
        <v>94</v>
      </c>
      <c r="I12" s="142" t="s">
        <v>95</v>
      </c>
      <c r="J12" s="142" t="s">
        <v>96</v>
      </c>
      <c r="K12" s="142" t="s">
        <v>89</v>
      </c>
      <c r="L12" s="143" t="s">
        <v>90</v>
      </c>
      <c r="M12" s="356"/>
      <c r="N12" s="144" t="s">
        <v>97</v>
      </c>
      <c r="O12" s="145" t="s">
        <v>98</v>
      </c>
      <c r="P12" s="144" t="s">
        <v>97</v>
      </c>
      <c r="Q12" s="145" t="s">
        <v>98</v>
      </c>
      <c r="R12" s="359"/>
      <c r="S12" s="334"/>
      <c r="T12" s="359"/>
      <c r="U12" s="336"/>
      <c r="V12" s="334"/>
      <c r="W12" s="336"/>
      <c r="X12" s="336"/>
      <c r="Y12" s="361"/>
    </row>
    <row r="13" spans="1:27" s="134" customFormat="1" ht="13.5" thickBot="1" x14ac:dyDescent="0.25">
      <c r="A13" s="146">
        <v>1</v>
      </c>
      <c r="B13" s="147">
        <f>A13+1</f>
        <v>2</v>
      </c>
      <c r="C13" s="147">
        <v>3</v>
      </c>
      <c r="D13" s="147">
        <v>4</v>
      </c>
      <c r="E13" s="147">
        <v>5</v>
      </c>
      <c r="F13" s="148">
        <v>6</v>
      </c>
      <c r="G13" s="148">
        <v>7</v>
      </c>
      <c r="H13" s="148">
        <v>8</v>
      </c>
      <c r="I13" s="148">
        <v>9</v>
      </c>
      <c r="J13" s="148">
        <v>10</v>
      </c>
      <c r="K13" s="148">
        <v>11</v>
      </c>
      <c r="L13" s="149">
        <v>12</v>
      </c>
      <c r="M13" s="150">
        <v>13</v>
      </c>
      <c r="N13" s="151">
        <v>14</v>
      </c>
      <c r="O13" s="151">
        <v>15</v>
      </c>
      <c r="P13" s="151">
        <v>16</v>
      </c>
      <c r="Q13" s="152">
        <v>17</v>
      </c>
      <c r="R13" s="150">
        <v>18</v>
      </c>
      <c r="S13" s="150">
        <v>19</v>
      </c>
      <c r="T13" s="153">
        <v>20</v>
      </c>
      <c r="U13" s="153">
        <v>21</v>
      </c>
      <c r="V13" s="153">
        <v>22</v>
      </c>
      <c r="W13" s="153">
        <v>23</v>
      </c>
      <c r="X13" s="153">
        <v>24</v>
      </c>
      <c r="Y13" s="152">
        <v>25</v>
      </c>
    </row>
    <row r="14" spans="1:27" s="298" customFormat="1" ht="25.5" x14ac:dyDescent="0.2">
      <c r="A14" s="315" t="str">
        <f>'[5]см раскладка '!B11</f>
        <v>02-С101(Р29бис.1)-01</v>
      </c>
      <c r="B14" s="316" t="str">
        <f>'[5]см раскладка '!C11</f>
        <v>Земляные работы для нефтесбора из труб диам. 158х8 мм</v>
      </c>
      <c r="C14" s="316"/>
      <c r="D14" s="316"/>
      <c r="E14" s="317">
        <f t="shared" ref="E14:E28" si="0">F14+G14+H14+K14+L14</f>
        <v>21410</v>
      </c>
      <c r="F14" s="317">
        <f>'[5]см раскладка '!H11</f>
        <v>2980</v>
      </c>
      <c r="G14" s="317">
        <f>'[5]см раскладка '!D11</f>
        <v>1769</v>
      </c>
      <c r="H14" s="317">
        <f>'[5]см раскладка '!E11</f>
        <v>11642</v>
      </c>
      <c r="I14" s="317">
        <f>'[5]см раскладка '!G11</f>
        <v>0</v>
      </c>
      <c r="J14" s="317">
        <f>'[5]см раскладка '!F11</f>
        <v>1576</v>
      </c>
      <c r="K14" s="317">
        <f>'[5]см раскладка '!K11</f>
        <v>3346</v>
      </c>
      <c r="L14" s="317">
        <f>'[5]см раскладка '!L11</f>
        <v>1673</v>
      </c>
      <c r="M14" s="317">
        <f t="shared" ref="M14:M28" si="1">O14+Q14</f>
        <v>0</v>
      </c>
      <c r="N14" s="317"/>
      <c r="O14" s="317"/>
      <c r="P14" s="317"/>
      <c r="Q14" s="317"/>
      <c r="R14" s="317">
        <f t="shared" ref="R14:R28" si="2">G14*$D$54</f>
        <v>0</v>
      </c>
      <c r="S14" s="318">
        <f>'[5]см раскладка '!M11</f>
        <v>98.51</v>
      </c>
      <c r="T14" s="317">
        <f t="shared" ref="T14:T28" si="3">(H14-I14)*$D$55</f>
        <v>0</v>
      </c>
      <c r="U14" s="317">
        <f t="shared" ref="U14:U28" si="4">J14*$D$54</f>
        <v>0</v>
      </c>
      <c r="V14" s="318">
        <f>'[5]см раскладка '!N11</f>
        <v>49.26</v>
      </c>
      <c r="W14" s="317">
        <f t="shared" ref="W14:W28" si="5">(R14+U14)*$D$60</f>
        <v>0</v>
      </c>
      <c r="X14" s="317">
        <f t="shared" ref="X14:X28" si="6">(R14+U14)*$D$61</f>
        <v>0</v>
      </c>
      <c r="Y14" s="319">
        <f>R14+T14+W14+X14+M14</f>
        <v>0</v>
      </c>
      <c r="AA14" s="320"/>
    </row>
    <row r="15" spans="1:27" s="298" customFormat="1" x14ac:dyDescent="0.2">
      <c r="A15" s="321" t="str">
        <f>'[5]см раскладка '!B12</f>
        <v>02-С101(Р29бис.1)-02</v>
      </c>
      <c r="B15" s="322" t="str">
        <f>'[5]см раскладка '!C12</f>
        <v>Устройство подушки</v>
      </c>
      <c r="C15" s="322"/>
      <c r="D15" s="322"/>
      <c r="E15" s="323">
        <f t="shared" si="0"/>
        <v>5229</v>
      </c>
      <c r="F15" s="323">
        <f>'[5]см раскладка '!H12</f>
        <v>4623</v>
      </c>
      <c r="G15" s="323">
        <f>'[5]см раскладка '!D12</f>
        <v>6</v>
      </c>
      <c r="H15" s="323">
        <f>'[5]см раскладка '!E12</f>
        <v>470</v>
      </c>
      <c r="I15" s="323">
        <f>'[5]см раскладка '!G12</f>
        <v>0</v>
      </c>
      <c r="J15" s="323">
        <f>'[5]см раскладка '!F12</f>
        <v>81</v>
      </c>
      <c r="K15" s="323">
        <f>'[5]см раскладка '!K12</f>
        <v>87</v>
      </c>
      <c r="L15" s="323">
        <f>'[5]см раскладка '!L12</f>
        <v>43</v>
      </c>
      <c r="M15" s="323">
        <f t="shared" si="1"/>
        <v>0</v>
      </c>
      <c r="N15" s="323"/>
      <c r="O15" s="323"/>
      <c r="P15" s="323"/>
      <c r="Q15" s="323"/>
      <c r="R15" s="323">
        <f t="shared" si="2"/>
        <v>0</v>
      </c>
      <c r="S15" s="324">
        <f>'[5]см раскладка '!M12</f>
        <v>0.23</v>
      </c>
      <c r="T15" s="323">
        <f t="shared" si="3"/>
        <v>0</v>
      </c>
      <c r="U15" s="323">
        <f t="shared" si="4"/>
        <v>0</v>
      </c>
      <c r="V15" s="324">
        <f>'[5]см раскладка '!N12</f>
        <v>1.93</v>
      </c>
      <c r="W15" s="323">
        <f t="shared" si="5"/>
        <v>0</v>
      </c>
      <c r="X15" s="323">
        <f t="shared" si="6"/>
        <v>0</v>
      </c>
      <c r="Y15" s="325">
        <f t="shared" ref="Y15:Y17" si="7">R15+T15+W15+X15+M15</f>
        <v>0</v>
      </c>
      <c r="AA15" s="320"/>
    </row>
    <row r="16" spans="1:27" s="298" customFormat="1" ht="25.5" x14ac:dyDescent="0.2">
      <c r="A16" s="321" t="str">
        <f>'[5]см раскладка '!B13</f>
        <v>02-С101(Р29бис.1)-03</v>
      </c>
      <c r="B16" s="322" t="str">
        <f>'[5]см раскладка '!C13</f>
        <v>Монтаж нефтегазопровода из стальных труб 159х8 мм</v>
      </c>
      <c r="C16" s="322"/>
      <c r="D16" s="322"/>
      <c r="E16" s="323">
        <f t="shared" si="0"/>
        <v>566572</v>
      </c>
      <c r="F16" s="323">
        <f>'[5]см раскладка '!H13</f>
        <v>222479</v>
      </c>
      <c r="G16" s="323">
        <f>'[5]см раскладка '!D13</f>
        <v>37943</v>
      </c>
      <c r="H16" s="323">
        <f>'[5]см раскладка '!E13</f>
        <v>193708</v>
      </c>
      <c r="I16" s="323">
        <f>'[5]см раскладка '!G13</f>
        <v>0</v>
      </c>
      <c r="J16" s="323">
        <f>'[5]см раскладка '!F13</f>
        <v>22276</v>
      </c>
      <c r="K16" s="323">
        <f>'[5]см раскладка '!K13</f>
        <v>75995</v>
      </c>
      <c r="L16" s="323">
        <f>'[5]см раскладка '!L13</f>
        <v>36447</v>
      </c>
      <c r="M16" s="323">
        <f t="shared" si="1"/>
        <v>0</v>
      </c>
      <c r="N16" s="323"/>
      <c r="O16" s="323"/>
      <c r="P16" s="323"/>
      <c r="Q16" s="323"/>
      <c r="R16" s="323">
        <f t="shared" si="2"/>
        <v>0</v>
      </c>
      <c r="S16" s="324">
        <f>'[5]см раскладка '!M13</f>
        <v>1115.8399999999999</v>
      </c>
      <c r="T16" s="323">
        <f t="shared" si="3"/>
        <v>0</v>
      </c>
      <c r="U16" s="323">
        <f t="shared" si="4"/>
        <v>0</v>
      </c>
      <c r="V16" s="324">
        <f>'[5]см раскладка '!N13</f>
        <v>618.07000000000005</v>
      </c>
      <c r="W16" s="323">
        <f t="shared" si="5"/>
        <v>0</v>
      </c>
      <c r="X16" s="323">
        <f t="shared" si="6"/>
        <v>0</v>
      </c>
      <c r="Y16" s="325">
        <f t="shared" si="7"/>
        <v>0</v>
      </c>
      <c r="AA16" s="320"/>
    </row>
    <row r="17" spans="1:27" s="298" customFormat="1" x14ac:dyDescent="0.2">
      <c r="A17" s="321" t="str">
        <f>'[5]см раскладка '!B14</f>
        <v>02-С101(Р29бис.1)-04</v>
      </c>
      <c r="B17" s="322" t="str">
        <f>'[5]см раскладка '!C14</f>
        <v>Отсыпка площадки узлов задвижек 1</v>
      </c>
      <c r="C17" s="322"/>
      <c r="D17" s="322"/>
      <c r="E17" s="323">
        <f t="shared" si="0"/>
        <v>117023</v>
      </c>
      <c r="F17" s="323">
        <f>'[5]см раскладка '!H14</f>
        <v>93956</v>
      </c>
      <c r="G17" s="323">
        <f>'[5]см раскладка '!D14</f>
        <v>1432</v>
      </c>
      <c r="H17" s="323">
        <f>'[5]см раскладка '!E14</f>
        <v>14969</v>
      </c>
      <c r="I17" s="323">
        <f>'[5]см раскладка '!G14</f>
        <v>0</v>
      </c>
      <c r="J17" s="323">
        <f>'[5]см раскладка '!F14</f>
        <v>2506</v>
      </c>
      <c r="K17" s="323">
        <f>'[5]см раскладка '!K14</f>
        <v>4252</v>
      </c>
      <c r="L17" s="323">
        <f>'[5]см раскладка '!L14</f>
        <v>2414</v>
      </c>
      <c r="M17" s="323">
        <f t="shared" si="1"/>
        <v>0</v>
      </c>
      <c r="N17" s="323"/>
      <c r="O17" s="323"/>
      <c r="P17" s="323"/>
      <c r="Q17" s="323"/>
      <c r="R17" s="323">
        <f t="shared" si="2"/>
        <v>0</v>
      </c>
      <c r="S17" s="324">
        <f>'[5]см раскладка '!M14</f>
        <v>56.7</v>
      </c>
      <c r="T17" s="323">
        <f t="shared" si="3"/>
        <v>0</v>
      </c>
      <c r="U17" s="323">
        <f t="shared" si="4"/>
        <v>0</v>
      </c>
      <c r="V17" s="324">
        <f>'[5]см раскладка '!N14</f>
        <v>51.79</v>
      </c>
      <c r="W17" s="323">
        <f t="shared" si="5"/>
        <v>0</v>
      </c>
      <c r="X17" s="323">
        <f t="shared" si="6"/>
        <v>0</v>
      </c>
      <c r="Y17" s="325">
        <f t="shared" si="7"/>
        <v>0</v>
      </c>
      <c r="AA17" s="320"/>
    </row>
    <row r="18" spans="1:27" s="298" customFormat="1" x14ac:dyDescent="0.2">
      <c r="A18" s="321" t="str">
        <f>'[5]см раскладка '!B15</f>
        <v>02-С101(Р29бис.1)-05</v>
      </c>
      <c r="B18" s="322" t="str">
        <f>'[5]см раскладка '!C15</f>
        <v>Монтаж узла №1</v>
      </c>
      <c r="C18" s="322"/>
      <c r="D18" s="322"/>
      <c r="E18" s="323">
        <f t="shared" si="0"/>
        <v>61522</v>
      </c>
      <c r="F18" s="323">
        <f>'[5]см раскладка '!H15</f>
        <v>35387</v>
      </c>
      <c r="G18" s="323">
        <f>'[5]см раскладка '!D15</f>
        <v>7596</v>
      </c>
      <c r="H18" s="323">
        <f>'[5]см раскладка '!E15</f>
        <v>6571</v>
      </c>
      <c r="I18" s="323">
        <f>'[5]см раскладка '!G15</f>
        <v>0</v>
      </c>
      <c r="J18" s="323">
        <f>'[5]см раскладка '!F15</f>
        <v>626</v>
      </c>
      <c r="K18" s="323">
        <f>'[5]см раскладка '!K15</f>
        <v>7029</v>
      </c>
      <c r="L18" s="323">
        <f>'[5]см раскладка '!L15</f>
        <v>4939</v>
      </c>
      <c r="M18" s="323">
        <f t="shared" si="1"/>
        <v>0</v>
      </c>
      <c r="N18" s="323"/>
      <c r="O18" s="323"/>
      <c r="P18" s="323"/>
      <c r="Q18" s="323"/>
      <c r="R18" s="323">
        <f t="shared" si="2"/>
        <v>0</v>
      </c>
      <c r="S18" s="324">
        <f>'[5]см раскладка '!M15</f>
        <v>202.79</v>
      </c>
      <c r="T18" s="323">
        <f t="shared" si="3"/>
        <v>0</v>
      </c>
      <c r="U18" s="323">
        <f t="shared" si="4"/>
        <v>0</v>
      </c>
      <c r="V18" s="324">
        <f>'[5]см раскладка '!N15</f>
        <v>12.96</v>
      </c>
      <c r="W18" s="323">
        <f t="shared" si="5"/>
        <v>0</v>
      </c>
      <c r="X18" s="323">
        <f t="shared" si="6"/>
        <v>0</v>
      </c>
      <c r="Y18" s="325">
        <f>R18+T18+W18+X18+M18</f>
        <v>0</v>
      </c>
      <c r="AA18" s="320"/>
    </row>
    <row r="19" spans="1:27" s="298" customFormat="1" x14ac:dyDescent="0.2">
      <c r="A19" s="321" t="str">
        <f>'[5]см раскладка '!B16</f>
        <v>02-С101(Р29бис.1)-06</v>
      </c>
      <c r="B19" s="322" t="str">
        <f>'[5]см раскладка '!C16</f>
        <v>Строительные работы узла 1</v>
      </c>
      <c r="C19" s="322"/>
      <c r="D19" s="322"/>
      <c r="E19" s="323">
        <f t="shared" si="0"/>
        <v>39638</v>
      </c>
      <c r="F19" s="323">
        <f>'[5]см раскладка '!H16</f>
        <v>19933</v>
      </c>
      <c r="G19" s="323">
        <f>'[5]см раскладка '!D16</f>
        <v>5804</v>
      </c>
      <c r="H19" s="323">
        <f>'[5]см раскладка '!E16</f>
        <v>3856</v>
      </c>
      <c r="I19" s="323">
        <f>'[5]см раскладка '!G16</f>
        <v>0</v>
      </c>
      <c r="J19" s="323">
        <f>'[5]см раскладка '!F16</f>
        <v>466</v>
      </c>
      <c r="K19" s="323">
        <f>'[5]см раскладка '!K16</f>
        <v>5539</v>
      </c>
      <c r="L19" s="323">
        <f>'[5]см раскладка '!L16</f>
        <v>4506</v>
      </c>
      <c r="M19" s="323">
        <f t="shared" si="1"/>
        <v>0</v>
      </c>
      <c r="N19" s="323"/>
      <c r="O19" s="323"/>
      <c r="P19" s="323"/>
      <c r="Q19" s="323"/>
      <c r="R19" s="323">
        <f t="shared" si="2"/>
        <v>0</v>
      </c>
      <c r="S19" s="324">
        <f>'[5]см раскладка '!M16</f>
        <v>202.67</v>
      </c>
      <c r="T19" s="323">
        <f t="shared" si="3"/>
        <v>0</v>
      </c>
      <c r="U19" s="323">
        <f t="shared" si="4"/>
        <v>0</v>
      </c>
      <c r="V19" s="324">
        <f>'[5]см раскладка '!N16</f>
        <v>11.29</v>
      </c>
      <c r="W19" s="323">
        <f t="shared" si="5"/>
        <v>0</v>
      </c>
      <c r="X19" s="323">
        <f t="shared" si="6"/>
        <v>0</v>
      </c>
      <c r="Y19" s="325">
        <f t="shared" ref="Y19:Y21" si="8">R19+T19+W19+X19+M19</f>
        <v>0</v>
      </c>
      <c r="AA19" s="320"/>
    </row>
    <row r="20" spans="1:27" s="298" customFormat="1" x14ac:dyDescent="0.2">
      <c r="A20" s="321" t="str">
        <f>'[5]см раскладка '!B17</f>
        <v>02-С101(Р29бис.1)-07</v>
      </c>
      <c r="B20" s="322" t="str">
        <f>'[5]см раскладка '!C17</f>
        <v>Отсыпка площадки узлов задвижек 2</v>
      </c>
      <c r="C20" s="322"/>
      <c r="D20" s="322"/>
      <c r="E20" s="323">
        <f t="shared" si="0"/>
        <v>6440</v>
      </c>
      <c r="F20" s="323">
        <f>'[5]см раскладка '!H17</f>
        <v>5343</v>
      </c>
      <c r="G20" s="323">
        <f>'[5]см раскладка '!D17</f>
        <v>81</v>
      </c>
      <c r="H20" s="323">
        <f>'[5]см раскладка '!E17</f>
        <v>742</v>
      </c>
      <c r="I20" s="323">
        <f>'[5]см раскладка '!G17</f>
        <v>0</v>
      </c>
      <c r="J20" s="323">
        <f>'[5]см раскладка '!F17</f>
        <v>119</v>
      </c>
      <c r="K20" s="323">
        <f>'[5]см раскладка '!K17</f>
        <v>180</v>
      </c>
      <c r="L20" s="323">
        <f>'[5]см раскладка '!L17</f>
        <v>94</v>
      </c>
      <c r="M20" s="323">
        <f t="shared" si="1"/>
        <v>0</v>
      </c>
      <c r="N20" s="323"/>
      <c r="O20" s="323"/>
      <c r="P20" s="323"/>
      <c r="Q20" s="323"/>
      <c r="R20" s="323">
        <f t="shared" si="2"/>
        <v>0</v>
      </c>
      <c r="S20" s="324">
        <f>'[5]см раскладка '!M17</f>
        <v>3.37</v>
      </c>
      <c r="T20" s="323">
        <f t="shared" si="3"/>
        <v>0</v>
      </c>
      <c r="U20" s="323">
        <f t="shared" si="4"/>
        <v>0</v>
      </c>
      <c r="V20" s="324">
        <f>'[5]см раскладка '!N17</f>
        <v>2.4500000000000002</v>
      </c>
      <c r="W20" s="323">
        <f t="shared" si="5"/>
        <v>0</v>
      </c>
      <c r="X20" s="323">
        <f t="shared" si="6"/>
        <v>0</v>
      </c>
      <c r="Y20" s="325">
        <f t="shared" si="8"/>
        <v>0</v>
      </c>
      <c r="AA20" s="320"/>
    </row>
    <row r="21" spans="1:27" s="298" customFormat="1" x14ac:dyDescent="0.2">
      <c r="A21" s="321" t="str">
        <f>'[5]см раскладка '!B18</f>
        <v>02-С101(Р29бис.1)-08</v>
      </c>
      <c r="B21" s="322" t="str">
        <f>'[5]см раскладка '!C18</f>
        <v>Монтаж узла №2</v>
      </c>
      <c r="C21" s="322"/>
      <c r="D21" s="322"/>
      <c r="E21" s="323">
        <f t="shared" si="0"/>
        <v>58498</v>
      </c>
      <c r="F21" s="323">
        <f>'[5]см раскладка '!H18</f>
        <v>25970</v>
      </c>
      <c r="G21" s="323">
        <f>'[5]см раскладка '!D18</f>
        <v>9873</v>
      </c>
      <c r="H21" s="323">
        <f>'[5]см раскладка '!E18</f>
        <v>7394</v>
      </c>
      <c r="I21" s="323">
        <f>'[5]см раскладка '!G18</f>
        <v>0</v>
      </c>
      <c r="J21" s="323">
        <f>'[5]см раскладка '!F18</f>
        <v>647</v>
      </c>
      <c r="K21" s="323">
        <f>'[5]см раскладка '!K18</f>
        <v>8945</v>
      </c>
      <c r="L21" s="323">
        <f>'[5]см раскладка '!L18</f>
        <v>6316</v>
      </c>
      <c r="M21" s="323">
        <f t="shared" si="1"/>
        <v>0</v>
      </c>
      <c r="N21" s="323"/>
      <c r="O21" s="323"/>
      <c r="P21" s="323"/>
      <c r="Q21" s="323"/>
      <c r="R21" s="323">
        <f t="shared" si="2"/>
        <v>0</v>
      </c>
      <c r="S21" s="324">
        <f>'[5]см раскладка '!M18</f>
        <v>258.29000000000002</v>
      </c>
      <c r="T21" s="323">
        <f t="shared" si="3"/>
        <v>0</v>
      </c>
      <c r="U21" s="323">
        <f t="shared" si="4"/>
        <v>0</v>
      </c>
      <c r="V21" s="324">
        <f>'[5]см раскладка '!N18</f>
        <v>13.3</v>
      </c>
      <c r="W21" s="323">
        <f t="shared" si="5"/>
        <v>0</v>
      </c>
      <c r="X21" s="323">
        <f t="shared" si="6"/>
        <v>0</v>
      </c>
      <c r="Y21" s="325">
        <f t="shared" si="8"/>
        <v>0</v>
      </c>
      <c r="AA21" s="320"/>
    </row>
    <row r="22" spans="1:27" s="298" customFormat="1" x14ac:dyDescent="0.2">
      <c r="A22" s="321" t="str">
        <f>'[5]см раскладка '!B19</f>
        <v>02-С101(Р29бис.1)-09</v>
      </c>
      <c r="B22" s="322" t="str">
        <f>'[5]см раскладка '!C19</f>
        <v>Строительные работы узла 2</v>
      </c>
      <c r="C22" s="322"/>
      <c r="D22" s="322"/>
      <c r="E22" s="323">
        <f t="shared" si="0"/>
        <v>24022</v>
      </c>
      <c r="F22" s="323">
        <f>'[5]см раскладка '!H19</f>
        <v>11229</v>
      </c>
      <c r="G22" s="323">
        <f>'[5]см раскладка '!D19</f>
        <v>3852</v>
      </c>
      <c r="H22" s="323">
        <f>'[5]см раскладка '!E19</f>
        <v>2368</v>
      </c>
      <c r="I22" s="323">
        <f>'[5]см раскладка '!G19</f>
        <v>0</v>
      </c>
      <c r="J22" s="323">
        <f>'[5]см раскладка '!F19</f>
        <v>291</v>
      </c>
      <c r="K22" s="323">
        <f>'[5]см раскладка '!K19</f>
        <v>3601</v>
      </c>
      <c r="L22" s="323">
        <f>'[5]см раскладка '!L19</f>
        <v>2972</v>
      </c>
      <c r="M22" s="323">
        <f t="shared" si="1"/>
        <v>0</v>
      </c>
      <c r="N22" s="323"/>
      <c r="O22" s="323"/>
      <c r="P22" s="323"/>
      <c r="Q22" s="323"/>
      <c r="R22" s="323">
        <f t="shared" si="2"/>
        <v>0</v>
      </c>
      <c r="S22" s="324">
        <f>'[5]см раскладка '!M19</f>
        <v>134.41999999999999</v>
      </c>
      <c r="T22" s="323">
        <f t="shared" si="3"/>
        <v>0</v>
      </c>
      <c r="U22" s="323">
        <f t="shared" si="4"/>
        <v>0</v>
      </c>
      <c r="V22" s="324">
        <f>'[5]см раскладка '!N19</f>
        <v>7.14</v>
      </c>
      <c r="W22" s="323">
        <f t="shared" si="5"/>
        <v>0</v>
      </c>
      <c r="X22" s="323">
        <f t="shared" si="6"/>
        <v>0</v>
      </c>
      <c r="Y22" s="325">
        <f>R22+T22+W22+X22+M22</f>
        <v>0</v>
      </c>
      <c r="AA22" s="320"/>
    </row>
    <row r="23" spans="1:27" s="298" customFormat="1" x14ac:dyDescent="0.2">
      <c r="A23" s="321" t="str">
        <f>'[5]см раскладка '!B20</f>
        <v>02-С101(Р29бис.1)-10</v>
      </c>
      <c r="B23" s="322" t="str">
        <f>'[5]см раскладка '!C20</f>
        <v>Молниезащита и заземление</v>
      </c>
      <c r="C23" s="322"/>
      <c r="D23" s="322"/>
      <c r="E23" s="323">
        <f t="shared" si="0"/>
        <v>3831</v>
      </c>
      <c r="F23" s="323">
        <f>'[5]см раскладка '!H20</f>
        <v>1532</v>
      </c>
      <c r="G23" s="323">
        <f>'[5]см раскладка '!D20</f>
        <v>828</v>
      </c>
      <c r="H23" s="323">
        <f>'[5]см раскладка '!E20</f>
        <v>185</v>
      </c>
      <c r="I23" s="323">
        <f>'[5]см раскладка '!G20</f>
        <v>0</v>
      </c>
      <c r="J23" s="323">
        <f>'[5]см раскладка '!F20</f>
        <v>10</v>
      </c>
      <c r="K23" s="323">
        <f>'[5]см раскладка '!K20</f>
        <v>795</v>
      </c>
      <c r="L23" s="323">
        <f>'[5]см раскладка '!L20</f>
        <v>491</v>
      </c>
      <c r="M23" s="323">
        <f t="shared" si="1"/>
        <v>0</v>
      </c>
      <c r="N23" s="323"/>
      <c r="O23" s="323"/>
      <c r="P23" s="323"/>
      <c r="Q23" s="323"/>
      <c r="R23" s="323">
        <f t="shared" si="2"/>
        <v>0</v>
      </c>
      <c r="S23" s="324">
        <f>'[5]см раскладка '!M20</f>
        <v>30.08</v>
      </c>
      <c r="T23" s="323">
        <f t="shared" si="3"/>
        <v>0</v>
      </c>
      <c r="U23" s="323">
        <f t="shared" si="4"/>
        <v>0</v>
      </c>
      <c r="V23" s="324">
        <f>'[5]см раскладка '!N20</f>
        <v>0.25</v>
      </c>
      <c r="W23" s="323">
        <f t="shared" si="5"/>
        <v>0</v>
      </c>
      <c r="X23" s="323">
        <f t="shared" si="6"/>
        <v>0</v>
      </c>
      <c r="Y23" s="325">
        <f t="shared" ref="Y23:Y25" si="9">R23+T23+W23+X23+M23</f>
        <v>0</v>
      </c>
      <c r="AA23" s="320"/>
    </row>
    <row r="24" spans="1:27" s="298" customFormat="1" x14ac:dyDescent="0.2">
      <c r="A24" s="321" t="str">
        <f>'[5]см раскладка '!B21</f>
        <v>02-С101(Р29бис.1)-11</v>
      </c>
      <c r="B24" s="322" t="str">
        <f>'[5]см раскладка '!C21</f>
        <v>Установку опознавательных знаков</v>
      </c>
      <c r="C24" s="322"/>
      <c r="D24" s="322"/>
      <c r="E24" s="323">
        <f t="shared" si="0"/>
        <v>8596</v>
      </c>
      <c r="F24" s="323">
        <f>'[5]см раскладка '!H21</f>
        <v>3092</v>
      </c>
      <c r="G24" s="323">
        <f>'[5]см раскладка '!D21</f>
        <v>1568</v>
      </c>
      <c r="H24" s="323">
        <f>'[5]см раскладка '!E21</f>
        <v>733</v>
      </c>
      <c r="I24" s="323">
        <f>'[5]см раскладка '!G21</f>
        <v>0</v>
      </c>
      <c r="J24" s="323">
        <f>'[5]см раскладка '!F21</f>
        <v>88</v>
      </c>
      <c r="K24" s="323">
        <f>'[5]см раскладка '!K21</f>
        <v>1867</v>
      </c>
      <c r="L24" s="323">
        <f>'[5]см раскладка '!L21</f>
        <v>1336</v>
      </c>
      <c r="M24" s="323">
        <f t="shared" si="1"/>
        <v>0</v>
      </c>
      <c r="N24" s="323"/>
      <c r="O24" s="323"/>
      <c r="P24" s="323"/>
      <c r="Q24" s="323"/>
      <c r="R24" s="323">
        <f t="shared" si="2"/>
        <v>0</v>
      </c>
      <c r="S24" s="324">
        <f>'[5]см раскладка '!M21</f>
        <v>55.97</v>
      </c>
      <c r="T24" s="323">
        <f t="shared" si="3"/>
        <v>0</v>
      </c>
      <c r="U24" s="323">
        <f t="shared" si="4"/>
        <v>0</v>
      </c>
      <c r="V24" s="324">
        <f>'[5]см раскладка '!N21</f>
        <v>2.0299999999999998</v>
      </c>
      <c r="W24" s="323">
        <f t="shared" si="5"/>
        <v>0</v>
      </c>
      <c r="X24" s="323">
        <f t="shared" si="6"/>
        <v>0</v>
      </c>
      <c r="Y24" s="325">
        <f t="shared" si="9"/>
        <v>0</v>
      </c>
      <c r="AA24" s="320"/>
    </row>
    <row r="25" spans="1:27" s="298" customFormat="1" x14ac:dyDescent="0.2">
      <c r="A25" s="321" t="str">
        <f>'[5]см раскладка '!B22</f>
        <v>02-С101(Р29бис.1)-12</v>
      </c>
      <c r="B25" s="322" t="str">
        <f>'[5]см раскладка '!C22</f>
        <v>Защита втулками</v>
      </c>
      <c r="C25" s="322"/>
      <c r="D25" s="322"/>
      <c r="E25" s="323">
        <f t="shared" si="0"/>
        <v>98058</v>
      </c>
      <c r="F25" s="323">
        <f>'[5]см раскладка '!H22</f>
        <v>25049</v>
      </c>
      <c r="G25" s="323">
        <f>'[5]см раскладка '!D22</f>
        <v>19829</v>
      </c>
      <c r="H25" s="323">
        <f>'[5]см раскладка '!E22</f>
        <v>19167</v>
      </c>
      <c r="I25" s="323">
        <f>'[5]см раскладка '!G22</f>
        <v>0</v>
      </c>
      <c r="J25" s="323">
        <f>'[5]см раскладка '!F22</f>
        <v>2362</v>
      </c>
      <c r="K25" s="323">
        <f>'[5]см раскладка '!K22</f>
        <v>20761</v>
      </c>
      <c r="L25" s="323">
        <f>'[5]см раскладка '!L22</f>
        <v>13252</v>
      </c>
      <c r="M25" s="323">
        <f t="shared" si="1"/>
        <v>0</v>
      </c>
      <c r="N25" s="323"/>
      <c r="O25" s="323"/>
      <c r="P25" s="323"/>
      <c r="Q25" s="323"/>
      <c r="R25" s="323">
        <f t="shared" si="2"/>
        <v>0</v>
      </c>
      <c r="S25" s="324">
        <f>'[5]см раскладка '!M22</f>
        <v>612.46</v>
      </c>
      <c r="T25" s="323">
        <f t="shared" si="3"/>
        <v>0</v>
      </c>
      <c r="U25" s="323">
        <f t="shared" si="4"/>
        <v>0</v>
      </c>
      <c r="V25" s="324">
        <f>'[5]см раскладка '!N22</f>
        <v>56.51</v>
      </c>
      <c r="W25" s="323">
        <f t="shared" si="5"/>
        <v>0</v>
      </c>
      <c r="X25" s="323">
        <f t="shared" si="6"/>
        <v>0</v>
      </c>
      <c r="Y25" s="325">
        <f t="shared" si="9"/>
        <v>0</v>
      </c>
      <c r="AA25" s="320"/>
    </row>
    <row r="26" spans="1:27" s="298" customFormat="1" x14ac:dyDescent="0.2">
      <c r="A26" s="321" t="str">
        <f>'[5]см раскладка '!B23</f>
        <v>02-С101(Р29бис.1)-13</v>
      </c>
      <c r="B26" s="322" t="str">
        <f>'[5]см раскладка '!C23</f>
        <v>Устройство защитных футляров</v>
      </c>
      <c r="C26" s="322"/>
      <c r="D26" s="322"/>
      <c r="E26" s="323">
        <f t="shared" si="0"/>
        <v>73936</v>
      </c>
      <c r="F26" s="323">
        <f>'[5]см раскладка '!H23</f>
        <v>39137</v>
      </c>
      <c r="G26" s="323">
        <f>'[5]см раскладка '!D23</f>
        <v>8504</v>
      </c>
      <c r="H26" s="323">
        <f>'[5]см раскладка '!E23</f>
        <v>10199</v>
      </c>
      <c r="I26" s="323">
        <f>'[5]см раскладка '!G23</f>
        <v>0</v>
      </c>
      <c r="J26" s="323">
        <f>'[5]см раскладка '!F23</f>
        <v>1392</v>
      </c>
      <c r="K26" s="323">
        <f>'[5]см раскладка '!K23</f>
        <v>10139</v>
      </c>
      <c r="L26" s="323">
        <f>'[5]см раскладка '!L23</f>
        <v>5957</v>
      </c>
      <c r="M26" s="323">
        <f t="shared" si="1"/>
        <v>0</v>
      </c>
      <c r="N26" s="323"/>
      <c r="O26" s="323"/>
      <c r="P26" s="323"/>
      <c r="Q26" s="323"/>
      <c r="R26" s="323">
        <f t="shared" si="2"/>
        <v>0</v>
      </c>
      <c r="S26" s="324">
        <f>'[5]см раскладка '!M23</f>
        <v>291.55</v>
      </c>
      <c r="T26" s="323">
        <f t="shared" si="3"/>
        <v>0</v>
      </c>
      <c r="U26" s="323">
        <f t="shared" si="4"/>
        <v>0</v>
      </c>
      <c r="V26" s="324">
        <f>'[5]см раскладка '!N23</f>
        <v>37.33</v>
      </c>
      <c r="W26" s="323">
        <f t="shared" si="5"/>
        <v>0</v>
      </c>
      <c r="X26" s="323">
        <f t="shared" si="6"/>
        <v>0</v>
      </c>
      <c r="Y26" s="325">
        <f>R26+T26+W26+X26+M26</f>
        <v>0</v>
      </c>
      <c r="AA26" s="320"/>
    </row>
    <row r="27" spans="1:27" s="298" customFormat="1" x14ac:dyDescent="0.2">
      <c r="A27" s="321" t="str">
        <f>'[5]см раскладка '!B24</f>
        <v>08-С101(Р29бис.1)-02</v>
      </c>
      <c r="B27" s="322" t="str">
        <f>'[5]см раскладка '!C24</f>
        <v>Устройство зимника</v>
      </c>
      <c r="C27" s="322"/>
      <c r="D27" s="322"/>
      <c r="E27" s="323">
        <f t="shared" si="0"/>
        <v>7485</v>
      </c>
      <c r="F27" s="323">
        <f>'[5]см раскладка '!H24</f>
        <v>0</v>
      </c>
      <c r="G27" s="323">
        <f>'[5]см раскладка '!D24</f>
        <v>0</v>
      </c>
      <c r="H27" s="323">
        <f>'[5]см раскладка '!E24</f>
        <v>5947</v>
      </c>
      <c r="I27" s="323">
        <f>'[5]см раскладка '!G24</f>
        <v>0</v>
      </c>
      <c r="J27" s="323">
        <f>'[5]см раскладка '!F24</f>
        <v>1085</v>
      </c>
      <c r="K27" s="323">
        <f>'[5]см раскладка '!K24</f>
        <v>1017</v>
      </c>
      <c r="L27" s="323">
        <f>'[5]см раскладка '!L24</f>
        <v>521</v>
      </c>
      <c r="M27" s="323">
        <f t="shared" si="1"/>
        <v>0</v>
      </c>
      <c r="N27" s="323"/>
      <c r="O27" s="323"/>
      <c r="P27" s="323"/>
      <c r="Q27" s="323"/>
      <c r="R27" s="323">
        <f t="shared" si="2"/>
        <v>0</v>
      </c>
      <c r="S27" s="324">
        <f>'[5]см раскладка '!M24</f>
        <v>0</v>
      </c>
      <c r="T27" s="323">
        <f t="shared" si="3"/>
        <v>0</v>
      </c>
      <c r="U27" s="323">
        <f t="shared" si="4"/>
        <v>0</v>
      </c>
      <c r="V27" s="324">
        <f>'[5]см раскладка '!N24</f>
        <v>22.16</v>
      </c>
      <c r="W27" s="323">
        <f t="shared" si="5"/>
        <v>0</v>
      </c>
      <c r="X27" s="323">
        <f t="shared" si="6"/>
        <v>0</v>
      </c>
      <c r="Y27" s="325">
        <f t="shared" ref="Y27:Y28" si="10">R27+T27+W27+X27+M27</f>
        <v>0</v>
      </c>
      <c r="AA27" s="320"/>
    </row>
    <row r="28" spans="1:27" s="298" customFormat="1" ht="13.5" thickBot="1" x14ac:dyDescent="0.25">
      <c r="A28" s="326" t="str">
        <f>'[5]см раскладка '!B25</f>
        <v>09-С101(Р29бис.1)-01</v>
      </c>
      <c r="B28" s="327" t="str">
        <f>'[5]см раскладка '!C25</f>
        <v>Первоначальную расчистку от снега</v>
      </c>
      <c r="C28" s="327"/>
      <c r="D28" s="327"/>
      <c r="E28" s="328">
        <f t="shared" si="0"/>
        <v>7565</v>
      </c>
      <c r="F28" s="328">
        <f>'[5]см раскладка '!H25</f>
        <v>0</v>
      </c>
      <c r="G28" s="328">
        <f>'[5]см раскладка '!D25</f>
        <v>0</v>
      </c>
      <c r="H28" s="328">
        <f>'[5]см раскладка '!E25</f>
        <v>6078</v>
      </c>
      <c r="I28" s="328">
        <f>'[5]см раскладка '!G25</f>
        <v>0</v>
      </c>
      <c r="J28" s="328">
        <f>'[5]см раскладка '!F25</f>
        <v>1152</v>
      </c>
      <c r="K28" s="328">
        <f>'[5]см раскладка '!K25</f>
        <v>968</v>
      </c>
      <c r="L28" s="328">
        <f>'[5]см раскладка '!L25</f>
        <v>519</v>
      </c>
      <c r="M28" s="328">
        <f t="shared" si="1"/>
        <v>0</v>
      </c>
      <c r="N28" s="328"/>
      <c r="O28" s="328"/>
      <c r="P28" s="328"/>
      <c r="Q28" s="328"/>
      <c r="R28" s="328">
        <f t="shared" si="2"/>
        <v>0</v>
      </c>
      <c r="S28" s="329">
        <f>'[5]см раскладка '!M25</f>
        <v>0</v>
      </c>
      <c r="T28" s="328">
        <f t="shared" si="3"/>
        <v>0</v>
      </c>
      <c r="U28" s="328">
        <f t="shared" si="4"/>
        <v>0</v>
      </c>
      <c r="V28" s="329">
        <f>'[5]см раскладка '!N25</f>
        <v>26.82</v>
      </c>
      <c r="W28" s="328">
        <f t="shared" si="5"/>
        <v>0</v>
      </c>
      <c r="X28" s="328">
        <f t="shared" si="6"/>
        <v>0</v>
      </c>
      <c r="Y28" s="330">
        <f t="shared" si="10"/>
        <v>0</v>
      </c>
      <c r="AA28" s="320"/>
    </row>
    <row r="29" spans="1:27" ht="26.25" customHeight="1" thickBot="1" x14ac:dyDescent="0.25">
      <c r="A29" s="155"/>
      <c r="B29" s="156" t="s">
        <v>99</v>
      </c>
      <c r="C29" s="157"/>
      <c r="D29" s="158"/>
      <c r="E29" s="159">
        <f>SUM(E14:E28)</f>
        <v>1099825</v>
      </c>
      <c r="F29" s="159">
        <f t="shared" ref="F29:X29" si="11">SUM(F14:F28)</f>
        <v>490710</v>
      </c>
      <c r="G29" s="159">
        <f t="shared" si="11"/>
        <v>99085</v>
      </c>
      <c r="H29" s="159">
        <f t="shared" si="11"/>
        <v>284029</v>
      </c>
      <c r="I29" s="159">
        <f t="shared" si="11"/>
        <v>0</v>
      </c>
      <c r="J29" s="159">
        <f t="shared" si="11"/>
        <v>34677</v>
      </c>
      <c r="K29" s="159">
        <f t="shared" si="11"/>
        <v>144521</v>
      </c>
      <c r="L29" s="159">
        <f t="shared" si="11"/>
        <v>81480</v>
      </c>
      <c r="M29" s="159">
        <f t="shared" si="11"/>
        <v>0</v>
      </c>
      <c r="N29" s="159">
        <f t="shared" si="11"/>
        <v>0</v>
      </c>
      <c r="O29" s="159">
        <f>'[5]мат-лы '!F160</f>
        <v>1918798</v>
      </c>
      <c r="P29" s="159">
        <f t="shared" si="11"/>
        <v>0</v>
      </c>
      <c r="Q29" s="159">
        <f>'[5]мат-лы '!I160</f>
        <v>451863</v>
      </c>
      <c r="R29" s="159">
        <f t="shared" si="11"/>
        <v>0</v>
      </c>
      <c r="S29" s="159">
        <f t="shared" si="11"/>
        <v>3062.8799999999997</v>
      </c>
      <c r="T29" s="159">
        <f t="shared" si="11"/>
        <v>0</v>
      </c>
      <c r="U29" s="159">
        <f t="shared" si="11"/>
        <v>0</v>
      </c>
      <c r="V29" s="159">
        <f t="shared" si="11"/>
        <v>913.29</v>
      </c>
      <c r="W29" s="159">
        <f t="shared" si="11"/>
        <v>0</v>
      </c>
      <c r="X29" s="159">
        <f t="shared" si="11"/>
        <v>0</v>
      </c>
      <c r="Y29" s="159">
        <f>SUM(Y14:Y28)+Q29+O29</f>
        <v>2370661</v>
      </c>
      <c r="Z29" s="154"/>
      <c r="AA29" s="154"/>
    </row>
    <row r="30" spans="1:27" ht="13.5" x14ac:dyDescent="0.2">
      <c r="A30" s="160" t="s">
        <v>100</v>
      </c>
      <c r="B30" s="161" t="s">
        <v>101</v>
      </c>
      <c r="C30" s="162"/>
      <c r="D30" s="163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5">
        <f>(Y29-O29-N29)*D56</f>
        <v>15815.205000000002</v>
      </c>
      <c r="AA30" s="154"/>
    </row>
    <row r="31" spans="1:27" ht="13.5" thickBot="1" x14ac:dyDescent="0.25">
      <c r="A31" s="166"/>
      <c r="B31" s="167" t="s">
        <v>102</v>
      </c>
      <c r="C31" s="168"/>
      <c r="D31" s="169"/>
      <c r="E31" s="170">
        <f>E29+E30</f>
        <v>1099825</v>
      </c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1">
        <f>Y29+Y30</f>
        <v>2386476.2050000001</v>
      </c>
      <c r="AA31" s="154"/>
    </row>
    <row r="32" spans="1:27" x14ac:dyDescent="0.2">
      <c r="A32" s="172"/>
      <c r="B32" s="173" t="s">
        <v>103</v>
      </c>
      <c r="C32" s="174"/>
      <c r="D32" s="175"/>
      <c r="E32" s="176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7"/>
      <c r="T32" s="176"/>
      <c r="U32" s="176"/>
      <c r="V32" s="177"/>
      <c r="W32" s="176"/>
      <c r="X32" s="176"/>
      <c r="Y32" s="178"/>
      <c r="Z32" s="154"/>
      <c r="AA32" s="154"/>
    </row>
    <row r="33" spans="1:254" ht="13.5" x14ac:dyDescent="0.2">
      <c r="A33" s="166" t="s">
        <v>100</v>
      </c>
      <c r="B33" s="179" t="s">
        <v>104</v>
      </c>
      <c r="C33" s="180"/>
      <c r="D33" s="181"/>
      <c r="E33" s="182">
        <f>E31*D57</f>
        <v>69838.887499999997</v>
      </c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3">
        <f>(Y31-O29-N29)*D57</f>
        <v>29697.566017500005</v>
      </c>
      <c r="Z33" s="154"/>
      <c r="AA33" s="154"/>
    </row>
    <row r="34" spans="1:254" ht="38.25" x14ac:dyDescent="0.2">
      <c r="A34" s="166" t="s">
        <v>100</v>
      </c>
      <c r="B34" s="184" t="s">
        <v>105</v>
      </c>
      <c r="C34" s="185"/>
      <c r="D34" s="186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7">
        <f>(Y31-O29-N29)*D58</f>
        <v>7015.1730750000006</v>
      </c>
      <c r="Z34" s="188"/>
      <c r="AA34" s="154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8"/>
      <c r="BN34" s="188"/>
      <c r="BO34" s="188"/>
      <c r="BP34" s="188"/>
      <c r="BQ34" s="188"/>
      <c r="BR34" s="188"/>
      <c r="BS34" s="188"/>
      <c r="BT34" s="188"/>
      <c r="BU34" s="188"/>
      <c r="BV34" s="188"/>
      <c r="BW34" s="188"/>
      <c r="BX34" s="188"/>
      <c r="BY34" s="188"/>
      <c r="BZ34" s="188"/>
      <c r="CA34" s="188"/>
      <c r="CB34" s="188"/>
      <c r="CC34" s="188"/>
      <c r="CD34" s="188"/>
      <c r="CE34" s="188"/>
      <c r="CF34" s="188"/>
      <c r="CG34" s="188"/>
      <c r="CH34" s="188"/>
      <c r="CI34" s="188"/>
      <c r="CJ34" s="188"/>
      <c r="CK34" s="188"/>
      <c r="CL34" s="188"/>
      <c r="CM34" s="188"/>
      <c r="CN34" s="188"/>
      <c r="CO34" s="188"/>
      <c r="CP34" s="188"/>
      <c r="CQ34" s="188"/>
      <c r="CR34" s="188"/>
      <c r="CS34" s="188"/>
      <c r="CT34" s="188"/>
      <c r="CU34" s="188"/>
      <c r="CV34" s="188"/>
      <c r="CW34" s="188"/>
      <c r="CX34" s="188"/>
      <c r="CY34" s="188"/>
      <c r="CZ34" s="188"/>
      <c r="DA34" s="188"/>
      <c r="DB34" s="188"/>
      <c r="DC34" s="188"/>
      <c r="DD34" s="188"/>
      <c r="DE34" s="188"/>
      <c r="DF34" s="188"/>
      <c r="DG34" s="188"/>
      <c r="DH34" s="188"/>
      <c r="DI34" s="188"/>
      <c r="DJ34" s="188"/>
      <c r="DK34" s="188"/>
      <c r="DL34" s="188"/>
      <c r="DM34" s="188"/>
      <c r="DN34" s="188"/>
      <c r="DO34" s="188"/>
      <c r="DP34" s="188"/>
      <c r="DQ34" s="188"/>
      <c r="DR34" s="188"/>
      <c r="DS34" s="188"/>
      <c r="DT34" s="188"/>
      <c r="DU34" s="188"/>
      <c r="DV34" s="188"/>
      <c r="DW34" s="188"/>
      <c r="DX34" s="188"/>
      <c r="DY34" s="188"/>
      <c r="DZ34" s="188"/>
      <c r="EA34" s="188"/>
      <c r="EB34" s="188"/>
      <c r="EC34" s="188"/>
      <c r="ED34" s="188"/>
      <c r="EE34" s="188"/>
      <c r="EF34" s="188"/>
      <c r="EG34" s="188"/>
      <c r="EH34" s="188"/>
      <c r="EI34" s="188"/>
      <c r="EJ34" s="188"/>
      <c r="EK34" s="188"/>
      <c r="EL34" s="188"/>
      <c r="EM34" s="188"/>
      <c r="EN34" s="188"/>
      <c r="EO34" s="188"/>
      <c r="EP34" s="188"/>
      <c r="EQ34" s="188"/>
      <c r="ER34" s="188"/>
      <c r="ES34" s="188"/>
      <c r="ET34" s="188"/>
      <c r="EU34" s="188"/>
      <c r="EV34" s="188"/>
      <c r="EW34" s="188"/>
      <c r="EX34" s="188"/>
      <c r="EY34" s="188"/>
      <c r="EZ34" s="188"/>
      <c r="FA34" s="188"/>
      <c r="FB34" s="188"/>
      <c r="FC34" s="188"/>
      <c r="FD34" s="188"/>
      <c r="FE34" s="188"/>
      <c r="FF34" s="188"/>
      <c r="FG34" s="188"/>
      <c r="FH34" s="188"/>
      <c r="FI34" s="188"/>
      <c r="FJ34" s="188"/>
      <c r="FK34" s="188"/>
      <c r="FL34" s="188"/>
      <c r="FM34" s="188"/>
      <c r="FN34" s="188"/>
      <c r="FO34" s="188"/>
      <c r="FP34" s="188"/>
      <c r="FQ34" s="188"/>
      <c r="FR34" s="188"/>
      <c r="FS34" s="188"/>
      <c r="FT34" s="188"/>
      <c r="FU34" s="188"/>
      <c r="FV34" s="188"/>
      <c r="FW34" s="188"/>
      <c r="FX34" s="188"/>
      <c r="FY34" s="188"/>
      <c r="FZ34" s="188"/>
      <c r="GA34" s="188"/>
      <c r="GB34" s="188"/>
      <c r="GC34" s="188"/>
      <c r="GD34" s="188"/>
      <c r="GE34" s="188"/>
      <c r="GF34" s="188"/>
      <c r="GG34" s="188"/>
      <c r="GH34" s="188"/>
      <c r="GI34" s="188"/>
      <c r="GJ34" s="188"/>
      <c r="GK34" s="188"/>
      <c r="GL34" s="188"/>
      <c r="GM34" s="188"/>
      <c r="GN34" s="188"/>
      <c r="GO34" s="188"/>
      <c r="GP34" s="188"/>
      <c r="GQ34" s="188"/>
      <c r="GR34" s="188"/>
      <c r="GS34" s="188"/>
      <c r="GT34" s="188"/>
      <c r="GU34" s="188"/>
      <c r="GV34" s="188"/>
      <c r="GW34" s="188"/>
      <c r="GX34" s="188"/>
      <c r="GY34" s="188"/>
      <c r="GZ34" s="188"/>
      <c r="HA34" s="188"/>
      <c r="HB34" s="188"/>
      <c r="HC34" s="188"/>
      <c r="HD34" s="188"/>
      <c r="HE34" s="188"/>
      <c r="HF34" s="188"/>
      <c r="HG34" s="188"/>
      <c r="HH34" s="188"/>
      <c r="HI34" s="188"/>
      <c r="HJ34" s="188"/>
      <c r="HK34" s="188"/>
      <c r="HL34" s="188"/>
      <c r="HM34" s="188"/>
      <c r="HN34" s="188"/>
      <c r="HO34" s="188"/>
      <c r="HP34" s="188"/>
      <c r="HQ34" s="188"/>
      <c r="HR34" s="188"/>
      <c r="HS34" s="188"/>
      <c r="HT34" s="188"/>
      <c r="HU34" s="188"/>
      <c r="HV34" s="188"/>
      <c r="HW34" s="188"/>
      <c r="HX34" s="188"/>
      <c r="HY34" s="188"/>
      <c r="HZ34" s="188"/>
      <c r="IA34" s="188"/>
      <c r="IB34" s="188"/>
      <c r="IC34" s="188"/>
      <c r="ID34" s="188"/>
      <c r="IE34" s="188"/>
      <c r="IF34" s="188"/>
      <c r="IG34" s="188"/>
      <c r="IH34" s="188"/>
      <c r="II34" s="188"/>
      <c r="IJ34" s="188"/>
      <c r="IK34" s="188"/>
      <c r="IL34" s="188"/>
      <c r="IM34" s="188"/>
      <c r="IN34" s="188"/>
      <c r="IO34" s="188"/>
      <c r="IP34" s="188"/>
      <c r="IQ34" s="188"/>
      <c r="IR34" s="188"/>
      <c r="IS34" s="188"/>
      <c r="IT34" s="188"/>
    </row>
    <row r="35" spans="1:254" ht="25.5" x14ac:dyDescent="0.2">
      <c r="A35" s="166"/>
      <c r="B35" s="189" t="s">
        <v>106</v>
      </c>
      <c r="C35" s="190"/>
      <c r="D35" s="191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92"/>
      <c r="AA35" s="154"/>
    </row>
    <row r="36" spans="1:254" ht="25.5" x14ac:dyDescent="0.2">
      <c r="A36" s="193"/>
      <c r="B36" s="194" t="s">
        <v>107</v>
      </c>
      <c r="C36" s="195"/>
      <c r="D36" s="196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3"/>
      <c r="AA36" s="154"/>
    </row>
    <row r="37" spans="1:254" ht="38.25" x14ac:dyDescent="0.2">
      <c r="A37" s="166"/>
      <c r="B37" s="197" t="s">
        <v>108</v>
      </c>
      <c r="C37" s="198"/>
      <c r="D37" s="199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1"/>
    </row>
    <row r="38" spans="1:254" x14ac:dyDescent="0.2">
      <c r="A38" s="166"/>
      <c r="B38" s="202" t="s">
        <v>109</v>
      </c>
      <c r="C38" s="203"/>
      <c r="D38" s="204"/>
      <c r="E38" s="182">
        <f>E33+E34+E35+E36+E37</f>
        <v>69838.887499999997</v>
      </c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7">
        <f>Y33+Y34+Y35+Y36+Y37</f>
        <v>36712.739092500007</v>
      </c>
    </row>
    <row r="39" spans="1:254" ht="13.5" thickBot="1" x14ac:dyDescent="0.25">
      <c r="A39" s="205"/>
      <c r="B39" s="206" t="s">
        <v>110</v>
      </c>
      <c r="C39" s="207"/>
      <c r="D39" s="208"/>
      <c r="E39" s="209">
        <f>E31+E38</f>
        <v>1169663.8875</v>
      </c>
      <c r="F39" s="209"/>
      <c r="G39" s="209"/>
      <c r="H39" s="209"/>
      <c r="I39" s="209"/>
      <c r="J39" s="209"/>
      <c r="K39" s="209"/>
      <c r="L39" s="209"/>
      <c r="M39" s="209"/>
      <c r="N39" s="209"/>
      <c r="O39" s="209"/>
      <c r="P39" s="209"/>
      <c r="Q39" s="209"/>
      <c r="R39" s="209"/>
      <c r="S39" s="209"/>
      <c r="T39" s="209"/>
      <c r="U39" s="209"/>
      <c r="V39" s="209"/>
      <c r="W39" s="209"/>
      <c r="X39" s="209"/>
      <c r="Y39" s="210">
        <f>Y31+Y38</f>
        <v>2423188.9440925</v>
      </c>
    </row>
    <row r="40" spans="1:254" ht="13.5" x14ac:dyDescent="0.2">
      <c r="A40" s="160" t="s">
        <v>100</v>
      </c>
      <c r="B40" s="211" t="s">
        <v>111</v>
      </c>
      <c r="C40" s="212"/>
      <c r="D40" s="213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5"/>
      <c r="Y40" s="216">
        <f>Y39*D59</f>
        <v>36347.834161387502</v>
      </c>
    </row>
    <row r="41" spans="1:254" ht="13.5" thickBot="1" x14ac:dyDescent="0.25">
      <c r="A41" s="217"/>
      <c r="B41" s="218" t="s">
        <v>112</v>
      </c>
      <c r="C41" s="219"/>
      <c r="D41" s="220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2"/>
      <c r="Y41" s="223">
        <f>Y39+Y40</f>
        <v>2459536.7782538873</v>
      </c>
    </row>
    <row r="42" spans="1:254" x14ac:dyDescent="0.2">
      <c r="A42" s="224"/>
      <c r="B42" s="225" t="s">
        <v>113</v>
      </c>
      <c r="C42" s="226"/>
      <c r="D42" s="226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8">
        <f>Y41</f>
        <v>2459536.7782538873</v>
      </c>
    </row>
    <row r="43" spans="1:254" x14ac:dyDescent="0.2">
      <c r="A43" s="229"/>
      <c r="B43" s="230" t="s">
        <v>114</v>
      </c>
      <c r="C43" s="231"/>
      <c r="D43" s="231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4">
        <f>Y42*0.18</f>
        <v>442716.62008569972</v>
      </c>
    </row>
    <row r="44" spans="1:254" ht="13.5" thickBot="1" x14ac:dyDescent="0.25">
      <c r="A44" s="235"/>
      <c r="B44" s="236" t="s">
        <v>115</v>
      </c>
      <c r="C44" s="237"/>
      <c r="D44" s="237"/>
      <c r="E44" s="238"/>
      <c r="F44" s="238"/>
      <c r="G44" s="238"/>
      <c r="H44" s="238"/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  <c r="U44" s="238"/>
      <c r="V44" s="238"/>
      <c r="W44" s="238"/>
      <c r="X44" s="238"/>
      <c r="Y44" s="239">
        <f>Y42+Y43</f>
        <v>2902253.3983395873</v>
      </c>
    </row>
    <row r="45" spans="1:254" x14ac:dyDescent="0.2">
      <c r="A45" s="240"/>
      <c r="B45" s="241"/>
      <c r="C45" s="242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  <c r="S45" s="242"/>
      <c r="T45" s="243"/>
      <c r="U45" s="243"/>
      <c r="V45" s="243"/>
      <c r="W45" s="243"/>
      <c r="X45" s="243"/>
      <c r="Y45" s="243"/>
      <c r="Z45" s="243"/>
    </row>
    <row r="46" spans="1:254" s="246" customFormat="1" x14ac:dyDescent="0.2">
      <c r="A46" s="244"/>
      <c r="B46" s="337"/>
      <c r="C46" s="338"/>
      <c r="D46" s="341" t="s">
        <v>116</v>
      </c>
      <c r="E46" s="343" t="s">
        <v>117</v>
      </c>
      <c r="F46" s="344"/>
      <c r="G46" s="344"/>
      <c r="H46" s="245"/>
      <c r="I46" s="245"/>
      <c r="K46" s="345"/>
      <c r="L46" s="345"/>
      <c r="M46" s="345"/>
      <c r="N46" s="345"/>
      <c r="O46" s="345"/>
      <c r="P46" s="345"/>
      <c r="Q46" s="345"/>
      <c r="R46" s="345"/>
      <c r="S46" s="345"/>
      <c r="T46" s="345"/>
      <c r="U46" s="345"/>
      <c r="V46" s="345"/>
      <c r="W46" s="345"/>
    </row>
    <row r="47" spans="1:254" s="246" customFormat="1" x14ac:dyDescent="0.2">
      <c r="A47" s="244"/>
      <c r="B47" s="339"/>
      <c r="C47" s="340"/>
      <c r="D47" s="342"/>
      <c r="E47" s="247">
        <v>2015</v>
      </c>
      <c r="F47" s="247">
        <v>2016</v>
      </c>
      <c r="G47" s="248">
        <v>2017</v>
      </c>
      <c r="H47" s="249"/>
      <c r="I47" s="249"/>
      <c r="J47" s="249"/>
      <c r="K47" s="345"/>
      <c r="L47" s="345"/>
      <c r="M47" s="345"/>
      <c r="N47" s="345"/>
      <c r="O47" s="345"/>
      <c r="P47" s="345"/>
      <c r="Q47" s="345"/>
      <c r="R47" s="345"/>
      <c r="S47" s="345"/>
      <c r="T47" s="345"/>
      <c r="U47" s="345"/>
      <c r="V47" s="345"/>
      <c r="W47" s="345"/>
      <c r="X47" s="250">
        <f>Y39-Q29-O29</f>
        <v>52527.944092500024</v>
      </c>
    </row>
    <row r="48" spans="1:254" s="246" customFormat="1" ht="36" customHeight="1" x14ac:dyDescent="0.2">
      <c r="A48" s="244"/>
      <c r="B48" s="346" t="s">
        <v>118</v>
      </c>
      <c r="C48" s="347"/>
      <c r="D48" s="251"/>
      <c r="E48" s="252"/>
      <c r="F48" s="252"/>
      <c r="G48" s="252"/>
      <c r="H48" s="253"/>
      <c r="I48" s="253"/>
      <c r="J48" s="253"/>
      <c r="K48" s="254"/>
      <c r="L48" s="253"/>
      <c r="M48" s="255"/>
      <c r="N48" s="255"/>
      <c r="O48" s="256"/>
      <c r="P48" s="255"/>
      <c r="Q48" s="255"/>
      <c r="S48" s="257"/>
      <c r="U48" s="257"/>
      <c r="X48" s="258"/>
      <c r="Y48" s="250"/>
    </row>
    <row r="49" spans="1:26" s="246" customFormat="1" ht="13.5" x14ac:dyDescent="0.25">
      <c r="A49" s="259"/>
      <c r="B49" s="260"/>
      <c r="C49" s="261"/>
      <c r="D49" s="261"/>
      <c r="E49" s="261"/>
      <c r="F49" s="259"/>
      <c r="G49" s="259"/>
      <c r="H49" s="262"/>
      <c r="I49" s="262"/>
      <c r="J49" s="262"/>
      <c r="K49" s="262"/>
      <c r="L49" s="262"/>
      <c r="M49" s="263"/>
      <c r="N49" s="263"/>
      <c r="O49" s="263"/>
      <c r="P49" s="263"/>
      <c r="Q49" s="264"/>
      <c r="R49" s="265"/>
      <c r="S49" s="256"/>
      <c r="T49" s="265"/>
      <c r="U49" s="256"/>
      <c r="V49" s="266"/>
    </row>
    <row r="50" spans="1:26" s="246" customFormat="1" ht="13.5" x14ac:dyDescent="0.25">
      <c r="A50" s="267" t="s">
        <v>119</v>
      </c>
      <c r="B50" s="267"/>
      <c r="C50" s="267"/>
      <c r="D50" s="267"/>
      <c r="E50" s="267"/>
      <c r="F50" s="259"/>
      <c r="G50" s="259"/>
      <c r="H50" s="262"/>
      <c r="I50" s="262"/>
      <c r="J50" s="262"/>
      <c r="K50" s="262"/>
      <c r="L50" s="262"/>
      <c r="M50" s="263"/>
      <c r="N50" s="263"/>
      <c r="O50" s="263"/>
      <c r="P50" s="263"/>
      <c r="Q50" s="264"/>
      <c r="R50" s="265"/>
      <c r="S50" s="268"/>
      <c r="T50" s="265"/>
      <c r="U50" s="256"/>
      <c r="V50" s="266"/>
    </row>
    <row r="51" spans="1:26" ht="13.5" thickBot="1" x14ac:dyDescent="0.25">
      <c r="A51" s="267"/>
      <c r="B51" s="267"/>
      <c r="C51" s="267"/>
      <c r="D51" s="267"/>
      <c r="E51" s="267"/>
      <c r="F51" s="267"/>
      <c r="G51" s="269"/>
      <c r="H51" s="240"/>
      <c r="I51" s="240"/>
      <c r="J51" s="270"/>
      <c r="K51" s="240"/>
      <c r="L51" s="240"/>
      <c r="M51" s="240"/>
      <c r="N51" s="240"/>
      <c r="O51" s="240"/>
      <c r="P51" s="240"/>
      <c r="Q51" s="240"/>
      <c r="R51" s="240"/>
      <c r="S51" s="240"/>
      <c r="T51" s="271"/>
      <c r="U51" s="271"/>
      <c r="V51" s="271"/>
      <c r="W51" s="271"/>
      <c r="X51" s="271"/>
      <c r="Y51" s="272"/>
      <c r="Z51" s="273"/>
    </row>
    <row r="52" spans="1:26" ht="13.5" thickBot="1" x14ac:dyDescent="0.25">
      <c r="A52" s="274" t="s">
        <v>120</v>
      </c>
      <c r="B52" s="275" t="s">
        <v>121</v>
      </c>
      <c r="C52" s="276" t="s">
        <v>122</v>
      </c>
      <c r="D52" s="277" t="s">
        <v>123</v>
      </c>
      <c r="E52" s="278"/>
      <c r="F52" s="278"/>
      <c r="G52" s="278"/>
      <c r="I52" s="279"/>
      <c r="J52" s="279"/>
      <c r="K52" s="279"/>
      <c r="L52" s="279"/>
      <c r="M52" s="271"/>
      <c r="N52" s="271"/>
      <c r="O52" s="271"/>
      <c r="P52" s="271"/>
    </row>
    <row r="53" spans="1:26" ht="15.75" x14ac:dyDescent="0.25">
      <c r="A53" s="280"/>
      <c r="B53" s="281" t="s">
        <v>124</v>
      </c>
      <c r="C53" s="282" t="s">
        <v>125</v>
      </c>
      <c r="D53" s="283">
        <f>R29/S29</f>
        <v>0</v>
      </c>
      <c r="E53" s="278"/>
      <c r="F53" s="278"/>
      <c r="G53" s="278"/>
      <c r="I53" s="279"/>
      <c r="J53" s="279"/>
      <c r="K53" s="279"/>
      <c r="L53" s="279"/>
      <c r="M53" s="271"/>
      <c r="N53" s="271"/>
      <c r="O53" s="271"/>
      <c r="P53" s="271"/>
      <c r="R53" s="284"/>
      <c r="S53" s="154"/>
    </row>
    <row r="54" spans="1:26" ht="15.75" x14ac:dyDescent="0.25">
      <c r="A54" s="285">
        <v>1</v>
      </c>
      <c r="B54" s="286" t="s">
        <v>126</v>
      </c>
      <c r="C54" s="287"/>
      <c r="D54" s="288"/>
      <c r="E54" s="289"/>
      <c r="F54" s="289"/>
      <c r="G54" s="289"/>
      <c r="I54" s="289"/>
      <c r="J54" s="289"/>
      <c r="K54" s="289"/>
      <c r="L54" s="289"/>
      <c r="M54" s="271"/>
      <c r="N54" s="271"/>
      <c r="O54" s="271"/>
      <c r="P54" s="271"/>
      <c r="R54" s="284"/>
      <c r="S54" s="284"/>
    </row>
    <row r="55" spans="1:26" ht="25.5" x14ac:dyDescent="0.25">
      <c r="A55" s="285">
        <v>2</v>
      </c>
      <c r="B55" s="290" t="s">
        <v>127</v>
      </c>
      <c r="C55" s="287"/>
      <c r="D55" s="288"/>
      <c r="E55" s="291"/>
      <c r="F55" s="292"/>
      <c r="G55" s="292"/>
      <c r="I55" s="293"/>
      <c r="J55" s="293"/>
      <c r="K55" s="293"/>
      <c r="L55" s="293"/>
      <c r="M55" s="271"/>
      <c r="N55" s="271"/>
      <c r="O55" s="271"/>
      <c r="P55" s="271"/>
      <c r="R55" s="284"/>
      <c r="S55" s="284"/>
    </row>
    <row r="56" spans="1:26" x14ac:dyDescent="0.2">
      <c r="A56" s="285">
        <v>3</v>
      </c>
      <c r="B56" s="286" t="s">
        <v>128</v>
      </c>
      <c r="C56" s="287" t="s">
        <v>129</v>
      </c>
      <c r="D56" s="294">
        <v>3.5000000000000003E-2</v>
      </c>
      <c r="E56" s="295"/>
      <c r="F56" s="295"/>
      <c r="G56" s="295"/>
      <c r="H56" s="271"/>
      <c r="I56" s="271"/>
      <c r="J56" s="271"/>
      <c r="K56" s="271"/>
      <c r="L56" s="271"/>
      <c r="M56" s="271"/>
      <c r="N56" s="271"/>
      <c r="O56" s="271"/>
      <c r="P56" s="271"/>
      <c r="Q56" s="271"/>
    </row>
    <row r="57" spans="1:26" x14ac:dyDescent="0.2">
      <c r="A57" s="285">
        <v>4</v>
      </c>
      <c r="B57" s="296" t="s">
        <v>130</v>
      </c>
      <c r="C57" s="287" t="s">
        <v>129</v>
      </c>
      <c r="D57" s="297">
        <v>6.3500000000000001E-2</v>
      </c>
      <c r="E57" s="298"/>
      <c r="F57" s="298"/>
      <c r="G57" s="298"/>
    </row>
    <row r="58" spans="1:26" ht="38.25" x14ac:dyDescent="0.2">
      <c r="A58" s="285">
        <v>5</v>
      </c>
      <c r="B58" s="299" t="s">
        <v>131</v>
      </c>
      <c r="C58" s="287" t="s">
        <v>129</v>
      </c>
      <c r="D58" s="294">
        <v>1.4999999999999999E-2</v>
      </c>
      <c r="E58" s="298"/>
      <c r="F58" s="298"/>
      <c r="G58" s="298"/>
    </row>
    <row r="59" spans="1:26" x14ac:dyDescent="0.2">
      <c r="A59" s="285">
        <v>6</v>
      </c>
      <c r="B59" s="296" t="s">
        <v>132</v>
      </c>
      <c r="C59" s="287" t="s">
        <v>129</v>
      </c>
      <c r="D59" s="294">
        <v>1.4999999999999999E-2</v>
      </c>
      <c r="E59" s="298"/>
      <c r="F59" s="298"/>
      <c r="G59" s="298"/>
    </row>
    <row r="60" spans="1:26" x14ac:dyDescent="0.2">
      <c r="A60" s="285">
        <v>7</v>
      </c>
      <c r="B60" s="286" t="s">
        <v>133</v>
      </c>
      <c r="C60" s="287" t="s">
        <v>129</v>
      </c>
      <c r="D60" s="300">
        <f>K29*0.85/(G29+J29)</f>
        <v>0.91836881924612368</v>
      </c>
      <c r="E60" s="295"/>
      <c r="F60" s="301"/>
      <c r="G60" s="301"/>
      <c r="I60" s="271"/>
      <c r="J60" s="271"/>
      <c r="K60" s="271"/>
      <c r="L60" s="271"/>
      <c r="M60" s="271"/>
      <c r="N60" s="271"/>
      <c r="O60" s="271"/>
      <c r="P60" s="271"/>
    </row>
    <row r="61" spans="1:26" x14ac:dyDescent="0.2">
      <c r="A61" s="285">
        <v>8</v>
      </c>
      <c r="B61" s="286" t="s">
        <v>134</v>
      </c>
      <c r="C61" s="287" t="s">
        <v>129</v>
      </c>
      <c r="D61" s="300">
        <f>IF(L29*0.8/(G29+J29)&gt;=0.5,0.5,L29*0.8/(G29+J29))</f>
        <v>0.487313287779788</v>
      </c>
      <c r="E61" s="295"/>
      <c r="F61" s="301"/>
      <c r="G61" s="302"/>
      <c r="I61" s="271"/>
      <c r="J61" s="271"/>
      <c r="K61" s="271"/>
      <c r="L61" s="271"/>
      <c r="M61" s="271"/>
      <c r="N61" s="271"/>
      <c r="O61" s="271"/>
      <c r="P61" s="271"/>
    </row>
    <row r="62" spans="1:26" ht="13.5" thickBot="1" x14ac:dyDescent="0.25">
      <c r="A62" s="303">
        <v>9</v>
      </c>
      <c r="B62" s="304" t="s">
        <v>135</v>
      </c>
      <c r="C62" s="305" t="s">
        <v>136</v>
      </c>
      <c r="D62" s="306"/>
      <c r="E62" s="298"/>
      <c r="F62" s="298"/>
      <c r="G62" s="298"/>
    </row>
    <row r="63" spans="1:26" ht="15.75" x14ac:dyDescent="0.25">
      <c r="A63" s="298"/>
      <c r="B63" s="307"/>
      <c r="C63" s="308"/>
      <c r="D63" s="308"/>
      <c r="E63" s="309"/>
      <c r="F63" s="308"/>
      <c r="G63" s="308"/>
      <c r="H63" s="310"/>
    </row>
    <row r="64" spans="1:26" x14ac:dyDescent="0.2">
      <c r="B64" s="311"/>
      <c r="D64" s="312"/>
    </row>
    <row r="65" spans="2:22" x14ac:dyDescent="0.2">
      <c r="B65" s="37" t="s">
        <v>2</v>
      </c>
      <c r="D65" s="37" t="s">
        <v>3</v>
      </c>
      <c r="F65" s="331" t="s">
        <v>4</v>
      </c>
      <c r="G65" s="331"/>
    </row>
    <row r="66" spans="2:22" x14ac:dyDescent="0.2">
      <c r="G66" s="332" t="s">
        <v>5</v>
      </c>
      <c r="H66" s="332"/>
    </row>
    <row r="68" spans="2:22" x14ac:dyDescent="0.2">
      <c r="V68" s="313"/>
    </row>
    <row r="69" spans="2:22" x14ac:dyDescent="0.2">
      <c r="U69" s="154"/>
      <c r="V69" s="314"/>
    </row>
    <row r="71" spans="2:22" x14ac:dyDescent="0.2">
      <c r="B71" s="311"/>
      <c r="C71" s="311"/>
      <c r="D71" s="311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65:G65"/>
    <mergeCell ref="G66:H66"/>
    <mergeCell ref="V11:V12"/>
    <mergeCell ref="W11:W12"/>
    <mergeCell ref="B46:C47"/>
    <mergeCell ref="D46:D47"/>
    <mergeCell ref="E46:G46"/>
    <mergeCell ref="K46:W47"/>
    <mergeCell ref="B48:C48"/>
  </mergeCells>
  <pageMargins left="0.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B9" sqref="A9:XFD14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5.57031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85" t="s">
        <v>68</v>
      </c>
      <c r="J1" s="385"/>
    </row>
    <row r="2" spans="1:16" s="3" customFormat="1" x14ac:dyDescent="0.2">
      <c r="A2" s="2" t="s">
        <v>6</v>
      </c>
    </row>
    <row r="3" spans="1:16" x14ac:dyDescent="0.2">
      <c r="A3" s="386" t="s">
        <v>39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6" ht="15" customHeight="1" x14ac:dyDescent="0.2">
      <c r="A4" s="387" t="s">
        <v>0</v>
      </c>
      <c r="B4" s="387"/>
      <c r="C4" s="387"/>
      <c r="D4" s="387"/>
      <c r="E4" s="387"/>
      <c r="F4" s="387"/>
      <c r="G4" s="387"/>
      <c r="H4" s="387"/>
      <c r="I4" s="387"/>
      <c r="J4" s="387"/>
      <c r="K4" s="4"/>
      <c r="L4" s="4"/>
      <c r="M4" s="4"/>
      <c r="N4" s="42"/>
      <c r="O4" s="42"/>
      <c r="P4" s="42"/>
    </row>
    <row r="5" spans="1:16" ht="15" customHeight="1" thickBot="1" x14ac:dyDescent="0.25">
      <c r="A5" s="387" t="s">
        <v>7</v>
      </c>
      <c r="B5" s="387"/>
      <c r="C5" s="387"/>
      <c r="D5" s="387"/>
      <c r="E5" s="387"/>
      <c r="F5" s="387"/>
      <c r="G5" s="387"/>
      <c r="H5" s="387"/>
      <c r="I5" s="387"/>
      <c r="J5" s="387"/>
      <c r="K5" s="4"/>
      <c r="L5" s="4"/>
      <c r="M5" s="4"/>
    </row>
    <row r="6" spans="1:16" ht="20.25" customHeight="1" x14ac:dyDescent="0.2">
      <c r="A6" s="380" t="s">
        <v>40</v>
      </c>
      <c r="B6" s="380" t="s">
        <v>41</v>
      </c>
      <c r="C6" s="380" t="s">
        <v>42</v>
      </c>
      <c r="D6" s="380" t="s">
        <v>43</v>
      </c>
      <c r="E6" s="380" t="s">
        <v>44</v>
      </c>
      <c r="F6" s="380" t="s">
        <v>45</v>
      </c>
      <c r="G6" s="378" t="s">
        <v>46</v>
      </c>
      <c r="H6" s="380" t="s">
        <v>47</v>
      </c>
      <c r="I6" s="380" t="s">
        <v>14</v>
      </c>
      <c r="J6" s="380" t="s">
        <v>48</v>
      </c>
    </row>
    <row r="7" spans="1:16" ht="68.25" customHeight="1" thickBot="1" x14ac:dyDescent="0.25">
      <c r="A7" s="381"/>
      <c r="B7" s="381"/>
      <c r="C7" s="381"/>
      <c r="D7" s="381"/>
      <c r="E7" s="381"/>
      <c r="F7" s="381"/>
      <c r="G7" s="379"/>
      <c r="H7" s="381"/>
      <c r="I7" s="381"/>
      <c r="J7" s="381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x14ac:dyDescent="0.2">
      <c r="A10" s="45"/>
      <c r="B10" s="46"/>
      <c r="C10" s="47"/>
      <c r="D10" s="47"/>
      <c r="E10" s="47"/>
      <c r="F10" s="48"/>
      <c r="G10" s="47"/>
      <c r="H10" s="48"/>
      <c r="I10" s="47"/>
      <c r="J10" s="49"/>
    </row>
    <row r="11" spans="1:16" s="40" customFormat="1" ht="26.25" customHeight="1" x14ac:dyDescent="0.2">
      <c r="A11" s="50"/>
      <c r="B11" s="51"/>
      <c r="C11" s="47"/>
      <c r="D11" s="47"/>
      <c r="E11" s="47"/>
      <c r="F11" s="48"/>
      <c r="G11" s="52"/>
      <c r="H11" s="48"/>
      <c r="I11" s="47"/>
      <c r="J11" s="49"/>
    </row>
    <row r="12" spans="1:16" s="40" customFormat="1" ht="26.25" customHeight="1" thickBot="1" x14ac:dyDescent="0.25">
      <c r="A12" s="53"/>
      <c r="B12" s="54"/>
      <c r="C12" s="55"/>
      <c r="D12" s="55"/>
      <c r="E12" s="55"/>
      <c r="F12" s="56"/>
      <c r="G12" s="57"/>
      <c r="H12" s="56"/>
      <c r="I12" s="55"/>
      <c r="J12" s="58"/>
    </row>
    <row r="13" spans="1:16" ht="25.5" customHeight="1" thickBot="1" x14ac:dyDescent="0.25">
      <c r="A13" s="382" t="s">
        <v>49</v>
      </c>
      <c r="B13" s="383"/>
      <c r="C13" s="383"/>
      <c r="D13" s="383"/>
      <c r="E13" s="383"/>
      <c r="F13" s="383"/>
      <c r="G13" s="383"/>
      <c r="H13" s="383"/>
      <c r="I13" s="384"/>
      <c r="J13" s="59">
        <f>SUM(J9:J12)</f>
        <v>0</v>
      </c>
    </row>
    <row r="16" spans="1:16" ht="12.75" customHeight="1" x14ac:dyDescent="0.2">
      <c r="A16" s="37" t="s">
        <v>2</v>
      </c>
      <c r="B16" s="1"/>
      <c r="C16" s="331" t="s">
        <v>3</v>
      </c>
      <c r="D16" s="331"/>
      <c r="E16" s="1"/>
      <c r="F16" s="331" t="s">
        <v>4</v>
      </c>
      <c r="G16" s="331"/>
      <c r="H16" s="331"/>
    </row>
    <row r="17" spans="1:8" x14ac:dyDescent="0.2">
      <c r="A17" s="1"/>
      <c r="B17" s="1"/>
      <c r="C17" s="1"/>
      <c r="D17" s="1"/>
      <c r="E17" s="1"/>
      <c r="F17" s="377" t="s">
        <v>5</v>
      </c>
      <c r="G17" s="377"/>
      <c r="H17" s="377"/>
    </row>
    <row r="18" spans="1:8" x14ac:dyDescent="0.2">
      <c r="G18" s="60"/>
    </row>
    <row r="19" spans="1:8" x14ac:dyDescent="0.2">
      <c r="G19" s="60"/>
    </row>
    <row r="20" spans="1:8" x14ac:dyDescent="0.2">
      <c r="G20" s="60"/>
    </row>
    <row r="21" spans="1:8" x14ac:dyDescent="0.2">
      <c r="G21" s="60"/>
    </row>
    <row r="22" spans="1:8" x14ac:dyDescent="0.2">
      <c r="G22" s="60"/>
    </row>
    <row r="23" spans="1:8" x14ac:dyDescent="0.2">
      <c r="G23" s="60"/>
    </row>
    <row r="24" spans="1:8" x14ac:dyDescent="0.2">
      <c r="G24" s="60"/>
    </row>
    <row r="25" spans="1:8" x14ac:dyDescent="0.2">
      <c r="G25" s="61"/>
    </row>
  </sheetData>
  <mergeCells count="18">
    <mergeCell ref="I6:I7"/>
    <mergeCell ref="J6:J7"/>
    <mergeCell ref="A13:I1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6:D16"/>
    <mergeCell ref="F16:H16"/>
    <mergeCell ref="F17:H17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396" t="s">
        <v>67</v>
      </c>
      <c r="L1" s="396"/>
      <c r="M1" s="396"/>
    </row>
    <row r="2" spans="1:14" s="3" customFormat="1" x14ac:dyDescent="0.2">
      <c r="A2" s="2" t="s">
        <v>6</v>
      </c>
    </row>
    <row r="5" spans="1:14" x14ac:dyDescent="0.2">
      <c r="A5" s="397" t="s">
        <v>10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</row>
    <row r="6" spans="1:14" x14ac:dyDescent="0.2">
      <c r="A6" s="387" t="s">
        <v>0</v>
      </c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4"/>
    </row>
    <row r="7" spans="1:14" ht="13.5" thickBot="1" x14ac:dyDescent="0.25">
      <c r="A7" s="387" t="s">
        <v>7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4"/>
    </row>
    <row r="8" spans="1:14" ht="25.5" customHeight="1" x14ac:dyDescent="0.2">
      <c r="A8" s="398" t="s">
        <v>8</v>
      </c>
      <c r="B8" s="392" t="s">
        <v>11</v>
      </c>
      <c r="C8" s="400" t="s">
        <v>12</v>
      </c>
      <c r="D8" s="400" t="s">
        <v>13</v>
      </c>
      <c r="E8" s="392" t="s">
        <v>14</v>
      </c>
      <c r="F8" s="392" t="s">
        <v>15</v>
      </c>
      <c r="G8" s="392" t="s">
        <v>16</v>
      </c>
      <c r="H8" s="392" t="s">
        <v>17</v>
      </c>
      <c r="I8" s="392"/>
      <c r="J8" s="392"/>
      <c r="K8" s="392" t="s">
        <v>18</v>
      </c>
      <c r="L8" s="392"/>
      <c r="M8" s="394" t="s">
        <v>19</v>
      </c>
    </row>
    <row r="9" spans="1:14" s="64" customFormat="1" ht="42" customHeight="1" x14ac:dyDescent="0.25">
      <c r="A9" s="399"/>
      <c r="B9" s="393"/>
      <c r="C9" s="401"/>
      <c r="D9" s="401"/>
      <c r="E9" s="393"/>
      <c r="F9" s="393"/>
      <c r="G9" s="393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95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88"/>
      <c r="K21" s="389"/>
      <c r="M21" s="36"/>
    </row>
    <row r="22" spans="1:18" s="1" customFormat="1" x14ac:dyDescent="0.2">
      <c r="B22" s="37" t="s">
        <v>2</v>
      </c>
      <c r="D22" s="331" t="s">
        <v>3</v>
      </c>
      <c r="E22" s="331"/>
      <c r="G22" s="331" t="s">
        <v>4</v>
      </c>
      <c r="H22" s="331"/>
      <c r="I22" s="331"/>
    </row>
    <row r="23" spans="1:18" s="1" customFormat="1" x14ac:dyDescent="0.2">
      <c r="G23" s="377" t="s">
        <v>5</v>
      </c>
      <c r="H23" s="377"/>
      <c r="I23" s="377"/>
    </row>
    <row r="24" spans="1:18" s="1" customFormat="1" x14ac:dyDescent="0.2"/>
    <row r="25" spans="1:18" x14ac:dyDescent="0.2">
      <c r="J25" s="388"/>
      <c r="K25" s="389"/>
      <c r="M25" s="36"/>
    </row>
    <row r="26" spans="1:18" x14ac:dyDescent="0.2">
      <c r="K26" s="38"/>
      <c r="M26" s="36"/>
    </row>
    <row r="27" spans="1:18" x14ac:dyDescent="0.2">
      <c r="K27" s="390"/>
    </row>
    <row r="28" spans="1:18" x14ac:dyDescent="0.2">
      <c r="K28" s="391"/>
    </row>
    <row r="29" spans="1:18" x14ac:dyDescent="0.2">
      <c r="K29" s="391"/>
    </row>
    <row r="30" spans="1:18" x14ac:dyDescent="0.2">
      <c r="K30" s="391"/>
    </row>
    <row r="31" spans="1:18" x14ac:dyDescent="0.2">
      <c r="K31" s="391"/>
    </row>
    <row r="32" spans="1:18" x14ac:dyDescent="0.2">
      <c r="K32" s="391"/>
    </row>
    <row r="33" spans="11:11" x14ac:dyDescent="0.2">
      <c r="K33" s="391"/>
    </row>
    <row r="34" spans="11:11" x14ac:dyDescent="0.2">
      <c r="K34" s="391"/>
    </row>
    <row r="35" spans="11:11" x14ac:dyDescent="0.2">
      <c r="K35" s="39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115" zoomScaleNormal="100" zoomScaleSheetLayoutView="115" workbookViewId="0">
      <selection activeCell="G1" sqref="G1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66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02"/>
      <c r="B4" s="402"/>
      <c r="C4" s="402"/>
      <c r="D4" s="402"/>
      <c r="E4" s="402"/>
      <c r="F4" s="402"/>
      <c r="G4" s="402"/>
      <c r="H4" s="402"/>
      <c r="I4" s="101"/>
      <c r="J4" s="101"/>
      <c r="K4" s="101"/>
      <c r="L4" s="101"/>
    </row>
    <row r="5" spans="1:14" s="3" customFormat="1" x14ac:dyDescent="0.2">
      <c r="A5" s="402" t="s">
        <v>51</v>
      </c>
      <c r="B5" s="402"/>
      <c r="C5" s="402"/>
      <c r="D5" s="402"/>
      <c r="E5" s="402"/>
      <c r="F5" s="402"/>
      <c r="G5" s="402"/>
      <c r="H5" s="402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03" t="s">
        <v>8</v>
      </c>
      <c r="B9" s="405" t="s">
        <v>52</v>
      </c>
      <c r="C9" s="407" t="s">
        <v>53</v>
      </c>
      <c r="D9" s="408" t="s">
        <v>54</v>
      </c>
      <c r="E9" s="408" t="s">
        <v>55</v>
      </c>
      <c r="F9" s="408" t="s">
        <v>56</v>
      </c>
      <c r="G9" s="410" t="s">
        <v>57</v>
      </c>
      <c r="H9" s="412" t="s">
        <v>58</v>
      </c>
    </row>
    <row r="10" spans="1:14" s="3" customFormat="1" ht="13.5" thickBot="1" x14ac:dyDescent="0.25">
      <c r="A10" s="404"/>
      <c r="B10" s="406"/>
      <c r="C10" s="406"/>
      <c r="D10" s="409"/>
      <c r="E10" s="409"/>
      <c r="F10" s="409"/>
      <c r="G10" s="411"/>
      <c r="H10" s="413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14" t="s">
        <v>59</v>
      </c>
      <c r="B12" s="415"/>
      <c r="C12" s="415"/>
      <c r="D12" s="415"/>
      <c r="E12" s="415"/>
      <c r="F12" s="415"/>
      <c r="G12" s="416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14" t="s">
        <v>63</v>
      </c>
      <c r="B17" s="415"/>
      <c r="C17" s="415"/>
      <c r="D17" s="415"/>
      <c r="E17" s="415"/>
      <c r="F17" s="415"/>
      <c r="G17" s="416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17" t="s">
        <v>2</v>
      </c>
      <c r="B25" s="417"/>
      <c r="C25" s="418" t="s">
        <v>3</v>
      </c>
      <c r="D25" s="418"/>
      <c r="E25" s="1"/>
      <c r="F25" s="419" t="s">
        <v>4</v>
      </c>
      <c r="G25" s="419"/>
      <c r="H25" s="419"/>
    </row>
    <row r="26" spans="1:8" s="124" customFormat="1" x14ac:dyDescent="0.2">
      <c r="A26" s="1"/>
      <c r="B26" s="1"/>
      <c r="C26" s="1"/>
      <c r="D26" s="1"/>
      <c r="E26" s="1"/>
      <c r="F26" s="377" t="s">
        <v>5</v>
      </c>
      <c r="G26" s="377"/>
      <c r="H26" s="377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 СМР в рассылку </vt:lpstr>
      <vt:lpstr>Приложение1 к Форме 8.3</vt:lpstr>
      <vt:lpstr>Приложение 2 к Форме 8.3</vt:lpstr>
      <vt:lpstr>Приложение  3 к Форме 8.3.</vt:lpstr>
      <vt:lpstr>'Приложение 2 к Форме 8.3'!Заголовки_для_печати</vt:lpstr>
      <vt:lpstr>'Приложение 2 к Форме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2015-08-06T12:16:24Z</dcterms:modified>
</cp:coreProperties>
</file>