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" sheetId="11" r:id="rId1"/>
    <sheet name="Приложение 1 к форме 8" sheetId="4" r:id="rId2"/>
    <sheet name="Приложение 2 к Форме 8" sheetId="3" r:id="rId3"/>
    <sheet name="пр 3 к ф8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Y27" i="11" l="1"/>
  <c r="Y26" i="11"/>
  <c r="Y30" i="11"/>
  <c r="Y29" i="11"/>
  <c r="Y34" i="11" s="1"/>
  <c r="Y35" i="11" s="1"/>
  <c r="Y36" i="11" l="1"/>
  <c r="Y37" i="11" s="1"/>
  <c r="V25" i="11"/>
  <c r="U25" i="11"/>
  <c r="S25" i="11"/>
  <c r="L25" i="11"/>
  <c r="D57" i="11" s="1"/>
  <c r="K25" i="11"/>
  <c r="J25" i="11"/>
  <c r="D56" i="11" s="1"/>
  <c r="I25" i="11"/>
  <c r="H25" i="11"/>
  <c r="T25" i="11" s="1"/>
  <c r="G25" i="11"/>
  <c r="F25" i="11"/>
  <c r="M24" i="11"/>
  <c r="E24" i="11"/>
  <c r="M23" i="11"/>
  <c r="E23" i="11"/>
  <c r="M22" i="11"/>
  <c r="E22" i="11"/>
  <c r="M21" i="11"/>
  <c r="E21" i="11"/>
  <c r="M20" i="11"/>
  <c r="E20" i="11"/>
  <c r="M19" i="11"/>
  <c r="E19" i="11"/>
  <c r="M18" i="11"/>
  <c r="E18" i="11"/>
  <c r="M17" i="11"/>
  <c r="E17" i="11"/>
  <c r="E25" i="11" s="1"/>
  <c r="E27" i="11" s="1"/>
  <c r="M16" i="11"/>
  <c r="E16" i="11"/>
  <c r="M15" i="11"/>
  <c r="I15" i="11"/>
  <c r="E15" i="11"/>
  <c r="M14" i="11"/>
  <c r="E14" i="11"/>
  <c r="B13" i="11"/>
  <c r="B6" i="11"/>
  <c r="B5" i="11"/>
  <c r="E29" i="11" l="1"/>
  <c r="E34" i="11" s="1"/>
  <c r="E35" i="11"/>
  <c r="D49" i="11"/>
  <c r="X25" i="11"/>
  <c r="W25" i="11"/>
  <c r="Y25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  <c r="Y38" i="11" l="1"/>
  <c r="Y39" i="11" l="1"/>
  <c r="Y40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<sst xmlns="http://schemas.openxmlformats.org/spreadsheetml/2006/main" count="194" uniqueCount="159">
  <si>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</si>
  <si>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</si>
  <si>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</si>
  <si>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</si>
  <si>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</si>
  <si>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</si>
  <si>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</si>
  <si>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</si>
  <si>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</si>
  <si>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</si>
  <si>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</si>
  <si>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</si>
  <si>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</si>
  <si>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</si>
  <si>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</si>
  <si>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</si>
  <si>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</si>
  <si>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</si>
  <si>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</si>
  <si>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</si>
  <si>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</si>
  <si>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</si>
  <si>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</si>
  <si>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</si>
  <si>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</si>
  <si>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</si>
  <si>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</si>
  <si>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</si>
  <si>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</si>
  <si>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</si>
  <si>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</si>
  <si>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</si>
  <si>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</si>
  <si>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</si>
  <si>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</si>
  <si>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</si>
  <si>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</si>
  <si>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</si>
  <si>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</si>
  <si>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</si>
  <si>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</si>
  <si>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</si>
  <si>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</si>
  <si>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</si>
  <si>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</si>
  <si>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</si>
  <si>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</si>
  <si>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</si>
  <si>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</si>
  <si>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</si>
  <si>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</si>
  <si>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</si>
  <si>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</si>
  <si>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</si>
  <si>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</si>
  <si>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</si>
  <si>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</si>
  <si>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</si>
  <si>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</si>
  <si>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</si>
  <si>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</si>
  <si>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</si>
  <si>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</si>
  <si>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</si>
  <si>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</si>
  <si>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</si>
  <si>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</si>
  <si>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</si>
  <si>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</si>
  <si>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</si>
  <si>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</si>
  <si>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</si>
  <si>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</si>
  <si>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</si>
  <si>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</si>
  <si>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</si>
  <si>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</si>
  <si>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</si>
  <si>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</si>
  <si>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</si>
  <si>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</si>
  <si>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</si>
  <si>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</si>
  <si>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</si>
  <si>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</si>
  <si>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</si>
  <si>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</si>
  <si>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</si>
  <si>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</si>
  <si>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</si>
  <si>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</si>
  <si>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</si>
  <si>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</si>
  <si>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</si>
  <si>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</si>
  <si>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</si>
  <si>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</si>
  <si>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</si>
  <si>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</si>
  <si>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</si>
  <si>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</si>
  <si>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</si>
  <si>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</si>
  <si>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</si>
  <si>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</si>
  <si>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</si>
  <si>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</si>
  <si>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</si>
  <si>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</si>
  <si>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</si>
  <si>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</si>
  <si>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</si>
  <si>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</si>
  <si>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</si>
  <si>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</si>
  <si>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</si>
  <si>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</si>
  <si>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</si>
  <si>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</si>
  <si>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</si>
  <si>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</si>
  <si>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</si>
  <si>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</si>
  <si>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</si>
  <si>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</si>
  <si>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</si>
  <si>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</si>
  <si>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</si>
  <si>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</si>
  <si>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</si>
  <si>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</si>
  <si>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</t>
  </si>
  <si>
    <t>01-01-01</t>
  </si>
  <si>
    <t>Расчистка территории от снега</t>
  </si>
  <si>
    <t>01-01-02</t>
  </si>
  <si>
    <t>Подготовительные работы.Общеплощадочные материалы</t>
  </si>
  <si>
    <t xml:space="preserve"> 02-01-07</t>
  </si>
  <si>
    <t>Демонтаж площадки для пропарки емкостей</t>
  </si>
  <si>
    <t>02-01-08</t>
  </si>
  <si>
    <t>Демонтаж площадки  для хранения м.лома</t>
  </si>
  <si>
    <t>02-01-04</t>
  </si>
  <si>
    <t>Демонтаж мачты прожекторной</t>
  </si>
  <si>
    <t>02-01-02</t>
  </si>
  <si>
    <t>Демонтаж КТПН</t>
  </si>
  <si>
    <t>02-01-01</t>
  </si>
  <si>
    <t>Демонтаж вагон-дома 2шт.</t>
  </si>
  <si>
    <t>02-01-05</t>
  </si>
  <si>
    <t>Демонтаж амбара нефтешлама</t>
  </si>
  <si>
    <t>02-01-06</t>
  </si>
  <si>
    <t>Демонтаж амбара бытовых отходов</t>
  </si>
  <si>
    <t>02-01-09</t>
  </si>
  <si>
    <t>Демонтаж амбара буршлам</t>
  </si>
  <si>
    <t>02-01-03</t>
  </si>
  <si>
    <t>АС.Периметральное ограждение бытовых отходов</t>
  </si>
  <si>
    <t>Временные здания и сооружения 2,8%</t>
  </si>
  <si>
    <t>и др. в соответствии с условиями лота</t>
  </si>
  <si>
    <t xml:space="preserve">Приложение №1 к форме 8 </t>
  </si>
  <si>
    <t xml:space="preserve">Приложение №2 к форме 8 </t>
  </si>
  <si>
    <t>Приложение № 3 к форме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</si>
</sst>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0.00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38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189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5" xfId="1" applyFont="1" applyFill="1" applyBorder="1"/>
    <xf numFmtId="4" fontId="76" fillId="0" borderId="85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1" xfId="1" applyFont="1" applyFill="1" applyBorder="1"/>
    <xf numFmtId="4" fontId="60" fillId="0" borderId="81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7" xfId="1" applyFont="1" applyBorder="1"/>
    <xf numFmtId="4" fontId="60" fillId="0" borderId="77" xfId="1" applyNumberFormat="1" applyFont="1" applyFill="1" applyBorder="1" applyAlignment="1">
      <alignment vertical="top" wrapText="1"/>
    </xf>
    <xf numFmtId="4" fontId="60" fillId="0" borderId="78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1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1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1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1" xfId="1" applyNumberFormat="1" applyFont="1" applyFill="1" applyBorder="1"/>
    <xf numFmtId="49" fontId="72" fillId="0" borderId="81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1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7" xfId="1" applyNumberFormat="1" applyFont="1" applyFill="1" applyBorder="1" applyAlignment="1">
      <alignment vertical="top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7" xfId="1" applyNumberFormat="1" applyFont="1" applyFill="1" applyBorder="1" applyAlignment="1">
      <alignment horizontal="center" vertical="center" wrapText="1"/>
    </xf>
    <xf numFmtId="0" fontId="6" fillId="0" borderId="88" xfId="1" applyFont="1" applyFill="1" applyBorder="1"/>
    <xf numFmtId="4" fontId="60" fillId="0" borderId="88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89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90" xfId="1" applyNumberFormat="1" applyFont="1" applyFill="1" applyBorder="1" applyAlignment="1">
      <alignment vertical="top" wrapText="1"/>
    </xf>
    <xf numFmtId="4" fontId="60" fillId="16" borderId="91" xfId="1" applyNumberFormat="1" applyFont="1" applyFill="1" applyBorder="1" applyAlignment="1">
      <alignment vertical="top" wrapText="1"/>
    </xf>
    <xf numFmtId="3" fontId="60" fillId="16" borderId="92" xfId="1" applyNumberFormat="1" applyFont="1" applyFill="1" applyBorder="1" applyAlignment="1">
      <alignment horizontal="center" vertical="center" wrapText="1"/>
    </xf>
    <xf numFmtId="3" fontId="60" fillId="16" borderId="93" xfId="1" applyNumberFormat="1" applyFont="1" applyFill="1" applyBorder="1" applyAlignment="1">
      <alignment horizontal="center" vertical="center" wrapText="1"/>
    </xf>
    <xf numFmtId="0" fontId="86" fillId="16" borderId="94" xfId="1" applyFont="1" applyFill="1" applyBorder="1"/>
    <xf numFmtId="0" fontId="60" fillId="16" borderId="95" xfId="979" applyFont="1" applyFill="1" applyBorder="1" applyAlignment="1">
      <alignment horizontal="left" vertical="top"/>
    </xf>
    <xf numFmtId="0" fontId="60" fillId="16" borderId="96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7" xfId="1" applyNumberFormat="1" applyFont="1" applyFill="1" applyBorder="1" applyAlignment="1">
      <alignment vertical="top" wrapText="1"/>
    </xf>
    <xf numFmtId="4" fontId="60" fillId="16" borderId="98" xfId="1" applyNumberFormat="1" applyFont="1" applyFill="1" applyBorder="1" applyAlignment="1">
      <alignment vertical="top" wrapText="1"/>
    </xf>
    <xf numFmtId="3" fontId="60" fillId="16" borderId="99" xfId="1" applyNumberFormat="1" applyFont="1" applyFill="1" applyBorder="1" applyAlignment="1">
      <alignment horizontal="center" vertical="center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1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1" fontId="6" fillId="0" borderId="77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49" fontId="75" fillId="0" borderId="101" xfId="1" applyNumberFormat="1" applyFont="1" applyFill="1" applyBorder="1" applyAlignment="1">
      <alignment horizontal="center" wrapText="1"/>
    </xf>
    <xf numFmtId="1" fontId="6" fillId="0" borderId="85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7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3" fontId="6" fillId="0" borderId="67" xfId="1570" quotePrefix="1" applyNumberFormat="1" applyFont="1" applyFill="1" applyBorder="1" applyAlignment="1" applyProtection="1">
      <alignment horizontal="center"/>
      <protection locked="0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1" xfId="1" applyFont="1" applyFill="1" applyBorder="1" applyAlignment="1">
      <alignment horizontal="center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1" fontId="6" fillId="0" borderId="59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33" xfId="1570" quotePrefix="1" applyNumberFormat="1" applyFont="1" applyFill="1" applyBorder="1" applyAlignment="1" applyProtection="1">
      <alignment horizontal="center"/>
      <protection locked="0"/>
    </xf>
    <xf numFmtId="3" fontId="6" fillId="0" borderId="34" xfId="1570" quotePrefix="1" applyNumberFormat="1" applyFont="1" applyFill="1" applyBorder="1" applyAlignment="1" applyProtection="1">
      <alignment horizontal="center"/>
      <protection locked="0"/>
    </xf>
    <xf numFmtId="3" fontId="6" fillId="0" borderId="36" xfId="1570" quotePrefix="1" applyNumberFormat="1" applyFont="1" applyFill="1" applyBorder="1" applyAlignment="1" applyProtection="1">
      <alignment horizontal="center"/>
      <protection locked="0"/>
    </xf>
    <xf numFmtId="4" fontId="64" fillId="0" borderId="36" xfId="1570" quotePrefix="1" applyNumberFormat="1" applyFont="1" applyFill="1" applyBorder="1" applyAlignment="1" applyProtection="1">
      <alignment horizontal="center"/>
      <protection locked="0"/>
    </xf>
    <xf numFmtId="3" fontId="6" fillId="0" borderId="37" xfId="1570" quotePrefix="1" applyNumberFormat="1" applyFont="1" applyFill="1" applyBorder="1" applyAlignment="1" applyProtection="1">
      <alignment horizontal="center"/>
      <protection locked="0"/>
    </xf>
    <xf numFmtId="3" fontId="60" fillId="0" borderId="69" xfId="1" applyNumberFormat="1" applyFont="1" applyFill="1" applyBorder="1" applyAlignment="1">
      <alignment horizontal="center" vertical="center" wrapText="1"/>
    </xf>
    <xf numFmtId="3" fontId="85" fillId="0" borderId="1" xfId="1" applyNumberFormat="1" applyFont="1" applyFill="1" applyBorder="1" applyAlignment="1">
      <alignment horizontal="center" vertical="center" wrapText="1"/>
    </xf>
    <xf numFmtId="49" fontId="72" fillId="0" borderId="81" xfId="979" applyNumberFormat="1" applyFont="1" applyFill="1" applyBorder="1" applyAlignment="1">
      <alignment horizontal="left" vertical="top"/>
    </xf>
    <xf numFmtId="49" fontId="72" fillId="0" borderId="64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3" fontId="85" fillId="0" borderId="9" xfId="1569" applyNumberFormat="1" applyFont="1" applyFill="1" applyBorder="1" applyAlignment="1">
      <alignment horizontal="center" vertical="center" wrapText="1"/>
    </xf>
    <xf numFmtId="2" fontId="60" fillId="0" borderId="9" xfId="1" applyNumberFormat="1" applyFont="1" applyFill="1" applyBorder="1" applyAlignment="1">
      <alignment horizontal="center" vertical="center" wrapText="1"/>
    </xf>
    <xf numFmtId="193" fontId="60" fillId="0" borderId="9" xfId="1" applyNumberFormat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77" fillId="0" borderId="0" xfId="1" applyNumberFormat="1" applyFont="1" applyAlignment="1">
      <alignment horizontal="center"/>
    </xf>
    <xf numFmtId="4" fontId="76" fillId="25" borderId="84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4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0" fillId="0" borderId="0" xfId="1" applyFont="1" applyFill="1" applyAlignment="1">
      <alignment horizontal="center" vertical="top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75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1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79" xfId="1" applyFont="1" applyBorder="1" applyAlignment="1">
      <alignment horizontal="center"/>
    </xf>
    <xf numFmtId="0" fontId="68" fillId="0" borderId="80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79" xfId="0" applyNumberFormat="1" applyFill="1" applyBorder="1" applyAlignment="1">
      <alignment horizontal="center" vertical="center" wrapText="1"/>
    </xf>
    <xf numFmtId="0" fontId="0" fillId="0" borderId="80" xfId="0" applyNumberFormat="1" applyFill="1" applyBorder="1" applyAlignment="1">
      <alignment horizontal="center" vertical="center" wrapText="1"/>
    </xf>
    <xf numFmtId="0" fontId="0" fillId="0" borderId="73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10/1310.1.107%20&#1087;&#1086;&#1083;&#1080;&#1075;&#1086;&#1085;%20&#1047;-&#1040;&#1089;&#1086;&#1084;/1%20&#1088;&#1072;&#1089;&#1089;&#1099;&#1083;&#1082;&#1072;/&#1056;&#1040;&#1057;&#1063;&#1045;&#1058;%201310.1.1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  <sheetName val="ф8 финал"/>
      <sheetName val="старая"/>
      <sheetName val="см раскладка "/>
      <sheetName val="мат-лы "/>
      <sheetName val="ТР-Т  МАТЕР"/>
      <sheetName val="перебазировка"/>
      <sheetName val="р"/>
    </sheetNames>
    <sheetDataSet>
      <sheetData sheetId="0"/>
      <sheetData sheetId="1"/>
      <sheetData sheetId="2"/>
      <sheetData sheetId="3"/>
      <sheetData sheetId="4">
        <row r="3">
          <cell r="G3" t="str">
            <v>Полигон по утилизации промышленных отходов на Западно-Асомкинском месторождении нефти. Переработка (обезвреживание) производственных отходов.</v>
          </cell>
          <cell r="H3" t="str">
            <v>Полигон по утилизации промышленных отходов на Западно-Асомкинском месторождении нефти.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67"/>
  <sheetViews>
    <sheetView tabSelected="1" topLeftCell="A10" zoomScale="70" zoomScaleNormal="70" workbookViewId="0">
      <selection activeCell="A44" sqref="A44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9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2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25"/>
      <c r="X1" s="350" t="s">
        <v>131</v>
      </c>
      <c r="Y1" s="350"/>
    </row>
    <row r="2" spans="1:27" ht="15.75" x14ac:dyDescent="0.25">
      <c r="A2" s="125"/>
      <c r="X2" s="328"/>
      <c r="Y2" s="328"/>
    </row>
    <row r="3" spans="1:27" x14ac:dyDescent="0.2">
      <c r="A3" s="372" t="s">
        <v>66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</row>
    <row r="4" spans="1:27" x14ac:dyDescent="0.2">
      <c r="A4" s="350" t="s">
        <v>67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</row>
    <row r="5" spans="1:27" ht="14.25" x14ac:dyDescent="0.2">
      <c r="A5" s="2" t="s">
        <v>68</v>
      </c>
      <c r="B5" s="351" t="str">
        <f>'[5]см раскладка '!G3</f>
        <v>Полигон по утилизации промышленных отходов на Западно-Асомкинском месторождении нефти. Переработка (обезвреживание) производственных отходов.</v>
      </c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</row>
    <row r="6" spans="1:27" ht="14.25" x14ac:dyDescent="0.2">
      <c r="A6" s="2" t="s">
        <v>69</v>
      </c>
      <c r="B6" s="351" t="str">
        <f>'[5]см раскладка '!H3</f>
        <v>Полигон по утилизации промышленных отходов на Западно-Асомкинском месторождении нефти.</v>
      </c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3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/>
      <c r="C9" s="129"/>
      <c r="D9" s="129"/>
      <c r="E9" s="329"/>
      <c r="F9" s="130"/>
      <c r="G9" s="329"/>
      <c r="H9" s="329"/>
      <c r="I9" s="329"/>
      <c r="J9" s="329"/>
      <c r="K9" s="329"/>
      <c r="L9" s="329"/>
      <c r="M9" s="329"/>
      <c r="N9" s="329"/>
      <c r="O9" s="329"/>
      <c r="P9" s="329"/>
      <c r="Q9" s="329"/>
      <c r="R9" s="329"/>
      <c r="S9" s="329"/>
      <c r="T9" s="329"/>
      <c r="U9" s="329"/>
      <c r="V9" s="329"/>
      <c r="W9" s="329"/>
      <c r="X9" s="329"/>
      <c r="Y9" s="329"/>
      <c r="Z9" s="329"/>
      <c r="AA9" s="329"/>
    </row>
    <row r="10" spans="1:27" ht="12.75" customHeight="1" x14ac:dyDescent="0.2">
      <c r="A10" s="373" t="s">
        <v>70</v>
      </c>
      <c r="B10" s="376" t="s">
        <v>71</v>
      </c>
      <c r="C10" s="379" t="s">
        <v>72</v>
      </c>
      <c r="D10" s="382" t="s">
        <v>57</v>
      </c>
      <c r="E10" s="385" t="s">
        <v>73</v>
      </c>
      <c r="F10" s="386"/>
      <c r="G10" s="386"/>
      <c r="H10" s="386"/>
      <c r="I10" s="386"/>
      <c r="J10" s="386"/>
      <c r="K10" s="386"/>
      <c r="L10" s="386"/>
      <c r="M10" s="387" t="s">
        <v>74</v>
      </c>
      <c r="N10" s="388"/>
      <c r="O10" s="388"/>
      <c r="P10" s="388"/>
      <c r="Q10" s="388"/>
      <c r="R10" s="388"/>
      <c r="S10" s="388"/>
      <c r="T10" s="388"/>
      <c r="U10" s="388"/>
      <c r="V10" s="388"/>
      <c r="W10" s="388"/>
      <c r="X10" s="388"/>
      <c r="Y10" s="389"/>
    </row>
    <row r="11" spans="1:27" ht="12.75" customHeight="1" x14ac:dyDescent="0.2">
      <c r="A11" s="374"/>
      <c r="B11" s="377"/>
      <c r="C11" s="380"/>
      <c r="D11" s="383"/>
      <c r="E11" s="380" t="s">
        <v>75</v>
      </c>
      <c r="F11" s="366" t="s">
        <v>76</v>
      </c>
      <c r="G11" s="367"/>
      <c r="H11" s="367"/>
      <c r="I11" s="367"/>
      <c r="J11" s="367"/>
      <c r="K11" s="367"/>
      <c r="L11" s="367"/>
      <c r="M11" s="368" t="s">
        <v>77</v>
      </c>
      <c r="N11" s="361" t="s">
        <v>78</v>
      </c>
      <c r="O11" s="361"/>
      <c r="P11" s="361" t="s">
        <v>79</v>
      </c>
      <c r="Q11" s="361"/>
      <c r="R11" s="362" t="s">
        <v>80</v>
      </c>
      <c r="S11" s="392" t="s">
        <v>81</v>
      </c>
      <c r="T11" s="362" t="s">
        <v>82</v>
      </c>
      <c r="U11" s="364" t="s">
        <v>83</v>
      </c>
      <c r="V11" s="392" t="s">
        <v>84</v>
      </c>
      <c r="W11" s="364" t="s">
        <v>85</v>
      </c>
      <c r="X11" s="364" t="s">
        <v>86</v>
      </c>
      <c r="Y11" s="390" t="s">
        <v>87</v>
      </c>
    </row>
    <row r="12" spans="1:27" ht="64.5" thickBot="1" x14ac:dyDescent="0.25">
      <c r="A12" s="375"/>
      <c r="B12" s="378"/>
      <c r="C12" s="381"/>
      <c r="D12" s="384"/>
      <c r="E12" s="381"/>
      <c r="F12" s="330" t="s">
        <v>88</v>
      </c>
      <c r="G12" s="330" t="s">
        <v>89</v>
      </c>
      <c r="H12" s="330" t="s">
        <v>90</v>
      </c>
      <c r="I12" s="330" t="s">
        <v>91</v>
      </c>
      <c r="J12" s="330" t="s">
        <v>92</v>
      </c>
      <c r="K12" s="330" t="s">
        <v>85</v>
      </c>
      <c r="L12" s="131" t="s">
        <v>86</v>
      </c>
      <c r="M12" s="369"/>
      <c r="N12" s="132" t="s">
        <v>93</v>
      </c>
      <c r="O12" s="133" t="s">
        <v>94</v>
      </c>
      <c r="P12" s="132" t="s">
        <v>93</v>
      </c>
      <c r="Q12" s="133" t="s">
        <v>94</v>
      </c>
      <c r="R12" s="363"/>
      <c r="S12" s="393"/>
      <c r="T12" s="363"/>
      <c r="U12" s="365"/>
      <c r="V12" s="393"/>
      <c r="W12" s="365"/>
      <c r="X12" s="365"/>
      <c r="Y12" s="391"/>
    </row>
    <row r="13" spans="1:27" s="328" customFormat="1" ht="13.5" thickBot="1" x14ac:dyDescent="0.25">
      <c r="A13" s="331">
        <v>1</v>
      </c>
      <c r="B13" s="134">
        <f>A13+1</f>
        <v>2</v>
      </c>
      <c r="C13" s="134">
        <v>3</v>
      </c>
      <c r="D13" s="134">
        <v>4</v>
      </c>
      <c r="E13" s="134">
        <v>5</v>
      </c>
      <c r="F13" s="332">
        <v>6</v>
      </c>
      <c r="G13" s="332">
        <v>7</v>
      </c>
      <c r="H13" s="332">
        <v>8</v>
      </c>
      <c r="I13" s="332">
        <v>9</v>
      </c>
      <c r="J13" s="332">
        <v>10</v>
      </c>
      <c r="K13" s="332">
        <v>11</v>
      </c>
      <c r="L13" s="333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x14ac:dyDescent="0.2">
      <c r="A14" s="323" t="s">
        <v>132</v>
      </c>
      <c r="B14" s="320" t="s">
        <v>133</v>
      </c>
      <c r="C14" s="325"/>
      <c r="D14" s="334"/>
      <c r="E14" s="327">
        <f>F14+G14+H14+K14+L14</f>
        <v>8672</v>
      </c>
      <c r="F14" s="326"/>
      <c r="G14" s="326"/>
      <c r="H14" s="326">
        <v>6831</v>
      </c>
      <c r="I14" s="326"/>
      <c r="J14" s="326">
        <v>1427</v>
      </c>
      <c r="K14" s="326">
        <v>1199</v>
      </c>
      <c r="L14" s="335">
        <v>642</v>
      </c>
      <c r="M14" s="321">
        <f>O14+Q14</f>
        <v>0</v>
      </c>
      <c r="N14" s="139"/>
      <c r="O14" s="139"/>
      <c r="P14" s="139"/>
      <c r="Q14" s="139"/>
      <c r="R14" s="139"/>
      <c r="S14" s="140"/>
      <c r="T14" s="139"/>
      <c r="U14" s="139"/>
      <c r="V14" s="140">
        <v>32.99</v>
      </c>
      <c r="W14" s="139"/>
      <c r="X14" s="139"/>
      <c r="Y14" s="141"/>
    </row>
    <row r="15" spans="1:27" ht="25.5" x14ac:dyDescent="0.2">
      <c r="A15" s="323" t="s">
        <v>134</v>
      </c>
      <c r="B15" s="324" t="s">
        <v>135</v>
      </c>
      <c r="C15" s="325"/>
      <c r="D15" s="334"/>
      <c r="E15" s="327">
        <f t="shared" ref="E15:E24" si="0">F15+G15+H15+K15+L15</f>
        <v>3418093.89</v>
      </c>
      <c r="F15" s="326">
        <v>2244133.12</v>
      </c>
      <c r="G15" s="326">
        <v>39249</v>
      </c>
      <c r="H15" s="326">
        <v>966362.79</v>
      </c>
      <c r="I15" s="326">
        <f>22499+572718</f>
        <v>595217</v>
      </c>
      <c r="J15" s="326">
        <v>46466</v>
      </c>
      <c r="K15" s="326">
        <v>106303.53</v>
      </c>
      <c r="L15" s="335">
        <v>62045.45</v>
      </c>
      <c r="M15" s="322">
        <f t="shared" ref="M15:M24" si="1">O15+Q15</f>
        <v>0</v>
      </c>
      <c r="N15" s="286"/>
      <c r="O15" s="286"/>
      <c r="P15" s="286"/>
      <c r="Q15" s="286"/>
      <c r="R15" s="286"/>
      <c r="S15" s="287">
        <v>1414.94</v>
      </c>
      <c r="T15" s="286"/>
      <c r="U15" s="286"/>
      <c r="V15" s="287">
        <v>1149.46</v>
      </c>
      <c r="W15" s="286"/>
      <c r="X15" s="286"/>
      <c r="Y15" s="288"/>
    </row>
    <row r="16" spans="1:27" ht="25.5" x14ac:dyDescent="0.2">
      <c r="A16" s="323" t="s">
        <v>136</v>
      </c>
      <c r="B16" s="324" t="s">
        <v>137</v>
      </c>
      <c r="C16" s="325"/>
      <c r="D16" s="334"/>
      <c r="E16" s="327">
        <f t="shared" si="0"/>
        <v>13601.190000000002</v>
      </c>
      <c r="F16" s="326"/>
      <c r="G16" s="326">
        <v>2258.7800000000002</v>
      </c>
      <c r="H16" s="326">
        <v>5729.43</v>
      </c>
      <c r="I16" s="326"/>
      <c r="J16" s="326">
        <v>664.12</v>
      </c>
      <c r="K16" s="326">
        <v>3073.55</v>
      </c>
      <c r="L16" s="335">
        <v>2539.4299999999998</v>
      </c>
      <c r="M16" s="322">
        <f t="shared" si="1"/>
        <v>0</v>
      </c>
      <c r="N16" s="286"/>
      <c r="O16" s="286"/>
      <c r="P16" s="286"/>
      <c r="Q16" s="286"/>
      <c r="R16" s="286"/>
      <c r="S16" s="287">
        <v>77.319999999999993</v>
      </c>
      <c r="T16" s="286"/>
      <c r="U16" s="286"/>
      <c r="V16" s="287">
        <v>16.489999999999998</v>
      </c>
      <c r="W16" s="286"/>
      <c r="X16" s="286"/>
      <c r="Y16" s="288"/>
    </row>
    <row r="17" spans="1:259" ht="25.5" customHeight="1" x14ac:dyDescent="0.2">
      <c r="A17" s="323" t="s">
        <v>138</v>
      </c>
      <c r="B17" s="324" t="s">
        <v>139</v>
      </c>
      <c r="C17" s="325"/>
      <c r="D17" s="334"/>
      <c r="E17" s="327">
        <f t="shared" si="0"/>
        <v>10986.92</v>
      </c>
      <c r="F17" s="326"/>
      <c r="G17" s="326">
        <v>2143</v>
      </c>
      <c r="H17" s="326">
        <v>4061</v>
      </c>
      <c r="I17" s="326"/>
      <c r="J17" s="326">
        <v>514.55999999999995</v>
      </c>
      <c r="K17" s="326">
        <v>2524.3200000000002</v>
      </c>
      <c r="L17" s="335">
        <v>2258.6</v>
      </c>
      <c r="M17" s="322">
        <f t="shared" si="1"/>
        <v>0</v>
      </c>
      <c r="N17" s="286"/>
      <c r="O17" s="286"/>
      <c r="P17" s="286"/>
      <c r="Q17" s="286"/>
      <c r="R17" s="286"/>
      <c r="S17" s="287">
        <v>72.510000000000005</v>
      </c>
      <c r="T17" s="286"/>
      <c r="U17" s="286"/>
      <c r="V17" s="287">
        <v>12.63</v>
      </c>
      <c r="W17" s="286"/>
      <c r="X17" s="286"/>
      <c r="Y17" s="288"/>
    </row>
    <row r="18" spans="1:259" ht="38.25" customHeight="1" x14ac:dyDescent="0.2">
      <c r="A18" s="323" t="s">
        <v>140</v>
      </c>
      <c r="B18" s="324" t="s">
        <v>141</v>
      </c>
      <c r="C18" s="325"/>
      <c r="D18" s="334"/>
      <c r="E18" s="327">
        <f t="shared" si="0"/>
        <v>5448.93</v>
      </c>
      <c r="F18" s="326"/>
      <c r="G18" s="326">
        <v>750.46</v>
      </c>
      <c r="H18" s="326">
        <v>2964.12</v>
      </c>
      <c r="I18" s="326"/>
      <c r="J18" s="326">
        <v>252.05</v>
      </c>
      <c r="K18" s="326">
        <v>1132.8399999999999</v>
      </c>
      <c r="L18" s="335">
        <v>601.51</v>
      </c>
      <c r="M18" s="322">
        <f t="shared" si="1"/>
        <v>0</v>
      </c>
      <c r="N18" s="286"/>
      <c r="O18" s="286"/>
      <c r="P18" s="286"/>
      <c r="Q18" s="286"/>
      <c r="R18" s="286"/>
      <c r="S18" s="287">
        <v>24.46</v>
      </c>
      <c r="T18" s="286"/>
      <c r="U18" s="286"/>
      <c r="V18" s="287">
        <v>7.1</v>
      </c>
      <c r="W18" s="286"/>
      <c r="X18" s="286"/>
      <c r="Y18" s="288"/>
    </row>
    <row r="19" spans="1:259" x14ac:dyDescent="0.2">
      <c r="A19" s="323" t="s">
        <v>142</v>
      </c>
      <c r="B19" s="324" t="s">
        <v>143</v>
      </c>
      <c r="C19" s="325"/>
      <c r="D19" s="334"/>
      <c r="E19" s="327">
        <f t="shared" si="0"/>
        <v>190150.93000000002</v>
      </c>
      <c r="F19" s="326"/>
      <c r="G19" s="326">
        <v>10259.76</v>
      </c>
      <c r="H19" s="326">
        <v>157397.6</v>
      </c>
      <c r="I19" s="326"/>
      <c r="J19" s="326">
        <v>5360.77</v>
      </c>
      <c r="K19" s="326">
        <v>13121.25</v>
      </c>
      <c r="L19" s="335">
        <v>9372.32</v>
      </c>
      <c r="M19" s="322">
        <f t="shared" si="1"/>
        <v>0</v>
      </c>
      <c r="N19" s="286"/>
      <c r="O19" s="286"/>
      <c r="P19" s="286"/>
      <c r="Q19" s="286"/>
      <c r="R19" s="286"/>
      <c r="S19" s="287">
        <v>347.2</v>
      </c>
      <c r="T19" s="286"/>
      <c r="U19" s="286"/>
      <c r="V19" s="287">
        <v>134.86000000000001</v>
      </c>
      <c r="W19" s="286"/>
      <c r="X19" s="286"/>
      <c r="Y19" s="288"/>
    </row>
    <row r="20" spans="1:259" x14ac:dyDescent="0.2">
      <c r="A20" s="323" t="s">
        <v>144</v>
      </c>
      <c r="B20" s="324" t="s">
        <v>145</v>
      </c>
      <c r="C20" s="325"/>
      <c r="D20" s="334"/>
      <c r="E20" s="327">
        <f t="shared" si="0"/>
        <v>22664.510000000002</v>
      </c>
      <c r="F20" s="326">
        <v>3529.62</v>
      </c>
      <c r="G20" s="326">
        <v>4927.58</v>
      </c>
      <c r="H20" s="326">
        <v>6251.74</v>
      </c>
      <c r="I20" s="326"/>
      <c r="J20" s="326">
        <v>597.12</v>
      </c>
      <c r="K20" s="326">
        <v>4640.75</v>
      </c>
      <c r="L20" s="335">
        <v>3314.82</v>
      </c>
      <c r="M20" s="322">
        <f t="shared" si="1"/>
        <v>0</v>
      </c>
      <c r="N20" s="286"/>
      <c r="O20" s="286"/>
      <c r="P20" s="286"/>
      <c r="Q20" s="286"/>
      <c r="R20" s="286"/>
      <c r="S20" s="287">
        <v>170.8</v>
      </c>
      <c r="T20" s="286"/>
      <c r="U20" s="286"/>
      <c r="V20" s="287">
        <v>14.69</v>
      </c>
      <c r="W20" s="286"/>
      <c r="X20" s="286"/>
      <c r="Y20" s="288"/>
    </row>
    <row r="21" spans="1:259" x14ac:dyDescent="0.2">
      <c r="A21" s="323" t="s">
        <v>146</v>
      </c>
      <c r="B21" s="324" t="s">
        <v>147</v>
      </c>
      <c r="C21" s="325"/>
      <c r="D21" s="334"/>
      <c r="E21" s="327">
        <f t="shared" si="0"/>
        <v>141312.59000000003</v>
      </c>
      <c r="F21" s="326">
        <v>84163.46</v>
      </c>
      <c r="G21" s="326">
        <v>284.49</v>
      </c>
      <c r="H21" s="326">
        <v>54604.39</v>
      </c>
      <c r="I21" s="326">
        <v>47393.65</v>
      </c>
      <c r="J21" s="326">
        <v>1222.3399999999999</v>
      </c>
      <c r="K21" s="326">
        <v>1506.83</v>
      </c>
      <c r="L21" s="335">
        <v>753.42</v>
      </c>
      <c r="M21" s="322">
        <f t="shared" si="1"/>
        <v>0</v>
      </c>
      <c r="N21" s="286"/>
      <c r="O21" s="286"/>
      <c r="P21" s="286"/>
      <c r="Q21" s="286"/>
      <c r="R21" s="286"/>
      <c r="S21" s="287">
        <v>11.61</v>
      </c>
      <c r="T21" s="286"/>
      <c r="U21" s="286"/>
      <c r="V21" s="287">
        <v>29.48</v>
      </c>
      <c r="W21" s="286"/>
      <c r="X21" s="286"/>
      <c r="Y21" s="288"/>
    </row>
    <row r="22" spans="1:259" x14ac:dyDescent="0.2">
      <c r="A22" s="323" t="s">
        <v>148</v>
      </c>
      <c r="B22" s="324" t="s">
        <v>149</v>
      </c>
      <c r="C22" s="325"/>
      <c r="D22" s="334"/>
      <c r="E22" s="327">
        <f t="shared" si="0"/>
        <v>13649.66</v>
      </c>
      <c r="F22" s="326">
        <v>9875.39</v>
      </c>
      <c r="G22" s="326">
        <v>33.08</v>
      </c>
      <c r="H22" s="326">
        <v>3478.37</v>
      </c>
      <c r="I22" s="326">
        <v>2639.91</v>
      </c>
      <c r="J22" s="326">
        <v>142.13</v>
      </c>
      <c r="K22" s="326">
        <v>175.21</v>
      </c>
      <c r="L22" s="335">
        <v>87.61</v>
      </c>
      <c r="M22" s="322">
        <f t="shared" si="1"/>
        <v>0</v>
      </c>
      <c r="N22" s="286"/>
      <c r="O22" s="286"/>
      <c r="P22" s="286"/>
      <c r="Q22" s="286"/>
      <c r="R22" s="286"/>
      <c r="S22" s="287">
        <v>1.35</v>
      </c>
      <c r="T22" s="286"/>
      <c r="U22" s="286"/>
      <c r="V22" s="287">
        <v>3.43</v>
      </c>
      <c r="W22" s="286"/>
      <c r="X22" s="286"/>
      <c r="Y22" s="288"/>
    </row>
    <row r="23" spans="1:259" x14ac:dyDescent="0.2">
      <c r="A23" s="323" t="s">
        <v>150</v>
      </c>
      <c r="B23" s="324" t="s">
        <v>151</v>
      </c>
      <c r="C23" s="325"/>
      <c r="D23" s="334"/>
      <c r="E23" s="327">
        <f t="shared" si="0"/>
        <v>7383.79</v>
      </c>
      <c r="F23" s="326">
        <v>5338.05</v>
      </c>
      <c r="G23" s="326">
        <v>18.05</v>
      </c>
      <c r="H23" s="326">
        <v>1884.32</v>
      </c>
      <c r="I23" s="326">
        <v>1426.98</v>
      </c>
      <c r="J23" s="326">
        <v>77.53</v>
      </c>
      <c r="K23" s="326">
        <v>95.58</v>
      </c>
      <c r="L23" s="335">
        <v>47.79</v>
      </c>
      <c r="M23" s="322">
        <f t="shared" si="1"/>
        <v>0</v>
      </c>
      <c r="N23" s="286"/>
      <c r="O23" s="286"/>
      <c r="P23" s="286"/>
      <c r="Q23" s="286"/>
      <c r="R23" s="286"/>
      <c r="S23" s="287">
        <v>0.74</v>
      </c>
      <c r="T23" s="286"/>
      <c r="U23" s="286"/>
      <c r="V23" s="287">
        <v>1.87</v>
      </c>
      <c r="W23" s="286"/>
      <c r="X23" s="286"/>
      <c r="Y23" s="288"/>
    </row>
    <row r="24" spans="1:259" ht="26.25" thickBot="1" x14ac:dyDescent="0.25">
      <c r="A24" s="323" t="s">
        <v>152</v>
      </c>
      <c r="B24" s="324" t="s">
        <v>153</v>
      </c>
      <c r="C24" s="325"/>
      <c r="D24" s="334"/>
      <c r="E24" s="327">
        <f t="shared" si="0"/>
        <v>304572.71000000002</v>
      </c>
      <c r="F24" s="326"/>
      <c r="G24" s="326">
        <v>51222.49</v>
      </c>
      <c r="H24" s="326">
        <v>136771.59</v>
      </c>
      <c r="I24" s="326"/>
      <c r="J24" s="326">
        <v>13543.42</v>
      </c>
      <c r="K24" s="326">
        <v>61527.61</v>
      </c>
      <c r="L24" s="335">
        <v>55051.02</v>
      </c>
      <c r="M24" s="336">
        <f t="shared" si="1"/>
        <v>0</v>
      </c>
      <c r="N24" s="337"/>
      <c r="O24" s="337"/>
      <c r="P24" s="337"/>
      <c r="Q24" s="337"/>
      <c r="R24" s="337"/>
      <c r="S24" s="338">
        <v>1696.68</v>
      </c>
      <c r="T24" s="337"/>
      <c r="U24" s="337"/>
      <c r="V24" s="338">
        <v>336.56</v>
      </c>
      <c r="W24" s="337"/>
      <c r="X24" s="337"/>
      <c r="Y24" s="339"/>
      <c r="Z24" s="149"/>
    </row>
    <row r="25" spans="1:259" ht="13.5" thickBot="1" x14ac:dyDescent="0.25">
      <c r="A25" s="142"/>
      <c r="B25" s="143" t="s">
        <v>95</v>
      </c>
      <c r="C25" s="144"/>
      <c r="D25" s="145"/>
      <c r="E25" s="146">
        <f t="shared" ref="E25:L25" si="2">SUM(E14:E24)</f>
        <v>4136537.12</v>
      </c>
      <c r="F25" s="146">
        <f t="shared" si="2"/>
        <v>2347039.64</v>
      </c>
      <c r="G25" s="146">
        <f t="shared" si="2"/>
        <v>111146.69</v>
      </c>
      <c r="H25" s="146">
        <f t="shared" si="2"/>
        <v>1346336.3500000003</v>
      </c>
      <c r="I25" s="146">
        <f t="shared" si="2"/>
        <v>646677.54</v>
      </c>
      <c r="J25" s="146">
        <f t="shared" si="2"/>
        <v>70267.039999999994</v>
      </c>
      <c r="K25" s="146">
        <f t="shared" si="2"/>
        <v>195300.46999999997</v>
      </c>
      <c r="L25" s="340">
        <f t="shared" si="2"/>
        <v>136713.97</v>
      </c>
      <c r="M25" s="341"/>
      <c r="N25" s="147"/>
      <c r="O25" s="147"/>
      <c r="P25" s="147"/>
      <c r="Q25" s="146"/>
      <c r="R25" s="289"/>
      <c r="S25" s="290">
        <f>SUM(S14:S24)</f>
        <v>3817.6099999999997</v>
      </c>
      <c r="T25" s="289">
        <f>(H25-I25)*$D$51</f>
        <v>0</v>
      </c>
      <c r="U25" s="291">
        <f>J25*$D$50</f>
        <v>0</v>
      </c>
      <c r="V25" s="290">
        <f>SUM(V14:V24)</f>
        <v>1739.5600000000002</v>
      </c>
      <c r="W25" s="289">
        <f>(R25+U25)*$D$56</f>
        <v>0</v>
      </c>
      <c r="X25" s="289">
        <f>(R25+U25)*$D$57</f>
        <v>0</v>
      </c>
      <c r="Y25" s="148">
        <f>M25+R25+T25+W25+X25</f>
        <v>0</v>
      </c>
      <c r="Z25" s="149"/>
    </row>
    <row r="26" spans="1:259" ht="27" x14ac:dyDescent="0.2">
      <c r="A26" s="150" t="s">
        <v>96</v>
      </c>
      <c r="B26" s="151" t="s">
        <v>154</v>
      </c>
      <c r="C26" s="152"/>
      <c r="D26" s="153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5">
        <f>(Y25-O25)*D52</f>
        <v>0</v>
      </c>
    </row>
    <row r="27" spans="1:259" ht="13.5" thickBot="1" x14ac:dyDescent="0.25">
      <c r="A27" s="156"/>
      <c r="B27" s="157" t="s">
        <v>97</v>
      </c>
      <c r="C27" s="158"/>
      <c r="D27" s="159"/>
      <c r="E27" s="160">
        <f>E25+E26</f>
        <v>4136537.12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1">
        <f>Y25+Y26</f>
        <v>0</v>
      </c>
    </row>
    <row r="28" spans="1:259" ht="12.75" customHeight="1" x14ac:dyDescent="0.2">
      <c r="A28" s="162"/>
      <c r="B28" s="163" t="s">
        <v>98</v>
      </c>
      <c r="C28" s="164"/>
      <c r="D28" s="165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7"/>
      <c r="T28" s="166"/>
      <c r="U28" s="166"/>
      <c r="V28" s="167"/>
      <c r="W28" s="166"/>
      <c r="X28" s="166"/>
      <c r="Y28" s="168"/>
      <c r="Z28" s="149"/>
    </row>
    <row r="29" spans="1:259" ht="12.75" customHeight="1" x14ac:dyDescent="0.2">
      <c r="A29" s="156" t="s">
        <v>96</v>
      </c>
      <c r="B29" s="169" t="s">
        <v>99</v>
      </c>
      <c r="C29" s="170"/>
      <c r="D29" s="171"/>
      <c r="E29" s="172">
        <f>E27*D53</f>
        <v>262670.10712</v>
      </c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73">
        <f>(Y27-O25)*D53</f>
        <v>0</v>
      </c>
      <c r="Z29" s="149"/>
    </row>
    <row r="30" spans="1:259" ht="12.75" customHeight="1" x14ac:dyDescent="0.2">
      <c r="A30" s="156" t="s">
        <v>96</v>
      </c>
      <c r="B30" s="174" t="s">
        <v>100</v>
      </c>
      <c r="C30" s="175"/>
      <c r="D30" s="176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7">
        <f>(Y27-O25)*D54</f>
        <v>0</v>
      </c>
      <c r="Z30" s="178"/>
      <c r="AA30" s="178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78"/>
      <c r="AO30" s="178"/>
      <c r="AP30" s="178"/>
      <c r="AQ30" s="178"/>
      <c r="AR30" s="178"/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78"/>
      <c r="BN30" s="178"/>
      <c r="BO30" s="178"/>
      <c r="BP30" s="178"/>
      <c r="BQ30" s="178"/>
      <c r="BR30" s="178"/>
      <c r="BS30" s="178"/>
      <c r="BT30" s="178"/>
      <c r="BU30" s="178"/>
      <c r="BV30" s="178"/>
      <c r="BW30" s="178"/>
      <c r="BX30" s="178"/>
      <c r="BY30" s="178"/>
      <c r="BZ30" s="178"/>
      <c r="CA30" s="178"/>
      <c r="CB30" s="178"/>
      <c r="CC30" s="178"/>
      <c r="CD30" s="178"/>
      <c r="CE30" s="178"/>
      <c r="CF30" s="178"/>
      <c r="CG30" s="178"/>
      <c r="CH30" s="178"/>
      <c r="CI30" s="178"/>
      <c r="CJ30" s="178"/>
      <c r="CK30" s="178"/>
      <c r="CL30" s="178"/>
      <c r="CM30" s="178"/>
      <c r="CN30" s="178"/>
      <c r="CO30" s="178"/>
      <c r="CP30" s="178"/>
      <c r="CQ30" s="178"/>
      <c r="CR30" s="178"/>
      <c r="CS30" s="178"/>
      <c r="CT30" s="178"/>
      <c r="CU30" s="178"/>
      <c r="CV30" s="178"/>
      <c r="CW30" s="178"/>
      <c r="CX30" s="178"/>
      <c r="CY30" s="178"/>
      <c r="CZ30" s="178"/>
      <c r="DA30" s="178"/>
      <c r="DB30" s="178"/>
      <c r="DC30" s="178"/>
      <c r="DD30" s="178"/>
      <c r="DE30" s="178"/>
      <c r="DF30" s="178"/>
      <c r="DG30" s="178"/>
      <c r="DH30" s="178"/>
      <c r="DI30" s="178"/>
      <c r="DJ30" s="178"/>
      <c r="DK30" s="178"/>
      <c r="DL30" s="178"/>
      <c r="DM30" s="178"/>
      <c r="DN30" s="178"/>
      <c r="DO30" s="178"/>
      <c r="DP30" s="178"/>
      <c r="DQ30" s="178"/>
      <c r="DR30" s="178"/>
      <c r="DS30" s="178"/>
      <c r="DT30" s="178"/>
      <c r="DU30" s="178"/>
      <c r="DV30" s="178"/>
      <c r="DW30" s="178"/>
      <c r="DX30" s="178"/>
      <c r="DY30" s="178"/>
      <c r="DZ30" s="178"/>
      <c r="EA30" s="178"/>
      <c r="EB30" s="178"/>
      <c r="EC30" s="178"/>
      <c r="ED30" s="178"/>
      <c r="EE30" s="178"/>
      <c r="EF30" s="178"/>
      <c r="EG30" s="178"/>
      <c r="EH30" s="178"/>
      <c r="EI30" s="178"/>
      <c r="EJ30" s="178"/>
      <c r="EK30" s="178"/>
      <c r="EL30" s="178"/>
      <c r="EM30" s="178"/>
      <c r="EN30" s="178"/>
      <c r="EO30" s="178"/>
      <c r="EP30" s="178"/>
      <c r="EQ30" s="178"/>
      <c r="ER30" s="178"/>
      <c r="ES30" s="178"/>
      <c r="ET30" s="178"/>
      <c r="EU30" s="178"/>
      <c r="EV30" s="178"/>
      <c r="EW30" s="178"/>
      <c r="EX30" s="178"/>
      <c r="EY30" s="178"/>
      <c r="EZ30" s="178"/>
      <c r="FA30" s="178"/>
      <c r="FB30" s="178"/>
      <c r="FC30" s="178"/>
      <c r="FD30" s="178"/>
      <c r="FE30" s="178"/>
      <c r="FF30" s="178"/>
      <c r="FG30" s="178"/>
      <c r="FH30" s="178"/>
      <c r="FI30" s="178"/>
      <c r="FJ30" s="178"/>
      <c r="FK30" s="178"/>
      <c r="FL30" s="178"/>
      <c r="FM30" s="178"/>
      <c r="FN30" s="178"/>
      <c r="FO30" s="178"/>
      <c r="FP30" s="178"/>
      <c r="FQ30" s="178"/>
      <c r="FR30" s="178"/>
      <c r="FS30" s="178"/>
      <c r="FT30" s="178"/>
      <c r="FU30" s="178"/>
      <c r="FV30" s="178"/>
      <c r="FW30" s="178"/>
      <c r="FX30" s="178"/>
      <c r="FY30" s="178"/>
      <c r="FZ30" s="178"/>
      <c r="GA30" s="178"/>
      <c r="GB30" s="178"/>
      <c r="GC30" s="178"/>
      <c r="GD30" s="178"/>
      <c r="GE30" s="178"/>
      <c r="GF30" s="178"/>
      <c r="GG30" s="178"/>
      <c r="GH30" s="178"/>
      <c r="GI30" s="178"/>
      <c r="GJ30" s="178"/>
      <c r="GK30" s="178"/>
      <c r="GL30" s="178"/>
      <c r="GM30" s="178"/>
      <c r="GN30" s="178"/>
      <c r="GO30" s="178"/>
      <c r="GP30" s="178"/>
      <c r="GQ30" s="178"/>
      <c r="GR30" s="178"/>
      <c r="GS30" s="178"/>
      <c r="GT30" s="178"/>
      <c r="GU30" s="178"/>
      <c r="GV30" s="178"/>
      <c r="GW30" s="178"/>
      <c r="GX30" s="178"/>
      <c r="GY30" s="178"/>
      <c r="GZ30" s="178"/>
      <c r="HA30" s="178"/>
      <c r="HB30" s="178"/>
      <c r="HC30" s="178"/>
      <c r="HD30" s="178"/>
      <c r="HE30" s="178"/>
      <c r="HF30" s="178"/>
      <c r="HG30" s="178"/>
      <c r="HH30" s="178"/>
      <c r="HI30" s="178"/>
      <c r="HJ30" s="178"/>
      <c r="HK30" s="178"/>
      <c r="HL30" s="178"/>
      <c r="HM30" s="178"/>
      <c r="HN30" s="178"/>
      <c r="HO30" s="178"/>
      <c r="HP30" s="178"/>
      <c r="HQ30" s="178"/>
      <c r="HR30" s="178"/>
      <c r="HS30" s="178"/>
      <c r="HT30" s="178"/>
      <c r="HU30" s="178"/>
      <c r="HV30" s="178"/>
      <c r="HW30" s="178"/>
      <c r="HX30" s="178"/>
      <c r="HY30" s="178"/>
      <c r="HZ30" s="178"/>
      <c r="IA30" s="178"/>
      <c r="IB30" s="178"/>
      <c r="IC30" s="178"/>
      <c r="ID30" s="178"/>
      <c r="IE30" s="178"/>
      <c r="IF30" s="178"/>
      <c r="IG30" s="178"/>
      <c r="IH30" s="178"/>
      <c r="II30" s="178"/>
      <c r="IJ30" s="178"/>
      <c r="IK30" s="178"/>
      <c r="IL30" s="178"/>
      <c r="IM30" s="178"/>
      <c r="IN30" s="178"/>
      <c r="IO30" s="178"/>
      <c r="IP30" s="178"/>
      <c r="IQ30" s="178"/>
      <c r="IR30" s="178"/>
      <c r="IS30" s="178"/>
      <c r="IT30" s="178"/>
      <c r="IU30" s="178"/>
      <c r="IV30" s="178"/>
      <c r="IW30" s="178"/>
      <c r="IX30" s="178"/>
      <c r="IY30" s="178"/>
    </row>
    <row r="31" spans="1:259" ht="12.75" customHeight="1" x14ac:dyDescent="0.2">
      <c r="A31" s="156"/>
      <c r="B31" s="179" t="s">
        <v>101</v>
      </c>
      <c r="C31" s="180"/>
      <c r="D31" s="181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82"/>
    </row>
    <row r="32" spans="1:259" ht="13.5" customHeight="1" x14ac:dyDescent="0.2">
      <c r="A32" s="183"/>
      <c r="B32" s="184" t="s">
        <v>102</v>
      </c>
      <c r="C32" s="185"/>
      <c r="D32" s="186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72"/>
      <c r="X32" s="172"/>
      <c r="Y32" s="173"/>
    </row>
    <row r="33" spans="1:27" ht="12.75" customHeight="1" x14ac:dyDescent="0.2">
      <c r="A33" s="156"/>
      <c r="B33" s="342" t="s">
        <v>155</v>
      </c>
      <c r="C33" s="343"/>
      <c r="D33" s="344"/>
      <c r="E33" s="345"/>
      <c r="F33" s="345"/>
      <c r="G33" s="345"/>
      <c r="H33" s="345"/>
      <c r="I33" s="345"/>
      <c r="J33" s="345"/>
      <c r="K33" s="345"/>
      <c r="L33" s="345"/>
      <c r="M33" s="345"/>
      <c r="N33" s="345"/>
      <c r="O33" s="345"/>
      <c r="P33" s="345"/>
      <c r="Q33" s="345"/>
      <c r="R33" s="345"/>
      <c r="S33" s="345"/>
      <c r="T33" s="345"/>
      <c r="U33" s="345"/>
      <c r="V33" s="345"/>
      <c r="W33" s="345"/>
      <c r="X33" s="345"/>
      <c r="Y33" s="346"/>
    </row>
    <row r="34" spans="1:27" ht="12.75" customHeight="1" x14ac:dyDescent="0.2">
      <c r="A34" s="156"/>
      <c r="B34" s="187" t="s">
        <v>103</v>
      </c>
      <c r="C34" s="188"/>
      <c r="D34" s="189"/>
      <c r="E34" s="172">
        <f>E29+E30+E31+E32+E33</f>
        <v>262670.10712</v>
      </c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7">
        <f>Y29+Y30+Y31+Y32</f>
        <v>0</v>
      </c>
    </row>
    <row r="35" spans="1:27" ht="13.5" thickBot="1" x14ac:dyDescent="0.25">
      <c r="A35" s="190"/>
      <c r="B35" s="191" t="s">
        <v>104</v>
      </c>
      <c r="C35" s="192"/>
      <c r="D35" s="193"/>
      <c r="E35" s="194">
        <f>E27+E34</f>
        <v>4399207.2271199999</v>
      </c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5">
        <f>Y27+Y34</f>
        <v>0</v>
      </c>
    </row>
    <row r="36" spans="1:27" ht="13.5" x14ac:dyDescent="0.2">
      <c r="A36" s="150" t="s">
        <v>96</v>
      </c>
      <c r="B36" s="196" t="s">
        <v>105</v>
      </c>
      <c r="C36" s="197"/>
      <c r="D36" s="198"/>
      <c r="E36" s="199"/>
      <c r="F36" s="199"/>
      <c r="G36" s="199"/>
      <c r="H36" s="199"/>
      <c r="I36" s="199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200"/>
      <c r="Y36" s="201">
        <f>Y35*D55</f>
        <v>0</v>
      </c>
    </row>
    <row r="37" spans="1:27" ht="13.5" thickBot="1" x14ac:dyDescent="0.25">
      <c r="A37" s="202"/>
      <c r="B37" s="203" t="s">
        <v>106</v>
      </c>
      <c r="C37" s="204"/>
      <c r="D37" s="205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7"/>
      <c r="Y37" s="208">
        <f>Y35+Y36</f>
        <v>0</v>
      </c>
    </row>
    <row r="38" spans="1:27" x14ac:dyDescent="0.2">
      <c r="A38" s="209"/>
      <c r="B38" s="210" t="s">
        <v>107</v>
      </c>
      <c r="C38" s="211"/>
      <c r="D38" s="211"/>
      <c r="E38" s="212"/>
      <c r="F38" s="212"/>
      <c r="G38" s="212"/>
      <c r="H38" s="212"/>
      <c r="I38" s="212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3">
        <f>Y37</f>
        <v>0</v>
      </c>
    </row>
    <row r="39" spans="1:27" ht="12.75" customHeight="1" x14ac:dyDescent="0.2">
      <c r="A39" s="214"/>
      <c r="B39" s="215" t="s">
        <v>108</v>
      </c>
      <c r="C39" s="216"/>
      <c r="D39" s="216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8"/>
      <c r="S39" s="218"/>
      <c r="T39" s="218"/>
      <c r="U39" s="218"/>
      <c r="V39" s="218"/>
      <c r="W39" s="218"/>
      <c r="X39" s="218"/>
      <c r="Y39" s="219">
        <f>Y38*0.18</f>
        <v>0</v>
      </c>
    </row>
    <row r="40" spans="1:27" ht="12.75" customHeight="1" thickBot="1" x14ac:dyDescent="0.25">
      <c r="A40" s="220"/>
      <c r="B40" s="221" t="s">
        <v>109</v>
      </c>
      <c r="C40" s="222"/>
      <c r="D40" s="222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4">
        <f>Y38+Y39</f>
        <v>0</v>
      </c>
    </row>
    <row r="41" spans="1:27" ht="13.5" customHeight="1" x14ac:dyDescent="0.2">
      <c r="A41" s="3"/>
      <c r="B41" s="225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7"/>
      <c r="U41" s="227"/>
      <c r="V41" s="227"/>
      <c r="W41" s="227"/>
      <c r="X41" s="227"/>
      <c r="Y41" s="227"/>
      <c r="Z41" s="227"/>
      <c r="AA41" s="227"/>
    </row>
    <row r="42" spans="1:27" s="5" customFormat="1" x14ac:dyDescent="0.2">
      <c r="A42" s="228"/>
      <c r="B42" s="352"/>
      <c r="C42" s="353"/>
      <c r="D42" s="356" t="s">
        <v>110</v>
      </c>
      <c r="E42" s="358" t="s">
        <v>111</v>
      </c>
      <c r="F42" s="359"/>
      <c r="G42" s="359"/>
      <c r="H42" s="229"/>
      <c r="I42" s="229"/>
      <c r="K42" s="360"/>
      <c r="L42" s="360"/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</row>
    <row r="43" spans="1:27" s="5" customFormat="1" x14ac:dyDescent="0.2">
      <c r="A43" s="228"/>
      <c r="B43" s="354"/>
      <c r="C43" s="355"/>
      <c r="D43" s="357"/>
      <c r="E43" s="230">
        <v>2015</v>
      </c>
      <c r="F43" s="230">
        <v>2016</v>
      </c>
      <c r="G43" s="231">
        <v>2017</v>
      </c>
      <c r="H43" s="232"/>
      <c r="I43" s="232"/>
      <c r="J43" s="232"/>
      <c r="K43" s="360"/>
      <c r="L43" s="360"/>
      <c r="M43" s="360"/>
      <c r="N43" s="360"/>
      <c r="O43" s="360"/>
      <c r="P43" s="360"/>
      <c r="Q43" s="360"/>
      <c r="R43" s="360"/>
      <c r="S43" s="360"/>
      <c r="T43" s="360"/>
      <c r="U43" s="360"/>
      <c r="V43" s="360"/>
      <c r="W43" s="360"/>
    </row>
    <row r="44" spans="1:27" s="5" customFormat="1" ht="13.5" x14ac:dyDescent="0.2">
      <c r="A44" s="228"/>
      <c r="B44" s="370" t="s">
        <v>112</v>
      </c>
      <c r="C44" s="371"/>
      <c r="D44" s="233"/>
      <c r="E44" s="234"/>
      <c r="F44" s="234"/>
      <c r="G44" s="234"/>
      <c r="H44" s="235"/>
      <c r="I44" s="235"/>
      <c r="J44" s="235"/>
      <c r="K44" s="236"/>
      <c r="L44" s="235"/>
      <c r="M44" s="237"/>
      <c r="N44" s="237"/>
      <c r="O44" s="238"/>
      <c r="P44" s="237"/>
      <c r="Q44" s="237"/>
      <c r="S44" s="316"/>
      <c r="U44" s="316"/>
      <c r="X44" s="317"/>
    </row>
    <row r="45" spans="1:27" s="5" customFormat="1" ht="13.5" x14ac:dyDescent="0.25">
      <c r="A45" s="239"/>
      <c r="B45" s="240"/>
      <c r="C45" s="241"/>
      <c r="D45" s="241"/>
      <c r="E45" s="241"/>
      <c r="F45" s="239"/>
      <c r="G45" s="239"/>
      <c r="H45" s="122"/>
      <c r="I45" s="122"/>
      <c r="J45" s="122"/>
      <c r="K45" s="122"/>
      <c r="L45" s="122"/>
      <c r="M45" s="318"/>
      <c r="N45" s="318"/>
      <c r="O45" s="318"/>
      <c r="P45" s="318"/>
      <c r="Q45" s="242"/>
      <c r="R45" s="243"/>
      <c r="S45" s="238"/>
      <c r="T45" s="243"/>
      <c r="U45" s="238"/>
      <c r="V45" s="319"/>
    </row>
    <row r="46" spans="1:27" s="5" customFormat="1" ht="13.5" x14ac:dyDescent="0.25">
      <c r="A46" s="244" t="s">
        <v>113</v>
      </c>
      <c r="B46" s="244"/>
      <c r="C46" s="244"/>
      <c r="D46" s="244"/>
      <c r="E46" s="244"/>
      <c r="F46" s="239"/>
      <c r="G46" s="239"/>
      <c r="H46" s="122"/>
      <c r="I46" s="122"/>
      <c r="J46" s="122"/>
      <c r="K46" s="122"/>
      <c r="L46" s="122"/>
      <c r="M46" s="318"/>
      <c r="N46" s="318"/>
      <c r="O46" s="318"/>
      <c r="P46" s="318"/>
      <c r="Q46" s="242"/>
      <c r="R46" s="243"/>
      <c r="S46" s="238"/>
      <c r="T46" s="243"/>
      <c r="U46" s="238"/>
      <c r="V46" s="319"/>
    </row>
    <row r="47" spans="1:27" ht="13.5" thickBot="1" x14ac:dyDescent="0.25">
      <c r="A47" s="244"/>
      <c r="B47" s="244"/>
      <c r="C47" s="244"/>
      <c r="D47" s="244"/>
      <c r="E47" s="244"/>
      <c r="F47" s="244"/>
      <c r="G47" s="1"/>
      <c r="H47" s="3"/>
      <c r="I47" s="3"/>
      <c r="J47" s="245"/>
      <c r="K47" s="3"/>
      <c r="L47" s="3"/>
      <c r="M47" s="3"/>
      <c r="N47" s="3"/>
      <c r="O47" s="3"/>
      <c r="P47" s="3"/>
      <c r="Q47" s="3"/>
      <c r="R47" s="3"/>
      <c r="S47" s="3"/>
      <c r="T47" s="246"/>
      <c r="U47" s="246"/>
      <c r="V47" s="246"/>
      <c r="W47" s="246"/>
      <c r="X47" s="246"/>
      <c r="Y47" s="247"/>
      <c r="Z47" s="248"/>
      <c r="AA47" s="247"/>
    </row>
    <row r="48" spans="1:27" ht="13.5" thickBot="1" x14ac:dyDescent="0.25">
      <c r="A48" s="249" t="s">
        <v>114</v>
      </c>
      <c r="B48" s="250" t="s">
        <v>115</v>
      </c>
      <c r="C48" s="251" t="s">
        <v>116</v>
      </c>
      <c r="D48" s="252" t="s">
        <v>117</v>
      </c>
      <c r="E48" s="253"/>
      <c r="F48" s="253"/>
      <c r="G48" s="253"/>
      <c r="I48" s="254"/>
      <c r="J48" s="254"/>
      <c r="K48" s="254"/>
      <c r="L48" s="254"/>
      <c r="M48" s="246"/>
      <c r="N48" s="246"/>
      <c r="O48" s="246"/>
      <c r="P48" s="246"/>
    </row>
    <row r="49" spans="1:22" x14ac:dyDescent="0.2">
      <c r="A49" s="255"/>
      <c r="B49" s="256" t="s">
        <v>118</v>
      </c>
      <c r="C49" s="257" t="s">
        <v>119</v>
      </c>
      <c r="D49" s="258">
        <f>R25/S25</f>
        <v>0</v>
      </c>
      <c r="E49" s="253"/>
      <c r="F49" s="253"/>
      <c r="G49" s="253"/>
      <c r="I49" s="254"/>
      <c r="J49" s="254"/>
      <c r="K49" s="254"/>
      <c r="L49" s="254"/>
      <c r="M49" s="246"/>
      <c r="N49" s="246"/>
      <c r="O49" s="246"/>
      <c r="P49" s="246"/>
    </row>
    <row r="50" spans="1:22" x14ac:dyDescent="0.2">
      <c r="A50" s="259">
        <v>1</v>
      </c>
      <c r="B50" s="260" t="s">
        <v>120</v>
      </c>
      <c r="C50" s="261"/>
      <c r="D50" s="347"/>
      <c r="E50" s="262"/>
      <c r="F50" s="262"/>
      <c r="G50" s="262"/>
      <c r="I50" s="262"/>
      <c r="J50" s="262"/>
      <c r="K50" s="262"/>
      <c r="L50" s="262"/>
      <c r="M50" s="246"/>
      <c r="N50" s="246"/>
      <c r="O50" s="246"/>
      <c r="P50" s="246"/>
    </row>
    <row r="51" spans="1:22" ht="25.5" x14ac:dyDescent="0.2">
      <c r="A51" s="259">
        <v>2</v>
      </c>
      <c r="B51" s="263" t="s">
        <v>121</v>
      </c>
      <c r="C51" s="261"/>
      <c r="D51" s="347"/>
      <c r="E51" s="264"/>
      <c r="F51" s="265"/>
      <c r="G51" s="265"/>
      <c r="I51" s="266"/>
      <c r="J51" s="266"/>
      <c r="K51" s="266"/>
      <c r="L51" s="266"/>
      <c r="M51" s="246"/>
      <c r="N51" s="246"/>
      <c r="O51" s="246"/>
      <c r="P51" s="246"/>
    </row>
    <row r="52" spans="1:22" x14ac:dyDescent="0.2">
      <c r="A52" s="259">
        <v>3</v>
      </c>
      <c r="B52" s="260" t="s">
        <v>122</v>
      </c>
      <c r="C52" s="261" t="s">
        <v>123</v>
      </c>
      <c r="D52" s="267">
        <v>3.5000000000000003E-2</v>
      </c>
      <c r="E52" s="268"/>
      <c r="F52" s="268"/>
      <c r="G52" s="268"/>
      <c r="H52" s="246"/>
      <c r="I52" s="246"/>
      <c r="J52" s="246"/>
      <c r="K52" s="246"/>
      <c r="L52" s="246"/>
      <c r="M52" s="246"/>
      <c r="N52" s="246"/>
      <c r="O52" s="246"/>
      <c r="P52" s="246"/>
      <c r="Q52" s="246"/>
    </row>
    <row r="53" spans="1:22" x14ac:dyDescent="0.2">
      <c r="A53" s="259">
        <v>4</v>
      </c>
      <c r="B53" s="269" t="s">
        <v>124</v>
      </c>
      <c r="C53" s="261" t="s">
        <v>123</v>
      </c>
      <c r="D53" s="348">
        <v>6.3500000000000001E-2</v>
      </c>
      <c r="E53" s="270"/>
      <c r="F53" s="270"/>
      <c r="G53" s="270"/>
    </row>
    <row r="54" spans="1:22" ht="38.25" x14ac:dyDescent="0.2">
      <c r="A54" s="259">
        <v>5</v>
      </c>
      <c r="B54" s="271" t="s">
        <v>125</v>
      </c>
      <c r="C54" s="261" t="s">
        <v>123</v>
      </c>
      <c r="D54" s="267">
        <v>1.4999999999999999E-2</v>
      </c>
      <c r="E54" s="270"/>
      <c r="F54" s="270"/>
      <c r="G54" s="270"/>
    </row>
    <row r="55" spans="1:22" x14ac:dyDescent="0.2">
      <c r="A55" s="259">
        <v>6</v>
      </c>
      <c r="B55" s="269" t="s">
        <v>126</v>
      </c>
      <c r="C55" s="261" t="s">
        <v>123</v>
      </c>
      <c r="D55" s="267">
        <v>1.4999999999999999E-2</v>
      </c>
      <c r="E55" s="270"/>
      <c r="F55" s="270"/>
      <c r="G55" s="270"/>
    </row>
    <row r="56" spans="1:22" x14ac:dyDescent="0.2">
      <c r="A56" s="259">
        <v>7</v>
      </c>
      <c r="B56" s="260" t="s">
        <v>127</v>
      </c>
      <c r="C56" s="261" t="s">
        <v>123</v>
      </c>
      <c r="D56" s="292">
        <f>K25*0.85/(G25+J25)</f>
        <v>0.91506524616411333</v>
      </c>
      <c r="E56" s="268"/>
      <c r="F56" s="272"/>
      <c r="G56" s="272"/>
      <c r="I56" s="246"/>
      <c r="J56" s="246"/>
      <c r="K56" s="246"/>
      <c r="L56" s="246"/>
      <c r="M56" s="246"/>
      <c r="N56" s="246"/>
      <c r="O56" s="246"/>
      <c r="P56" s="246"/>
    </row>
    <row r="57" spans="1:22" x14ac:dyDescent="0.2">
      <c r="A57" s="259">
        <v>8</v>
      </c>
      <c r="B57" s="260" t="s">
        <v>128</v>
      </c>
      <c r="C57" s="261" t="s">
        <v>123</v>
      </c>
      <c r="D57" s="292">
        <f>IF(L25*0.8/(G25+J25)&gt;=0.5,0.5,L25*0.8/(G25+J25))</f>
        <v>0.5</v>
      </c>
      <c r="E57" s="268"/>
      <c r="F57" s="272"/>
      <c r="G57" s="273"/>
      <c r="I57" s="246"/>
      <c r="J57" s="246"/>
      <c r="K57" s="246"/>
      <c r="L57" s="246"/>
      <c r="M57" s="246"/>
      <c r="N57" s="246"/>
      <c r="O57" s="246"/>
      <c r="P57" s="246"/>
    </row>
    <row r="58" spans="1:22" ht="13.5" thickBot="1" x14ac:dyDescent="0.25">
      <c r="A58" s="274">
        <v>9</v>
      </c>
      <c r="B58" s="275" t="s">
        <v>129</v>
      </c>
      <c r="C58" s="276" t="s">
        <v>130</v>
      </c>
      <c r="D58" s="277">
        <v>192.93</v>
      </c>
      <c r="E58" s="270"/>
      <c r="F58" s="270"/>
      <c r="G58" s="270"/>
    </row>
    <row r="59" spans="1:22" ht="15.75" x14ac:dyDescent="0.25">
      <c r="A59" s="270"/>
      <c r="B59" s="278"/>
      <c r="C59" s="279"/>
      <c r="D59" s="279"/>
      <c r="E59" s="280"/>
      <c r="F59" s="279"/>
      <c r="G59" s="279"/>
      <c r="H59" s="281"/>
    </row>
    <row r="60" spans="1:22" x14ac:dyDescent="0.2">
      <c r="B60" s="282"/>
      <c r="D60" s="283"/>
    </row>
    <row r="61" spans="1:22" x14ac:dyDescent="0.2">
      <c r="B61" s="39" t="s">
        <v>2</v>
      </c>
      <c r="D61" s="39" t="s">
        <v>3</v>
      </c>
      <c r="F61" s="349" t="s">
        <v>4</v>
      </c>
      <c r="G61" s="349"/>
    </row>
    <row r="62" spans="1:22" x14ac:dyDescent="0.2">
      <c r="G62" s="350" t="s">
        <v>5</v>
      </c>
      <c r="H62" s="350"/>
    </row>
    <row r="64" spans="1:22" x14ac:dyDescent="0.2">
      <c r="V64" s="284"/>
    </row>
    <row r="65" spans="2:22" x14ac:dyDescent="0.2">
      <c r="U65" s="149"/>
      <c r="V65" s="285"/>
    </row>
    <row r="67" spans="2:22" x14ac:dyDescent="0.2">
      <c r="B67" s="282"/>
      <c r="C67" s="282"/>
      <c r="D67" s="282"/>
    </row>
  </sheetData>
  <mergeCells count="31"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T11:T12"/>
    <mergeCell ref="U11:U12"/>
    <mergeCell ref="S11:S12"/>
    <mergeCell ref="V11:V12"/>
    <mergeCell ref="F61:G61"/>
    <mergeCell ref="G62:H62"/>
    <mergeCell ref="B5:Y5"/>
    <mergeCell ref="B6:Y6"/>
    <mergeCell ref="B42:C43"/>
    <mergeCell ref="D42:D43"/>
    <mergeCell ref="E42:G42"/>
    <mergeCell ref="K42:W43"/>
    <mergeCell ref="P11:Q11"/>
    <mergeCell ref="R11:R12"/>
    <mergeCell ref="W11:W12"/>
    <mergeCell ref="F11:L11"/>
    <mergeCell ref="M11:M12"/>
    <mergeCell ref="N11:O11"/>
    <mergeCell ref="B44:C44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294" t="s">
        <v>156</v>
      </c>
    </row>
    <row r="2" spans="1:16" s="5" customFormat="1" x14ac:dyDescent="0.2">
      <c r="A2" s="4" t="s">
        <v>6</v>
      </c>
    </row>
    <row r="3" spans="1:16" x14ac:dyDescent="0.2">
      <c r="A3" s="404" t="s">
        <v>39</v>
      </c>
      <c r="B3" s="404"/>
      <c r="C3" s="404"/>
      <c r="D3" s="404"/>
      <c r="E3" s="404"/>
      <c r="F3" s="404"/>
      <c r="G3" s="404"/>
      <c r="H3" s="404"/>
      <c r="I3" s="404"/>
      <c r="J3" s="404"/>
    </row>
    <row r="4" spans="1:16" ht="15" customHeight="1" x14ac:dyDescent="0.2">
      <c r="A4" s="405" t="s">
        <v>0</v>
      </c>
      <c r="B4" s="405"/>
      <c r="C4" s="405"/>
      <c r="D4" s="405"/>
      <c r="E4" s="405"/>
      <c r="F4" s="405"/>
      <c r="G4" s="405"/>
      <c r="H4" s="405"/>
      <c r="I4" s="405"/>
      <c r="J4" s="405"/>
      <c r="K4" s="6"/>
      <c r="L4" s="6"/>
      <c r="M4" s="6"/>
      <c r="N4" s="44"/>
      <c r="O4" s="44"/>
      <c r="P4" s="44"/>
    </row>
    <row r="5" spans="1:16" ht="15" customHeight="1" thickBot="1" x14ac:dyDescent="0.25">
      <c r="A5" s="405" t="s">
        <v>7</v>
      </c>
      <c r="B5" s="405"/>
      <c r="C5" s="405"/>
      <c r="D5" s="405"/>
      <c r="E5" s="405"/>
      <c r="F5" s="405"/>
      <c r="G5" s="405"/>
      <c r="H5" s="405"/>
      <c r="I5" s="405"/>
      <c r="J5" s="405"/>
      <c r="K5" s="6"/>
      <c r="L5" s="6"/>
      <c r="M5" s="6"/>
    </row>
    <row r="6" spans="1:16" ht="20.25" customHeight="1" x14ac:dyDescent="0.2">
      <c r="A6" s="397" t="s">
        <v>40</v>
      </c>
      <c r="B6" s="397" t="s">
        <v>41</v>
      </c>
      <c r="C6" s="397" t="s">
        <v>42</v>
      </c>
      <c r="D6" s="397" t="s">
        <v>43</v>
      </c>
      <c r="E6" s="397" t="s">
        <v>44</v>
      </c>
      <c r="F6" s="397" t="s">
        <v>45</v>
      </c>
      <c r="G6" s="395" t="s">
        <v>46</v>
      </c>
      <c r="H6" s="397" t="s">
        <v>47</v>
      </c>
      <c r="I6" s="397" t="s">
        <v>14</v>
      </c>
      <c r="J6" s="397" t="s">
        <v>48</v>
      </c>
    </row>
    <row r="7" spans="1:16" ht="68.25" customHeight="1" thickBot="1" x14ac:dyDescent="0.25">
      <c r="A7" s="398"/>
      <c r="B7" s="398"/>
      <c r="C7" s="398"/>
      <c r="D7" s="398"/>
      <c r="E7" s="398"/>
      <c r="F7" s="398"/>
      <c r="G7" s="396"/>
      <c r="H7" s="398"/>
      <c r="I7" s="398"/>
      <c r="J7" s="398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9" t="s">
        <v>49</v>
      </c>
      <c r="B9" s="47" t="s">
        <v>50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400"/>
      <c r="B10" s="51" t="s">
        <v>51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400"/>
      <c r="B11" s="52" t="s">
        <v>52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401" t="s">
        <v>53</v>
      </c>
      <c r="B19" s="402"/>
      <c r="C19" s="402"/>
      <c r="D19" s="402"/>
      <c r="E19" s="402"/>
      <c r="F19" s="402"/>
      <c r="G19" s="402"/>
      <c r="H19" s="402"/>
      <c r="I19" s="403"/>
      <c r="J19" s="80">
        <f>SUM(J14:J18)</f>
        <v>0</v>
      </c>
    </row>
    <row r="22" spans="1:10" ht="12.75" customHeight="1" x14ac:dyDescent="0.2">
      <c r="A22" s="39" t="s">
        <v>2</v>
      </c>
      <c r="B22" s="2"/>
      <c r="C22" s="349" t="s">
        <v>3</v>
      </c>
      <c r="D22" s="349"/>
      <c r="E22" s="2"/>
      <c r="F22" s="349" t="s">
        <v>4</v>
      </c>
      <c r="G22" s="349"/>
      <c r="H22" s="349"/>
    </row>
    <row r="23" spans="1:10" x14ac:dyDescent="0.2">
      <c r="A23" s="2"/>
      <c r="B23" s="2"/>
      <c r="C23" s="2"/>
      <c r="D23" s="2"/>
      <c r="E23" s="2"/>
      <c r="F23" s="394" t="s">
        <v>5</v>
      </c>
      <c r="G23" s="394"/>
      <c r="H23" s="394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14" t="s">
        <v>157</v>
      </c>
      <c r="L1" s="414"/>
      <c r="M1" s="414"/>
    </row>
    <row r="2" spans="1:14" s="5" customFormat="1" x14ac:dyDescent="0.2">
      <c r="A2" s="4" t="s">
        <v>6</v>
      </c>
    </row>
    <row r="5" spans="1:14" x14ac:dyDescent="0.2">
      <c r="A5" s="415" t="s">
        <v>10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</row>
    <row r="6" spans="1:14" x14ac:dyDescent="0.2">
      <c r="A6" s="405" t="s">
        <v>0</v>
      </c>
      <c r="B6" s="405"/>
      <c r="C6" s="405"/>
      <c r="D6" s="405"/>
      <c r="E6" s="405"/>
      <c r="F6" s="405"/>
      <c r="G6" s="405"/>
      <c r="H6" s="405"/>
      <c r="I6" s="405"/>
      <c r="J6" s="405"/>
      <c r="K6" s="405"/>
      <c r="L6" s="405"/>
      <c r="M6" s="405"/>
      <c r="N6" s="6"/>
    </row>
    <row r="7" spans="1:14" ht="13.5" thickBot="1" x14ac:dyDescent="0.25">
      <c r="A7" s="405" t="s">
        <v>7</v>
      </c>
      <c r="B7" s="405"/>
      <c r="C7" s="405"/>
      <c r="D7" s="405"/>
      <c r="E7" s="405"/>
      <c r="F7" s="405"/>
      <c r="G7" s="405"/>
      <c r="H7" s="405"/>
      <c r="I7" s="405"/>
      <c r="J7" s="405"/>
      <c r="K7" s="405"/>
      <c r="L7" s="405"/>
      <c r="M7" s="405"/>
      <c r="N7" s="6"/>
    </row>
    <row r="8" spans="1:14" ht="25.5" customHeight="1" x14ac:dyDescent="0.2">
      <c r="A8" s="416" t="s">
        <v>8</v>
      </c>
      <c r="B8" s="410" t="s">
        <v>11</v>
      </c>
      <c r="C8" s="418" t="s">
        <v>12</v>
      </c>
      <c r="D8" s="418" t="s">
        <v>13</v>
      </c>
      <c r="E8" s="410" t="s">
        <v>14</v>
      </c>
      <c r="F8" s="410" t="s">
        <v>15</v>
      </c>
      <c r="G8" s="410" t="s">
        <v>16</v>
      </c>
      <c r="H8" s="410" t="s">
        <v>17</v>
      </c>
      <c r="I8" s="410"/>
      <c r="J8" s="410"/>
      <c r="K8" s="410" t="s">
        <v>18</v>
      </c>
      <c r="L8" s="410"/>
      <c r="M8" s="412" t="s">
        <v>19</v>
      </c>
    </row>
    <row r="9" spans="1:14" s="85" customFormat="1" ht="42" customHeight="1" x14ac:dyDescent="0.25">
      <c r="A9" s="417"/>
      <c r="B9" s="411"/>
      <c r="C9" s="419"/>
      <c r="D9" s="419"/>
      <c r="E9" s="411"/>
      <c r="F9" s="411"/>
      <c r="G9" s="411"/>
      <c r="H9" s="83" t="s">
        <v>20</v>
      </c>
      <c r="I9" s="83" t="s">
        <v>21</v>
      </c>
      <c r="J9" s="83" t="s">
        <v>22</v>
      </c>
      <c r="K9" s="83" t="s">
        <v>23</v>
      </c>
      <c r="L9" s="83" t="s">
        <v>24</v>
      </c>
      <c r="M9" s="413"/>
      <c r="N9" s="84"/>
    </row>
    <row r="10" spans="1:14" s="90" customFormat="1" ht="13.5" thickBot="1" x14ac:dyDescent="0.25">
      <c r="A10" s="86" t="s">
        <v>25</v>
      </c>
      <c r="B10" s="87" t="s">
        <v>26</v>
      </c>
      <c r="C10" s="87" t="s">
        <v>1</v>
      </c>
      <c r="D10" s="87" t="s">
        <v>27</v>
      </c>
      <c r="E10" s="87" t="s">
        <v>28</v>
      </c>
      <c r="F10" s="87" t="s">
        <v>29</v>
      </c>
      <c r="G10" s="87" t="s">
        <v>30</v>
      </c>
      <c r="H10" s="87" t="s">
        <v>31</v>
      </c>
      <c r="I10" s="87" t="s">
        <v>32</v>
      </c>
      <c r="J10" s="87" t="s">
        <v>33</v>
      </c>
      <c r="K10" s="87" t="s">
        <v>34</v>
      </c>
      <c r="L10" s="87" t="s">
        <v>35</v>
      </c>
      <c r="M10" s="88" t="s">
        <v>36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6"/>
      <c r="K21" s="407"/>
      <c r="M21" s="38"/>
    </row>
    <row r="22" spans="1:18" s="2" customFormat="1" x14ac:dyDescent="0.2">
      <c r="B22" s="39" t="s">
        <v>2</v>
      </c>
      <c r="D22" s="349" t="s">
        <v>3</v>
      </c>
      <c r="E22" s="349"/>
      <c r="G22" s="349" t="s">
        <v>4</v>
      </c>
      <c r="H22" s="349"/>
      <c r="I22" s="349"/>
    </row>
    <row r="23" spans="1:18" s="2" customFormat="1" x14ac:dyDescent="0.2">
      <c r="G23" s="394" t="s">
        <v>5</v>
      </c>
      <c r="H23" s="394"/>
      <c r="I23" s="394"/>
    </row>
    <row r="24" spans="1:18" s="2" customFormat="1" x14ac:dyDescent="0.2"/>
    <row r="25" spans="1:18" x14ac:dyDescent="0.2">
      <c r="J25" s="406"/>
      <c r="K25" s="407"/>
      <c r="M25" s="38"/>
    </row>
    <row r="26" spans="1:18" x14ac:dyDescent="0.2">
      <c r="K26" s="40"/>
      <c r="M26" s="38"/>
    </row>
    <row r="27" spans="1:18" x14ac:dyDescent="0.2">
      <c r="K27" s="408"/>
    </row>
    <row r="28" spans="1:18" x14ac:dyDescent="0.2">
      <c r="K28" s="409"/>
    </row>
    <row r="29" spans="1:18" x14ac:dyDescent="0.2">
      <c r="K29" s="409"/>
    </row>
    <row r="30" spans="1:18" x14ac:dyDescent="0.2">
      <c r="K30" s="409"/>
    </row>
    <row r="31" spans="1:18" x14ac:dyDescent="0.2">
      <c r="K31" s="409"/>
    </row>
    <row r="32" spans="1:18" x14ac:dyDescent="0.2">
      <c r="K32" s="409"/>
    </row>
    <row r="33" spans="11:11" x14ac:dyDescent="0.2">
      <c r="K33" s="409"/>
    </row>
    <row r="34" spans="11:11" x14ac:dyDescent="0.2">
      <c r="K34" s="409"/>
    </row>
    <row r="35" spans="11:11" x14ac:dyDescent="0.2">
      <c r="K35" s="40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workbookViewId="0">
      <selection activeCell="I1" sqref="I1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54</v>
      </c>
      <c r="I1" s="117" t="s">
        <v>158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295" t="s">
        <v>7</v>
      </c>
      <c r="B3" s="295"/>
      <c r="C3" s="295"/>
      <c r="D3" s="295"/>
      <c r="E3" s="295"/>
      <c r="F3" s="295"/>
      <c r="G3" s="295"/>
      <c r="H3" s="295"/>
      <c r="I3" s="295"/>
      <c r="J3" s="295"/>
      <c r="K3" s="296"/>
      <c r="L3" s="296"/>
      <c r="M3" s="296"/>
    </row>
    <row r="4" spans="1:13" s="297" customFormat="1" x14ac:dyDescent="0.2"/>
    <row r="5" spans="1:13" s="297" customFormat="1" x14ac:dyDescent="0.2">
      <c r="A5" s="423" t="s">
        <v>55</v>
      </c>
      <c r="B5" s="423"/>
      <c r="C5" s="423"/>
      <c r="D5" s="423"/>
      <c r="E5" s="423"/>
      <c r="F5" s="423"/>
      <c r="G5" s="423"/>
      <c r="H5" s="423"/>
      <c r="I5" s="423"/>
    </row>
    <row r="6" spans="1:13" s="297" customFormat="1" x14ac:dyDescent="0.2">
      <c r="A6" s="424" t="s">
        <v>58</v>
      </c>
      <c r="B6" s="424"/>
      <c r="C6" s="424"/>
      <c r="D6" s="424"/>
      <c r="E6" s="424"/>
      <c r="F6" s="424"/>
      <c r="G6" s="424"/>
      <c r="H6" s="424"/>
      <c r="I6" s="424"/>
    </row>
    <row r="7" spans="1:13" s="297" customFormat="1" ht="13.5" thickBot="1" x14ac:dyDescent="0.25">
      <c r="A7" s="298"/>
      <c r="B7" s="298"/>
      <c r="C7" s="298"/>
      <c r="D7" s="298"/>
      <c r="E7" s="298"/>
      <c r="F7" s="298"/>
      <c r="G7" s="298"/>
      <c r="H7" s="298"/>
      <c r="I7" s="298"/>
    </row>
    <row r="8" spans="1:13" s="297" customFormat="1" ht="12.75" customHeight="1" x14ac:dyDescent="0.2">
      <c r="A8" s="425" t="s">
        <v>8</v>
      </c>
      <c r="B8" s="428" t="s">
        <v>59</v>
      </c>
      <c r="C8" s="428" t="s">
        <v>56</v>
      </c>
      <c r="D8" s="431" t="s">
        <v>60</v>
      </c>
      <c r="E8" s="432"/>
      <c r="F8" s="432"/>
      <c r="G8" s="432"/>
      <c r="H8" s="432"/>
      <c r="I8" s="433"/>
    </row>
    <row r="9" spans="1:13" s="297" customFormat="1" ht="12.75" customHeight="1" x14ac:dyDescent="0.2">
      <c r="A9" s="426"/>
      <c r="B9" s="429"/>
      <c r="C9" s="429"/>
      <c r="D9" s="434" t="s">
        <v>61</v>
      </c>
      <c r="E9" s="435"/>
      <c r="F9" s="436"/>
      <c r="G9" s="434" t="s">
        <v>62</v>
      </c>
      <c r="H9" s="435"/>
      <c r="I9" s="437"/>
    </row>
    <row r="10" spans="1:13" s="297" customFormat="1" ht="90.75" customHeight="1" thickBot="1" x14ac:dyDescent="0.25">
      <c r="A10" s="427"/>
      <c r="B10" s="430"/>
      <c r="C10" s="430"/>
      <c r="D10" s="299" t="s">
        <v>57</v>
      </c>
      <c r="E10" s="299" t="s">
        <v>63</v>
      </c>
      <c r="F10" s="299" t="s">
        <v>47</v>
      </c>
      <c r="G10" s="299" t="s">
        <v>57</v>
      </c>
      <c r="H10" s="299" t="s">
        <v>64</v>
      </c>
      <c r="I10" s="300" t="s">
        <v>47</v>
      </c>
    </row>
    <row r="11" spans="1:13" s="304" customFormat="1" ht="13.5" thickBot="1" x14ac:dyDescent="0.25">
      <c r="A11" s="301">
        <v>1</v>
      </c>
      <c r="B11" s="302">
        <v>2</v>
      </c>
      <c r="C11" s="302">
        <v>3</v>
      </c>
      <c r="D11" s="302">
        <v>4</v>
      </c>
      <c r="E11" s="302">
        <v>5</v>
      </c>
      <c r="F11" s="302">
        <v>6</v>
      </c>
      <c r="G11" s="302">
        <v>7</v>
      </c>
      <c r="H11" s="302">
        <v>8</v>
      </c>
      <c r="I11" s="303">
        <v>9</v>
      </c>
    </row>
    <row r="12" spans="1:13" s="297" customFormat="1" x14ac:dyDescent="0.2">
      <c r="A12" s="305"/>
      <c r="B12" s="306"/>
      <c r="C12" s="307"/>
      <c r="D12" s="307"/>
      <c r="E12" s="307"/>
      <c r="F12" s="307"/>
      <c r="G12" s="307"/>
      <c r="H12" s="307"/>
      <c r="I12" s="308"/>
    </row>
    <row r="13" spans="1:13" s="297" customFormat="1" x14ac:dyDescent="0.2">
      <c r="A13" s="309"/>
      <c r="B13" s="310"/>
      <c r="C13" s="310"/>
      <c r="D13" s="310"/>
      <c r="E13" s="310"/>
      <c r="F13" s="310"/>
      <c r="G13" s="310"/>
      <c r="H13" s="310"/>
      <c r="I13" s="311"/>
    </row>
    <row r="14" spans="1:13" s="297" customFormat="1" ht="13.5" thickBot="1" x14ac:dyDescent="0.25">
      <c r="A14" s="312"/>
      <c r="B14" s="313"/>
      <c r="C14" s="313"/>
      <c r="D14" s="313"/>
      <c r="E14" s="313"/>
      <c r="F14" s="313"/>
      <c r="G14" s="314"/>
      <c r="H14" s="313"/>
      <c r="I14" s="315"/>
    </row>
    <row r="15" spans="1:13" s="297" customFormat="1" x14ac:dyDescent="0.2"/>
    <row r="16" spans="1:13" s="297" customFormat="1" x14ac:dyDescent="0.2">
      <c r="A16" s="297" t="s">
        <v>65</v>
      </c>
    </row>
    <row r="17" spans="1:8" s="297" customFormat="1" x14ac:dyDescent="0.2"/>
    <row r="18" spans="1:8" s="297" customFormat="1" x14ac:dyDescent="0.2"/>
    <row r="19" spans="1:8" s="297" customFormat="1" x14ac:dyDescent="0.2"/>
    <row r="20" spans="1:8" s="124" customFormat="1" ht="24" customHeight="1" x14ac:dyDescent="0.2">
      <c r="A20" s="420" t="s">
        <v>2</v>
      </c>
      <c r="B20" s="420"/>
      <c r="C20" s="421" t="s">
        <v>3</v>
      </c>
      <c r="D20" s="421"/>
      <c r="E20" s="2"/>
      <c r="F20" s="422" t="s">
        <v>4</v>
      </c>
      <c r="G20" s="422"/>
      <c r="H20" s="422"/>
    </row>
    <row r="21" spans="1:8" s="124" customFormat="1" x14ac:dyDescent="0.2">
      <c r="A21" s="2"/>
      <c r="B21" s="2"/>
      <c r="C21" s="2"/>
      <c r="D21" s="2"/>
      <c r="E21" s="2"/>
      <c r="F21" s="394" t="s">
        <v>5</v>
      </c>
      <c r="G21" s="394"/>
      <c r="H21" s="394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</vt:lpstr>
      <vt:lpstr>Приложение 1 к форме 8</vt:lpstr>
      <vt:lpstr>Приложение 2 к Форме 8</vt:lpstr>
      <vt:lpstr>пр 3 к ф8</vt:lpstr>
      <vt:lpstr>'Приложение 2 к Форме 8'!Заголовки_для_печати</vt:lpstr>
      <vt:lpstr>'Приложение 2 к Форме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2015-09-01T12:35:27Z</dcterms:modified>
</cp:coreProperties>
</file>