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oylovMA\Documents\Работа\Отдел закупки услуг\2017 г\1 квартал\6- 99-КС-2017_Перевод печей УПВ на природный газ (1 этап)\Входящие\"/>
    </mc:Choice>
  </mc:AlternateContent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'9.1.'!$A$1:$G$29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62913"/>
</workbook>
</file>

<file path=xl/calcChain.xml><?xml version="1.0" encoding="utf-8"?>
<calcChain xmlns="http://schemas.openxmlformats.org/spreadsheetml/2006/main">
  <c r="D17" i="54" l="1"/>
  <c r="D9" i="54" l="1"/>
  <c r="D11" i="54" l="1"/>
  <c r="D10" i="54"/>
  <c r="D13" i="54"/>
  <c r="D19" i="54" s="1"/>
  <c r="D15" i="54"/>
  <c r="D20" i="54" l="1"/>
</calcChain>
</file>

<file path=xl/sharedStrings.xml><?xml version="1.0" encoding="utf-8"?>
<sst xmlns="http://schemas.openxmlformats.org/spreadsheetml/2006/main" count="178" uniqueCount="158">
  <si>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</si>
  <si>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</si>
  <si>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</si>
  <si>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</si>
  <si>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</si>
  <si>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</si>
  <si>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</si>
  <si>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</si>
  <si>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</si>
  <si>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</si>
  <si>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</si>
  <si>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</si>
  <si>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</si>
  <si>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</si>
  <si>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</si>
  <si>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</si>
  <si>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</si>
  <si>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</si>
  <si>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</si>
  <si>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</si>
  <si>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</si>
  <si>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</si>
  <si>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</si>
  <si>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</si>
  <si>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</si>
  <si>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</si>
  <si>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</si>
  <si>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</si>
  <si>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</si>
  <si>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</si>
  <si>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</si>
  <si>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</si>
  <si>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</si>
  <si>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</si>
  <si>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</si>
  <si>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</si>
  <si>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</si>
  <si>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</si>
  <si>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</si>
  <si>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</si>
  <si>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</si>
  <si>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</si>
  <si>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</si>
  <si>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</si>
  <si>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</si>
  <si>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</si>
  <si>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</si>
  <si>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</si>
  <si>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</si>
  <si>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</si>
  <si>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</si>
  <si>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</si>
  <si>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</si>
  <si>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</si>
  <si>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</si>
  <si>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</si>
  <si>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</si>
  <si>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</si>
  <si>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</si>
  <si>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</si>
  <si>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</si>
  <si>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</si>
  <si>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</si>
  <si>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</si>
  <si>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</si>
  <si>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</si>
  <si>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</si>
  <si>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</si>
  <si>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</si>
  <si>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</si>
  <si>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</si>
  <si>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</si>
  <si>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</si>
  <si>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</si>
  <si>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</si>
  <si>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</si>
  <si>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</si>
  <si>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</si>
  <si>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Материалы поставки Подрядчика (МАТ-П)</t>
  </si>
  <si>
    <t>Транспортные расходы на МАТ-П (Ктр.п), %</t>
  </si>
  <si>
    <t>МАТ-П * Ктр.п</t>
  </si>
  <si>
    <t>Регламент определения стоимости СМР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</si>
  <si>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</si>
  <si>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</si>
  <si>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</si>
  <si>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</si>
  <si>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</si>
  <si>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</si>
  <si>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</si>
  <si>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</si>
  <si>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</si>
  <si>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</si>
  <si>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</si>
  <si>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Стоимость работ на основании Регламента определения стоимости СМР</t>
  </si>
  <si>
    <t>ЗП * (Кст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</si>
  <si>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</si>
  <si>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</si>
  <si>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</si>
  <si>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</si>
  <si>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∑ пп.2-3 * НР</t>
  </si>
  <si>
    <t>№ пп.</t>
  </si>
  <si>
    <t>∑ пп.2-3 * СП</t>
  </si>
  <si>
    <t>Заработная плата (ЗП), руб.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</si>
  <si>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</si>
  <si>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</si>
  <si>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</si>
  <si>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</si>
  <si>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</si>
  <si>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Накладные расходы (НР)  *</t>
  </si>
  <si>
    <t>Сметная прибыль (СП)  *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</si>
  <si>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</si>
  <si>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</si>
  <si>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</si>
  <si>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</si>
  <si>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</si>
  <si>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</si>
  <si>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</si>
  <si>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</si>
  <si>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</si>
  <si>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</si>
  <si>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</si>
  <si>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</si>
  <si>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</si>
  <si>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</si>
  <si>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</si>
  <si>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</si>
  <si>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</si>
  <si>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</si>
  <si>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</si>
  <si>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</si>
  <si>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Таблица оценки влияния аванса на стоимость оферты  с учетом графика погашения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</si>
  <si>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</si>
  <si>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</si>
  <si>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</si>
  <si>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</si>
  <si>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</si>
  <si>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</si>
  <si>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</si>
  <si>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</si>
  <si>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Экспертная оценка доли затрат в общей сумме опциона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</si>
  <si>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</si>
  <si>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</si>
  <si>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</si>
  <si>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</si>
  <si>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</si>
  <si>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</si>
  <si>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Требуется для определения транспортных расходов</t>
  </si>
  <si>
    <t>∑ пп. 2-13</t>
  </si>
  <si>
    <t>а при указании претендентом НР и СП в процентном выражении - для расчета  принимается процент претендента.</t>
  </si>
  <si>
    <r>
      <t xml:space="preserve">** - при указании претендентом в Регламенте ПНР  на доп.работы накладных расходов и см.прибыли - </t>
    </r>
    <r>
      <rPr>
        <b/>
        <sz val="11"/>
        <rFont val="Times New Roman"/>
        <family val="1"/>
        <charset val="204"/>
      </rPr>
      <t>"по видам работ"</t>
    </r>
  </si>
  <si>
    <r>
      <t xml:space="preserve">* - при указании претендентом в Регламенте СМР на доп.работы накладных расходов и см.прибыли - </t>
    </r>
    <r>
      <rPr>
        <b/>
        <sz val="11"/>
        <color theme="1"/>
        <rFont val="Times New Roman"/>
        <family val="1"/>
        <charset val="204"/>
      </rPr>
      <t>"по видам работ"</t>
    </r>
    <r>
      <rPr>
        <sz val="11"/>
        <color theme="1"/>
        <rFont val="Times New Roman"/>
        <family val="1"/>
        <charset val="204"/>
      </rPr>
      <t xml:space="preserve">, для данной методики принимается усредненный процент </t>
    </r>
  </si>
  <si>
    <t>«Комплекс работ по по замене сырья установок УПВ на природный газ. Перевод технологических печей с жидкого топлива на природный газ (I этап)».</t>
  </si>
  <si>
    <t>НР=90,1% (с учетом К-0,85) , СП=52% (с учетом К-0,8)   по виду "Промышленное строительство"</t>
  </si>
  <si>
    <t>Оцениваемый параметр
(ЗП план = ДР*0,14)</t>
  </si>
  <si>
    <t>Разница по стоимости дополнительных работ в результате влияния Регламента</t>
  </si>
  <si>
    <t>пп.14 (минимальная) - пп.14 (оферта N)</t>
  </si>
  <si>
    <t>Приложение № 9.1. к ПДО</t>
  </si>
  <si>
    <t>Приложение № 9.2 к ПДО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</si>
</sst>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6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04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0" borderId="0" xfId="33" applyFont="1" applyFill="1"/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10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0" borderId="0" xfId="33" applyFont="1" applyFill="1"/>
    <xf numFmtId="0" fontId="20" fillId="3" borderId="5" xfId="33" applyFont="1" applyFill="1" applyBorder="1" applyAlignment="1">
      <alignment horizontal="center" vertical="center" wrapText="1"/>
    </xf>
    <xf numFmtId="0" fontId="26" fillId="5" borderId="10" xfId="33" applyFont="1" applyFill="1" applyBorder="1" applyAlignment="1">
      <alignment horizontal="left" vertical="center" wrapText="1"/>
    </xf>
    <xf numFmtId="0" fontId="33" fillId="4" borderId="15" xfId="33" applyFont="1" applyFill="1" applyBorder="1" applyAlignment="1">
      <alignment horizontal="center" vertical="center" wrapText="1"/>
    </xf>
    <xf numFmtId="3" fontId="26" fillId="0" borderId="16" xfId="33" applyNumberFormat="1" applyFont="1" applyFill="1" applyBorder="1" applyAlignment="1">
      <alignment horizontal="center" vertical="center" wrapText="1"/>
    </xf>
    <xf numFmtId="0" fontId="26" fillId="0" borderId="16" xfId="33" applyFont="1" applyFill="1" applyBorder="1" applyAlignment="1">
      <alignment horizontal="center" vertical="center" wrapText="1"/>
    </xf>
    <xf numFmtId="0" fontId="26" fillId="5" borderId="16" xfId="33" applyFont="1" applyFill="1" applyBorder="1" applyAlignment="1">
      <alignment horizontal="left" vertical="center" wrapText="1"/>
    </xf>
    <xf numFmtId="0" fontId="26" fillId="6" borderId="10" xfId="33" applyFont="1" applyFill="1" applyBorder="1" applyAlignment="1">
      <alignment horizontal="left" vertical="center" wrapText="1"/>
    </xf>
    <xf numFmtId="0" fontId="23" fillId="3" borderId="10" xfId="33" applyFont="1" applyFill="1" applyBorder="1" applyAlignment="1">
      <alignment horizontal="center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3" fontId="23" fillId="4" borderId="15" xfId="33" applyNumberFormat="1" applyFont="1" applyFill="1" applyBorder="1" applyAlignment="1">
      <alignment horizontal="center" vertical="center" wrapText="1"/>
    </xf>
    <xf numFmtId="3" fontId="24" fillId="0" borderId="16" xfId="33" applyNumberFormat="1" applyFont="1" applyFill="1" applyBorder="1" applyAlignment="1">
      <alignment horizontal="left" vertical="center" wrapText="1"/>
    </xf>
    <xf numFmtId="3" fontId="20" fillId="0" borderId="16" xfId="33" applyNumberFormat="1" applyFont="1" applyFill="1" applyBorder="1" applyAlignment="1">
      <alignment horizontal="center" vertical="center" wrapText="1"/>
    </xf>
    <xf numFmtId="3" fontId="23" fillId="0" borderId="16" xfId="33" applyNumberFormat="1" applyFont="1" applyFill="1" applyBorder="1" applyAlignment="1">
      <alignment horizontal="center" vertical="center" wrapText="1"/>
    </xf>
    <xf numFmtId="3" fontId="23" fillId="5" borderId="16" xfId="33" applyNumberFormat="1" applyFont="1" applyFill="1" applyBorder="1" applyAlignment="1">
      <alignment horizontal="center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0" fillId="3" borderId="21" xfId="33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0" fillId="4" borderId="0" xfId="33" applyFont="1" applyFill="1" applyBorder="1" applyAlignment="1">
      <alignment horizontal="center" vertical="center" wrapText="1"/>
    </xf>
    <xf numFmtId="9" fontId="26" fillId="0" borderId="3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0" fontId="23" fillId="4" borderId="15" xfId="33" applyFont="1" applyFill="1" applyBorder="1" applyAlignment="1">
      <alignment horizontal="center" vertical="center" wrapText="1"/>
    </xf>
    <xf numFmtId="4" fontId="23" fillId="0" borderId="16" xfId="33" applyNumberFormat="1" applyFont="1" applyFill="1" applyBorder="1" applyAlignment="1">
      <alignment horizontal="center" vertical="center" wrapText="1"/>
    </xf>
    <xf numFmtId="9" fontId="23" fillId="0" borderId="16" xfId="33" applyNumberFormat="1" applyFont="1" applyFill="1" applyBorder="1" applyAlignment="1">
      <alignment horizontal="center" vertical="center" wrapText="1"/>
    </xf>
    <xf numFmtId="0" fontId="23" fillId="5" borderId="16" xfId="33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49" fontId="23" fillId="5" borderId="17" xfId="33" applyNumberFormat="1" applyFont="1" applyFill="1" applyBorder="1" applyAlignment="1">
      <alignment horizontal="center" vertical="center" wrapText="1"/>
    </xf>
    <xf numFmtId="49" fontId="20" fillId="4" borderId="18" xfId="33" applyNumberFormat="1" applyFont="1" applyFill="1" applyBorder="1" applyAlignment="1">
      <alignment horizontal="center" vertical="center" wrapText="1"/>
    </xf>
    <xf numFmtId="0" fontId="20" fillId="6" borderId="17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3" fontId="23" fillId="0" borderId="25" xfId="33" applyNumberFormat="1" applyFont="1" applyFill="1" applyBorder="1" applyAlignment="1">
      <alignment horizontal="center" vertical="center" wrapText="1"/>
    </xf>
    <xf numFmtId="3" fontId="25" fillId="0" borderId="25" xfId="33" applyNumberFormat="1" applyFont="1" applyFill="1" applyBorder="1" applyAlignment="1">
      <alignment horizontal="center" vertical="center" wrapText="1"/>
    </xf>
    <xf numFmtId="3" fontId="25" fillId="5" borderId="25" xfId="33" applyNumberFormat="1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left" vertical="center" wrapText="1"/>
    </xf>
    <xf numFmtId="0" fontId="21" fillId="4" borderId="15" xfId="33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0" fontId="23" fillId="5" borderId="16" xfId="33" applyFont="1" applyFill="1" applyBorder="1" applyAlignment="1">
      <alignment horizontal="left" vertical="center" wrapText="1"/>
    </xf>
    <xf numFmtId="0" fontId="20" fillId="6" borderId="10" xfId="33" applyFont="1" applyFill="1" applyBorder="1" applyAlignment="1">
      <alignment horizontal="left" vertical="center" wrapText="1"/>
    </xf>
    <xf numFmtId="49" fontId="20" fillId="0" borderId="19" xfId="33" applyNumberFormat="1" applyFont="1" applyFill="1" applyBorder="1" applyAlignment="1">
      <alignment horizontal="center" vertical="center" wrapText="1"/>
    </xf>
    <xf numFmtId="49" fontId="23" fillId="5" borderId="19" xfId="33" applyNumberFormat="1" applyFont="1" applyFill="1" applyBorder="1" applyAlignment="1">
      <alignment horizontal="center" vertical="center" wrapText="1"/>
    </xf>
    <xf numFmtId="9" fontId="33" fillId="0" borderId="3" xfId="33" applyNumberFormat="1" applyFont="1" applyFill="1" applyBorder="1" applyAlignment="1">
      <alignment horizontal="center" vertical="center" wrapText="1"/>
    </xf>
    <xf numFmtId="0" fontId="26" fillId="3" borderId="13" xfId="33" applyFont="1" applyFill="1" applyBorder="1" applyAlignment="1">
      <alignment horizontal="center" vertical="center" wrapText="1"/>
    </xf>
    <xf numFmtId="0" fontId="26" fillId="3" borderId="14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7" xfId="33" applyFont="1" applyFill="1" applyBorder="1" applyAlignment="1">
      <alignment horizontal="center" vertical="center" wrapText="1"/>
    </xf>
    <xf numFmtId="0" fontId="20" fillId="3" borderId="8" xfId="33" applyFont="1" applyFill="1" applyBorder="1" applyAlignment="1">
      <alignment horizontal="center" vertical="center" wrapText="1"/>
    </xf>
    <xf numFmtId="0" fontId="20" fillId="3" borderId="9" xfId="33" applyFont="1" applyFill="1" applyBorder="1" applyAlignment="1">
      <alignment horizontal="center" vertical="center" wrapText="1"/>
    </xf>
    <xf numFmtId="0" fontId="23" fillId="3" borderId="22" xfId="33" applyFont="1" applyFill="1" applyBorder="1" applyAlignment="1">
      <alignment horizontal="center" vertical="center" wrapText="1"/>
    </xf>
    <xf numFmtId="0" fontId="23" fillId="3" borderId="20" xfId="33" applyFont="1" applyFill="1" applyBorder="1" applyAlignment="1">
      <alignment horizontal="center" vertical="center" wrapText="1"/>
    </xf>
    <xf numFmtId="0" fontId="31" fillId="0" borderId="11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="80" zoomScaleNormal="80" zoomScaleSheetLayoutView="90" workbookViewId="0">
      <selection activeCell="A2" sqref="A2:F2"/>
    </sheetView>
  </sheetViews>
  <sheetFormatPr defaultRowHeight="15" x14ac:dyDescent="0.25"/>
  <cols>
    <col min="1" max="1" width="5" style="17" customWidth="1"/>
    <col min="2" max="2" width="57.28515625" style="17" customWidth="1"/>
    <col min="3" max="3" width="13.140625" style="17" customWidth="1"/>
    <col min="4" max="4" width="15.140625" style="17" customWidth="1"/>
    <col min="5" max="5" width="16.7109375" style="17" customWidth="1"/>
    <col min="6" max="6" width="40.140625" style="17" customWidth="1"/>
    <col min="7" max="7" width="38.140625" style="44" customWidth="1"/>
    <col min="8" max="16384" width="9.140625" style="17"/>
  </cols>
  <sheetData>
    <row r="1" spans="1:10" ht="16.5" customHeight="1" x14ac:dyDescent="0.25">
      <c r="G1" s="17" t="s">
        <v>156</v>
      </c>
    </row>
    <row r="2" spans="1:10" ht="30" customHeight="1" x14ac:dyDescent="0.25">
      <c r="A2" s="92" t="s">
        <v>103</v>
      </c>
      <c r="B2" s="93"/>
      <c r="C2" s="93"/>
      <c r="D2" s="93"/>
      <c r="E2" s="93"/>
      <c r="F2" s="93"/>
    </row>
    <row r="3" spans="1:10" ht="18.75" customHeight="1" thickBot="1" x14ac:dyDescent="0.3">
      <c r="A3" s="18"/>
      <c r="B3" s="101" t="s">
        <v>151</v>
      </c>
      <c r="C3" s="101"/>
      <c r="D3" s="101"/>
      <c r="E3" s="101"/>
      <c r="F3" s="101"/>
      <c r="G3" s="45"/>
      <c r="H3" s="43"/>
      <c r="I3" s="43"/>
      <c r="J3" s="43"/>
    </row>
    <row r="4" spans="1:10" ht="24.75" customHeight="1" thickBot="1" x14ac:dyDescent="0.3">
      <c r="A4" s="94" t="s">
        <v>100</v>
      </c>
      <c r="B4" s="96" t="s">
        <v>67</v>
      </c>
      <c r="C4" s="94" t="s">
        <v>68</v>
      </c>
      <c r="D4" s="98"/>
      <c r="E4" s="99" t="s">
        <v>145</v>
      </c>
      <c r="F4" s="100"/>
      <c r="G4" s="90" t="s">
        <v>131</v>
      </c>
    </row>
    <row r="5" spans="1:10" ht="62.25" customHeight="1" thickBot="1" x14ac:dyDescent="0.3">
      <c r="A5" s="95"/>
      <c r="B5" s="97"/>
      <c r="C5" s="47" t="s">
        <v>104</v>
      </c>
      <c r="D5" s="62" t="s">
        <v>139</v>
      </c>
      <c r="E5" s="54" t="s">
        <v>106</v>
      </c>
      <c r="F5" s="54" t="s">
        <v>142</v>
      </c>
      <c r="G5" s="91"/>
    </row>
    <row r="6" spans="1:10" ht="33" customHeight="1" thickBot="1" x14ac:dyDescent="0.3">
      <c r="A6" s="73" t="s">
        <v>91</v>
      </c>
      <c r="B6" s="82" t="s">
        <v>105</v>
      </c>
      <c r="C6" s="76" t="s">
        <v>95</v>
      </c>
      <c r="D6" s="63"/>
      <c r="E6" s="67" t="s">
        <v>82</v>
      </c>
      <c r="F6" s="55" t="s">
        <v>82</v>
      </c>
      <c r="G6" s="48"/>
    </row>
    <row r="7" spans="1:10" x14ac:dyDescent="0.25">
      <c r="A7" s="74"/>
      <c r="B7" s="83" t="s">
        <v>81</v>
      </c>
      <c r="C7" s="77"/>
      <c r="D7" s="64"/>
      <c r="E7" s="68"/>
      <c r="F7" s="56"/>
      <c r="G7" s="49"/>
    </row>
    <row r="8" spans="1:10" ht="30.75" customHeight="1" x14ac:dyDescent="0.25">
      <c r="A8" s="87" t="s">
        <v>60</v>
      </c>
      <c r="B8" s="84" t="s">
        <v>102</v>
      </c>
      <c r="C8" s="78"/>
      <c r="D8" s="65">
        <v>0.14000000000000001</v>
      </c>
      <c r="E8" s="59" t="s">
        <v>143</v>
      </c>
      <c r="F8" s="57" t="s">
        <v>144</v>
      </c>
      <c r="G8" s="50" t="s">
        <v>153</v>
      </c>
    </row>
    <row r="9" spans="1:10" ht="23.25" customHeight="1" x14ac:dyDescent="0.25">
      <c r="A9" s="87" t="s">
        <v>61</v>
      </c>
      <c r="B9" s="84" t="s">
        <v>69</v>
      </c>
      <c r="C9" s="79"/>
      <c r="D9" s="65">
        <f>D8*0.15</f>
        <v>2.1000000000000001E-2</v>
      </c>
      <c r="E9" s="69" t="s">
        <v>88</v>
      </c>
      <c r="F9" s="58" t="s">
        <v>94</v>
      </c>
      <c r="G9" s="51" t="s">
        <v>132</v>
      </c>
    </row>
    <row r="10" spans="1:10" s="19" customFormat="1" ht="18.75" customHeight="1" x14ac:dyDescent="0.25">
      <c r="A10" s="87" t="s">
        <v>62</v>
      </c>
      <c r="B10" s="84" t="s">
        <v>108</v>
      </c>
      <c r="C10" s="79"/>
      <c r="D10" s="65">
        <f>(D8+D9)*0.901</f>
        <v>0.145061</v>
      </c>
      <c r="E10" s="59" t="s">
        <v>89</v>
      </c>
      <c r="F10" s="58" t="s">
        <v>99</v>
      </c>
      <c r="G10" s="51" t="s">
        <v>132</v>
      </c>
    </row>
    <row r="11" spans="1:10" s="19" customFormat="1" ht="18.75" customHeight="1" x14ac:dyDescent="0.25">
      <c r="A11" s="87" t="s">
        <v>63</v>
      </c>
      <c r="B11" s="84" t="s">
        <v>109</v>
      </c>
      <c r="C11" s="79"/>
      <c r="D11" s="65">
        <f>(D8+D9)*0.52</f>
        <v>8.3720000000000003E-2</v>
      </c>
      <c r="E11" s="59" t="s">
        <v>90</v>
      </c>
      <c r="F11" s="58" t="s">
        <v>101</v>
      </c>
      <c r="G11" s="51" t="s">
        <v>132</v>
      </c>
    </row>
    <row r="12" spans="1:10" s="19" customFormat="1" ht="31.5" customHeight="1" x14ac:dyDescent="0.25">
      <c r="A12" s="87" t="s">
        <v>64</v>
      </c>
      <c r="B12" s="84" t="s">
        <v>78</v>
      </c>
      <c r="C12" s="79"/>
      <c r="D12" s="65">
        <v>0.4</v>
      </c>
      <c r="E12" s="59" t="s">
        <v>82</v>
      </c>
      <c r="F12" s="58" t="s">
        <v>87</v>
      </c>
      <c r="G12" s="51" t="s">
        <v>140</v>
      </c>
    </row>
    <row r="13" spans="1:10" s="19" customFormat="1" ht="19.5" customHeight="1" x14ac:dyDescent="0.25">
      <c r="A13" s="87" t="s">
        <v>65</v>
      </c>
      <c r="B13" s="84" t="s">
        <v>79</v>
      </c>
      <c r="C13" s="79"/>
      <c r="D13" s="65">
        <f>0.12*D12</f>
        <v>4.8000000000000001E-2</v>
      </c>
      <c r="E13" s="70" t="s">
        <v>86</v>
      </c>
      <c r="F13" s="59" t="s">
        <v>80</v>
      </c>
      <c r="G13" s="51" t="s">
        <v>132</v>
      </c>
    </row>
    <row r="14" spans="1:10" s="19" customFormat="1" ht="32.25" customHeight="1" x14ac:dyDescent="0.25">
      <c r="A14" s="87" t="s">
        <v>66</v>
      </c>
      <c r="B14" s="84" t="s">
        <v>134</v>
      </c>
      <c r="C14" s="79"/>
      <c r="D14" s="65">
        <v>0.02</v>
      </c>
      <c r="E14" s="59" t="s">
        <v>82</v>
      </c>
      <c r="F14" s="58" t="s">
        <v>133</v>
      </c>
      <c r="G14" s="51" t="s">
        <v>140</v>
      </c>
    </row>
    <row r="15" spans="1:10" s="19" customFormat="1" ht="18" customHeight="1" x14ac:dyDescent="0.25">
      <c r="A15" s="87" t="s">
        <v>71</v>
      </c>
      <c r="B15" s="84" t="s">
        <v>135</v>
      </c>
      <c r="C15" s="79"/>
      <c r="D15" s="65">
        <f>0.02*D14</f>
        <v>4.0000000000000002E-4</v>
      </c>
      <c r="E15" s="70" t="s">
        <v>85</v>
      </c>
      <c r="F15" s="59" t="s">
        <v>136</v>
      </c>
      <c r="G15" s="51" t="s">
        <v>132</v>
      </c>
    </row>
    <row r="16" spans="1:10" s="19" customFormat="1" ht="29.25" customHeight="1" x14ac:dyDescent="0.25">
      <c r="A16" s="87" t="s">
        <v>73</v>
      </c>
      <c r="B16" s="84" t="s">
        <v>96</v>
      </c>
      <c r="C16" s="79"/>
      <c r="D16" s="65">
        <v>0</v>
      </c>
      <c r="E16" s="59" t="s">
        <v>82</v>
      </c>
      <c r="F16" s="59" t="s">
        <v>137</v>
      </c>
      <c r="G16" s="50" t="s">
        <v>146</v>
      </c>
    </row>
    <row r="17" spans="1:7" s="19" customFormat="1" ht="24.75" customHeight="1" x14ac:dyDescent="0.25">
      <c r="A17" s="87" t="s">
        <v>74</v>
      </c>
      <c r="B17" s="84" t="s">
        <v>97</v>
      </c>
      <c r="C17" s="79"/>
      <c r="D17" s="65">
        <f>0.03*D16</f>
        <v>0</v>
      </c>
      <c r="E17" s="70" t="s">
        <v>84</v>
      </c>
      <c r="F17" s="59" t="s">
        <v>98</v>
      </c>
      <c r="G17" s="51" t="s">
        <v>132</v>
      </c>
    </row>
    <row r="18" spans="1:7" ht="23.25" customHeight="1" x14ac:dyDescent="0.25">
      <c r="A18" s="87" t="s">
        <v>75</v>
      </c>
      <c r="B18" s="84" t="s">
        <v>70</v>
      </c>
      <c r="C18" s="79"/>
      <c r="D18" s="65">
        <v>0.12</v>
      </c>
      <c r="E18" s="59" t="s">
        <v>82</v>
      </c>
      <c r="F18" s="58" t="s">
        <v>92</v>
      </c>
      <c r="G18" s="51" t="s">
        <v>141</v>
      </c>
    </row>
    <row r="19" spans="1:7" ht="24.75" customHeight="1" x14ac:dyDescent="0.25">
      <c r="A19" s="87" t="s">
        <v>76</v>
      </c>
      <c r="B19" s="84" t="s">
        <v>72</v>
      </c>
      <c r="C19" s="79"/>
      <c r="D19" s="65">
        <f>(D8+D9+D12+D13+D16+D17+D18)*0.0308</f>
        <v>2.2453200000000003E-2</v>
      </c>
      <c r="E19" s="69" t="s">
        <v>83</v>
      </c>
      <c r="F19" s="58" t="s">
        <v>107</v>
      </c>
      <c r="G19" s="51" t="s">
        <v>132</v>
      </c>
    </row>
    <row r="20" spans="1:7" ht="33" customHeight="1" thickBot="1" x14ac:dyDescent="0.3">
      <c r="A20" s="88" t="s">
        <v>77</v>
      </c>
      <c r="B20" s="85" t="s">
        <v>93</v>
      </c>
      <c r="C20" s="80"/>
      <c r="D20" s="89">
        <f>SUM(D8:D19)</f>
        <v>1.0006342000000001</v>
      </c>
      <c r="E20" s="71"/>
      <c r="F20" s="60" t="s">
        <v>147</v>
      </c>
      <c r="G20" s="52"/>
    </row>
    <row r="21" spans="1:7" ht="33.75" customHeight="1" thickBot="1" x14ac:dyDescent="0.3">
      <c r="A21" s="75">
        <v>15</v>
      </c>
      <c r="B21" s="86" t="s">
        <v>154</v>
      </c>
      <c r="C21" s="81"/>
      <c r="D21" s="66"/>
      <c r="E21" s="72"/>
      <c r="F21" s="61" t="s">
        <v>155</v>
      </c>
      <c r="G21" s="53"/>
    </row>
    <row r="22" spans="1:7" ht="15.75" customHeight="1" x14ac:dyDescent="0.25"/>
    <row r="23" spans="1:7" ht="23.25" customHeight="1" x14ac:dyDescent="0.25">
      <c r="B23" s="17" t="s">
        <v>150</v>
      </c>
    </row>
    <row r="24" spans="1:7" s="19" customFormat="1" ht="20.25" customHeight="1" x14ac:dyDescent="0.25">
      <c r="B24" s="19" t="s">
        <v>152</v>
      </c>
      <c r="G24" s="46"/>
    </row>
    <row r="25" spans="1:7" s="19" customFormat="1" x14ac:dyDescent="0.25">
      <c r="B25" s="19" t="s">
        <v>148</v>
      </c>
      <c r="G25" s="46"/>
    </row>
    <row r="26" spans="1:7" ht="15.75" customHeight="1" x14ac:dyDescent="0.25"/>
    <row r="27" spans="1:7" x14ac:dyDescent="0.25">
      <c r="B27" s="42" t="s">
        <v>149</v>
      </c>
    </row>
    <row r="28" spans="1:7" x14ac:dyDescent="0.25">
      <c r="B28" s="42" t="s">
        <v>138</v>
      </c>
    </row>
    <row r="29" spans="1:7" s="19" customFormat="1" ht="20.25" customHeight="1" x14ac:dyDescent="0.25">
      <c r="B29" s="19" t="s">
        <v>148</v>
      </c>
      <c r="G29" s="46"/>
    </row>
  </sheetData>
  <mergeCells count="7">
    <mergeCell ref="G4:G5"/>
    <mergeCell ref="A2:F2"/>
    <mergeCell ref="A4:A5"/>
    <mergeCell ref="B4:B5"/>
    <mergeCell ref="C4:D4"/>
    <mergeCell ref="E4:F4"/>
    <mergeCell ref="B3:F3"/>
  </mergeCells>
  <pageMargins left="0.6692913385826772" right="0.31496062992125984" top="0.31496062992125984" bottom="0.31496062992125984" header="0" footer="0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activeCell="A3" sqref="A3:H3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157</v>
      </c>
    </row>
    <row r="2" spans="1:9" x14ac:dyDescent="0.25">
      <c r="E2" s="17"/>
      <c r="F2" s="17"/>
    </row>
    <row r="3" spans="1:9" ht="15" customHeight="1" x14ac:dyDescent="0.25">
      <c r="A3" s="102" t="s">
        <v>130</v>
      </c>
      <c r="B3" s="102"/>
      <c r="C3" s="102"/>
      <c r="D3" s="102"/>
      <c r="E3" s="102"/>
      <c r="F3" s="102"/>
      <c r="G3" s="102"/>
      <c r="H3" s="102"/>
    </row>
    <row r="4" spans="1:9" ht="15" customHeight="1" x14ac:dyDescent="0.25">
      <c r="A4" s="103" t="s">
        <v>151</v>
      </c>
      <c r="B4" s="103"/>
      <c r="C4" s="103"/>
      <c r="D4" s="103"/>
      <c r="E4" s="103"/>
      <c r="F4" s="103"/>
      <c r="G4" s="103"/>
      <c r="H4" s="103"/>
      <c r="I4" s="103"/>
    </row>
    <row r="5" spans="1:9" ht="15" customHeight="1" thickBot="1" x14ac:dyDescent="0.3">
      <c r="A5" s="20"/>
      <c r="B5" s="20"/>
      <c r="C5" s="20"/>
      <c r="D5" s="20"/>
      <c r="E5" s="20"/>
      <c r="F5" s="20"/>
      <c r="G5" s="20"/>
      <c r="H5" s="20"/>
    </row>
    <row r="6" spans="1:9" ht="15.75" thickBot="1" x14ac:dyDescent="0.3">
      <c r="A6" s="21" t="s">
        <v>110</v>
      </c>
      <c r="B6" s="21"/>
      <c r="C6" s="21"/>
      <c r="D6" s="22"/>
      <c r="E6" s="41"/>
      <c r="F6" s="21"/>
      <c r="G6" s="21"/>
      <c r="H6" s="21"/>
    </row>
    <row r="7" spans="1:9" x14ac:dyDescent="0.25">
      <c r="A7" s="21" t="s">
        <v>111</v>
      </c>
      <c r="B7" s="21"/>
      <c r="C7" s="21"/>
      <c r="D7" s="22"/>
      <c r="E7" s="40">
        <v>90</v>
      </c>
      <c r="F7" s="21"/>
      <c r="G7" s="21"/>
      <c r="H7" s="21"/>
    </row>
    <row r="8" spans="1:9" x14ac:dyDescent="0.25">
      <c r="A8" s="21" t="s">
        <v>112</v>
      </c>
      <c r="B8" s="21"/>
      <c r="C8" s="21"/>
      <c r="D8" s="22"/>
      <c r="E8" s="23">
        <v>10</v>
      </c>
      <c r="F8" s="21"/>
      <c r="G8" s="21"/>
      <c r="H8" s="21"/>
    </row>
    <row r="9" spans="1:9" x14ac:dyDescent="0.25">
      <c r="A9" s="24"/>
      <c r="B9" s="24"/>
      <c r="C9" s="24"/>
      <c r="D9" s="24"/>
      <c r="E9" s="24"/>
      <c r="F9" s="24"/>
      <c r="G9" s="24"/>
      <c r="H9" s="24"/>
    </row>
    <row r="10" spans="1:9" ht="48.75" customHeight="1" x14ac:dyDescent="0.25">
      <c r="A10" s="25" t="s">
        <v>113</v>
      </c>
      <c r="B10" s="25" t="s">
        <v>114</v>
      </c>
      <c r="C10" s="25" t="s">
        <v>115</v>
      </c>
      <c r="D10" s="25" t="s">
        <v>116</v>
      </c>
      <c r="E10" s="25" t="s">
        <v>117</v>
      </c>
      <c r="F10" s="25" t="s">
        <v>118</v>
      </c>
      <c r="G10" s="25" t="s">
        <v>119</v>
      </c>
      <c r="H10" s="25" t="s">
        <v>120</v>
      </c>
      <c r="I10" s="25" t="s">
        <v>121</v>
      </c>
    </row>
    <row r="11" spans="1:9" ht="18" customHeight="1" x14ac:dyDescent="0.25">
      <c r="A11" s="26">
        <v>1</v>
      </c>
      <c r="B11" s="26">
        <v>2</v>
      </c>
      <c r="C11" s="26">
        <v>3</v>
      </c>
      <c r="D11" s="26" t="s">
        <v>122</v>
      </c>
      <c r="E11" s="26" t="s">
        <v>123</v>
      </c>
      <c r="F11" s="26" t="s">
        <v>124</v>
      </c>
      <c r="G11" s="26" t="s">
        <v>125</v>
      </c>
      <c r="H11" s="26" t="s">
        <v>126</v>
      </c>
      <c r="I11" s="26" t="s">
        <v>127</v>
      </c>
    </row>
    <row r="12" spans="1:9" x14ac:dyDescent="0.25">
      <c r="A12" s="27"/>
      <c r="B12" s="28"/>
      <c r="C12" s="29"/>
      <c r="D12" s="30"/>
      <c r="E12" s="31"/>
      <c r="F12" s="29"/>
      <c r="G12" s="32"/>
      <c r="H12" s="33"/>
      <c r="I12" s="33"/>
    </row>
    <row r="13" spans="1:9" x14ac:dyDescent="0.25">
      <c r="A13" s="27"/>
      <c r="B13" s="28"/>
      <c r="C13" s="29"/>
      <c r="D13" s="30"/>
      <c r="E13" s="31"/>
      <c r="F13" s="29"/>
      <c r="G13" s="32"/>
      <c r="H13" s="33"/>
      <c r="I13" s="33"/>
    </row>
    <row r="14" spans="1:9" x14ac:dyDescent="0.25">
      <c r="A14" s="27"/>
      <c r="B14" s="28"/>
      <c r="C14" s="29"/>
      <c r="D14" s="30"/>
      <c r="E14" s="31"/>
      <c r="F14" s="29"/>
      <c r="G14" s="32"/>
      <c r="H14" s="33"/>
      <c r="I14" s="33"/>
    </row>
    <row r="15" spans="1:9" x14ac:dyDescent="0.25">
      <c r="A15" s="34" t="s">
        <v>128</v>
      </c>
      <c r="B15" s="35"/>
      <c r="C15" s="36"/>
      <c r="D15" s="37"/>
      <c r="E15" s="34"/>
      <c r="F15" s="34"/>
      <c r="G15" s="34"/>
      <c r="H15" s="37"/>
      <c r="I15" s="37"/>
    </row>
    <row r="16" spans="1:9" x14ac:dyDescent="0.25">
      <c r="A16" s="17"/>
      <c r="B16" s="17"/>
      <c r="C16" s="17"/>
      <c r="D16" s="38"/>
      <c r="E16" s="38"/>
      <c r="F16" s="38"/>
      <c r="G16" s="38"/>
      <c r="H16" s="38"/>
      <c r="I16" s="39"/>
    </row>
    <row r="17" spans="1:8" x14ac:dyDescent="0.25">
      <c r="A17" s="16" t="s">
        <v>129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Самойлов Михаил Александрович</cp:lastModifiedBy>
  <cp:lastPrinted>2017-03-13T09:22:28Z</cp:lastPrinted>
  <dcterms:created xsi:type="dcterms:W3CDTF">2010-09-28T10:04:17Z</dcterms:created>
  <dcterms:modified xsi:type="dcterms:W3CDTF">2017-03-14T06:22:28Z</dcterms:modified>
</cp:coreProperties>
</file>